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 tabRatio="896" activeTab="1"/>
  </bookViews>
  <sheets>
    <sheet name="ICINDEKILER" sheetId="86" r:id="rId1"/>
    <sheet name="CONTENTS" sheetId="92" r:id="rId2"/>
    <sheet name="1A" sheetId="29" r:id="rId3"/>
    <sheet name="1B" sheetId="28" r:id="rId4"/>
    <sheet name="2A" sheetId="27" r:id="rId5"/>
    <sheet name="2B" sheetId="26" r:id="rId6"/>
    <sheet name="3A" sheetId="25" r:id="rId7"/>
    <sheet name="3B" sheetId="24" r:id="rId8"/>
    <sheet name="3C" sheetId="23" r:id="rId9"/>
    <sheet name="4A" sheetId="22" r:id="rId10"/>
    <sheet name="4B" sheetId="21" r:id="rId11"/>
    <sheet name="5" sheetId="20" r:id="rId12"/>
    <sheet name="6" sheetId="19" r:id="rId13"/>
    <sheet name="7A" sheetId="18" r:id="rId14"/>
    <sheet name="7B" sheetId="17" r:id="rId15"/>
    <sheet name="7C" sheetId="16" r:id="rId16"/>
    <sheet name="8" sheetId="15" r:id="rId17"/>
    <sheet name="9" sheetId="14" r:id="rId18"/>
    <sheet name="10" sheetId="13" r:id="rId19"/>
    <sheet name="11" sheetId="12" r:id="rId20"/>
    <sheet name="12" sheetId="11" r:id="rId21"/>
    <sheet name="13" sheetId="10" r:id="rId22"/>
    <sheet name="14" sheetId="9" r:id="rId23"/>
    <sheet name="15" sheetId="8" r:id="rId24"/>
    <sheet name="16" sheetId="7" r:id="rId25"/>
    <sheet name="17" sheetId="6" r:id="rId26"/>
    <sheet name="18" sheetId="5" r:id="rId27"/>
    <sheet name="19" sheetId="4" r:id="rId28"/>
    <sheet name="20" sheetId="1" r:id="rId29"/>
    <sheet name="21" sheetId="2" r:id="rId30"/>
    <sheet name="22" sheetId="3" r:id="rId31"/>
    <sheet name="23" sheetId="41" r:id="rId32"/>
    <sheet name="24" sheetId="40" r:id="rId33"/>
    <sheet name="25" sheetId="39" r:id="rId34"/>
    <sheet name="26" sheetId="38" r:id="rId35"/>
    <sheet name="27" sheetId="37" r:id="rId36"/>
    <sheet name="28" sheetId="36" r:id="rId37"/>
    <sheet name="29" sheetId="35" r:id="rId38"/>
    <sheet name="30" sheetId="34" r:id="rId39"/>
    <sheet name="31" sheetId="33" r:id="rId40"/>
    <sheet name="32A" sheetId="32" r:id="rId41"/>
    <sheet name="32B" sheetId="31" r:id="rId42"/>
    <sheet name="33" sheetId="30" r:id="rId43"/>
    <sheet name="34" sheetId="49" r:id="rId44"/>
    <sheet name="35" sheetId="48" r:id="rId45"/>
    <sheet name="36" sheetId="47" r:id="rId46"/>
    <sheet name="37" sheetId="46" r:id="rId47"/>
    <sheet name="38" sheetId="45" r:id="rId48"/>
    <sheet name="39" sheetId="44" r:id="rId49"/>
    <sheet name="40A" sheetId="43" r:id="rId50"/>
    <sheet name="40B" sheetId="42" r:id="rId51"/>
    <sheet name="41A" sheetId="56" r:id="rId52"/>
    <sheet name="41B" sheetId="55" r:id="rId53"/>
    <sheet name="42" sheetId="72" r:id="rId54"/>
    <sheet name="43" sheetId="73" r:id="rId55"/>
    <sheet name="44" sheetId="74" r:id="rId56"/>
    <sheet name="45" sheetId="75" r:id="rId57"/>
    <sheet name="46" sheetId="76" r:id="rId58"/>
    <sheet name="47" sheetId="87" r:id="rId59"/>
    <sheet name="48" sheetId="88" r:id="rId60"/>
    <sheet name="49" sheetId="89" r:id="rId61"/>
    <sheet name="50" sheetId="90" r:id="rId62"/>
    <sheet name="51" sheetId="91" r:id="rId63"/>
    <sheet name="52" sheetId="79" r:id="rId64"/>
    <sheet name="53" sheetId="80" r:id="rId65"/>
    <sheet name="54" sheetId="84" r:id="rId66"/>
    <sheet name="55" sheetId="85" r:id="rId67"/>
    <sheet name="56A" sheetId="82" r:id="rId68"/>
    <sheet name="56B" sheetId="83" r:id="rId69"/>
    <sheet name="57" sheetId="81" r:id="rId70"/>
  </sheets>
  <definedNames>
    <definedName name="_xlnm.Print_Area" localSheetId="21">'13'!$A$1:$AB$50</definedName>
    <definedName name="_xlnm.Print_Area" localSheetId="22">'14'!$A$1:$AB$50</definedName>
    <definedName name="_xlnm.Print_Area" localSheetId="23">'15'!$A$1:$AB$50</definedName>
    <definedName name="_xlnm.Print_Area" localSheetId="24">'16'!$A$1:$AB$50</definedName>
    <definedName name="_xlnm.Print_Area" localSheetId="25">'17'!$A$1:$AB$50</definedName>
    <definedName name="_xlnm.Print_Area" localSheetId="27">'19'!$A$1:$AB$50</definedName>
    <definedName name="_xlnm.Print_Area" localSheetId="2">'1A'!$A$1:$F$58</definedName>
    <definedName name="_xlnm.Print_Area" localSheetId="3">'1B'!$A$1:$F$58</definedName>
    <definedName name="_xlnm.Print_Area" localSheetId="28">'20'!$A$1:$AB$50</definedName>
    <definedName name="_xlnm.Print_Area" localSheetId="29">'21'!$A$1:$AB$50</definedName>
    <definedName name="_xlnm.Print_Area" localSheetId="30">'22'!$A$1:$AB$50</definedName>
    <definedName name="_xlnm.Print_Area" localSheetId="31">'23'!$A$1:$AB$50</definedName>
    <definedName name="_xlnm.Print_Area" localSheetId="33">'25'!$A$1:$AB$53</definedName>
    <definedName name="_xlnm.Print_Area" localSheetId="34">'26'!$A$1:$AB$56</definedName>
    <definedName name="_xlnm.Print_Area" localSheetId="35">'27'!$A$1:$AB$80</definedName>
    <definedName name="_xlnm.Print_Area" localSheetId="37">'29'!$A$1:$AB$38</definedName>
    <definedName name="_xlnm.Print_Area" localSheetId="4">'2A'!$A$1:$F$62</definedName>
    <definedName name="_xlnm.Print_Area" localSheetId="5">'2B'!$A$1:$F$61</definedName>
    <definedName name="_xlnm.Print_Area" localSheetId="38">'30'!$A$1:$AB$75</definedName>
    <definedName name="_xlnm.Print_Area" localSheetId="39">'31'!$A$1:$AB$73</definedName>
    <definedName name="_xlnm.Print_Area" localSheetId="40">'32A'!$A$1:$AB$69</definedName>
    <definedName name="_xlnm.Print_Area" localSheetId="42">'33'!$A$1:$AB$53</definedName>
    <definedName name="_xlnm.Print_Area" localSheetId="43">'34'!$A$1:$W$55</definedName>
    <definedName name="_xlnm.Print_Area" localSheetId="44">'35'!$A$1:$W$52</definedName>
    <definedName name="_xlnm.Print_Area" localSheetId="45">'36'!$A$1:$W$52</definedName>
    <definedName name="_xlnm.Print_Area" localSheetId="46">'37'!$A$1:$W$69</definedName>
    <definedName name="_xlnm.Print_Area" localSheetId="47">'38'!$A$1:$W$61</definedName>
    <definedName name="_xlnm.Print_Area" localSheetId="48">'39'!$A$1:$W$73</definedName>
    <definedName name="_xlnm.Print_Area" localSheetId="6">'3A'!$A$1:$Z$74</definedName>
    <definedName name="_xlnm.Print_Area" localSheetId="7">'3B'!$A$1:$T$71</definedName>
    <definedName name="_xlnm.Print_Area" localSheetId="8">'3C'!$A$1:$X$71</definedName>
    <definedName name="_xlnm.Print_Area" localSheetId="49">'40A'!$A$1:$W$73</definedName>
    <definedName name="_xlnm.Print_Area" localSheetId="50">'40B'!$A$1:$W$56</definedName>
    <definedName name="_xlnm.Print_Area" localSheetId="51">'41A'!$A$1:$I$60</definedName>
    <definedName name="_xlnm.Print_Area" localSheetId="52">'41B'!$A$1:$L$84</definedName>
    <definedName name="_xlnm.Print_Area" localSheetId="53">'42'!$A$1:$O$54</definedName>
    <definedName name="_xlnm.Print_Area" localSheetId="55">'44'!$A$1:$K$114</definedName>
    <definedName name="_xlnm.Print_Area" localSheetId="56">'45'!$A$1:$L$95</definedName>
    <definedName name="_xlnm.Print_Area" localSheetId="57">'46'!$A$1:$J$95</definedName>
    <definedName name="_xlnm.Print_Area" localSheetId="9">'4A'!$A$1:$U$71</definedName>
    <definedName name="_xlnm.Print_Area" localSheetId="10">'4B'!$A$1:$W$71</definedName>
    <definedName name="_xlnm.Print_Area" localSheetId="11">'5'!$A$1:$M$70</definedName>
    <definedName name="_xlnm.Print_Area" localSheetId="65">'54'!$A$1:$I$65</definedName>
    <definedName name="_xlnm.Print_Area" localSheetId="66">'55'!$A$1:$G$51</definedName>
    <definedName name="_xlnm.Print_Area" localSheetId="67">'56A'!$A$1:$N$71</definedName>
    <definedName name="_xlnm.Print_Area" localSheetId="68">'56B'!$A$1:$N$71</definedName>
    <definedName name="_xlnm.Print_Area" localSheetId="69">'57'!$A$1:$D$38</definedName>
    <definedName name="_xlnm.Print_Area" localSheetId="12">'6'!$A$1:$J$73</definedName>
    <definedName name="_xlnm.Print_Area" localSheetId="16">'8'!$A$1:$J$71</definedName>
  </definedNames>
  <calcPr calcId="145621"/>
</workbook>
</file>

<file path=xl/calcChain.xml><?xml version="1.0" encoding="utf-8"?>
<calcChain xmlns="http://schemas.openxmlformats.org/spreadsheetml/2006/main">
  <c r="Z15" i="10" l="1"/>
  <c r="U13" i="49"/>
  <c r="U17" i="48"/>
  <c r="U17" i="47"/>
  <c r="C64" i="84"/>
  <c r="D64" i="84"/>
  <c r="E64" i="84"/>
  <c r="F64" i="84"/>
  <c r="F65" i="84" s="1"/>
  <c r="G64" i="84"/>
  <c r="H64" i="84"/>
  <c r="I64" i="84"/>
  <c r="I65" i="84" s="1"/>
  <c r="B64" i="84"/>
  <c r="B65" i="84" s="1"/>
  <c r="B81" i="92"/>
  <c r="B80" i="92"/>
  <c r="B79" i="92"/>
  <c r="B78" i="92"/>
  <c r="B77" i="92"/>
  <c r="B81" i="86"/>
  <c r="B80" i="86"/>
  <c r="B79" i="86"/>
  <c r="B78" i="86"/>
  <c r="B77" i="86"/>
  <c r="D61" i="27"/>
  <c r="F61" i="27"/>
  <c r="T65" i="43"/>
  <c r="S65" i="43"/>
  <c r="R65" i="43"/>
  <c r="Q65" i="43"/>
  <c r="P65" i="43"/>
  <c r="O65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T62" i="43"/>
  <c r="S62" i="43"/>
  <c r="R62" i="43"/>
  <c r="Q62" i="43"/>
  <c r="P62" i="43"/>
  <c r="O62" i="43"/>
  <c r="N62" i="43"/>
  <c r="M62" i="43"/>
  <c r="L62" i="43"/>
  <c r="K62" i="43"/>
  <c r="J62" i="43"/>
  <c r="I62" i="43"/>
  <c r="H62" i="43"/>
  <c r="G62" i="43"/>
  <c r="F62" i="43"/>
  <c r="E62" i="43"/>
  <c r="D62" i="43"/>
  <c r="C62" i="43"/>
  <c r="B62" i="43"/>
  <c r="T59" i="43"/>
  <c r="S59" i="43"/>
  <c r="R59" i="43"/>
  <c r="Q59" i="43"/>
  <c r="P59" i="43"/>
  <c r="O59" i="43"/>
  <c r="N59" i="43"/>
  <c r="M59" i="43"/>
  <c r="L59" i="43"/>
  <c r="K59" i="43"/>
  <c r="J59" i="43"/>
  <c r="I59" i="43"/>
  <c r="H59" i="43"/>
  <c r="G59" i="43"/>
  <c r="F59" i="43"/>
  <c r="E59" i="43"/>
  <c r="D59" i="43"/>
  <c r="C59" i="43"/>
  <c r="B59" i="43"/>
  <c r="T33" i="43"/>
  <c r="S33" i="43"/>
  <c r="R33" i="43"/>
  <c r="Q33" i="43"/>
  <c r="P33" i="43"/>
  <c r="O33" i="43"/>
  <c r="N33" i="43"/>
  <c r="M33" i="43"/>
  <c r="L33" i="43"/>
  <c r="K33" i="43"/>
  <c r="J33" i="43"/>
  <c r="I33" i="43"/>
  <c r="H33" i="43"/>
  <c r="G33" i="43"/>
  <c r="F33" i="43"/>
  <c r="E33" i="43"/>
  <c r="D33" i="43"/>
  <c r="C33" i="43"/>
  <c r="B33" i="43"/>
  <c r="T30" i="43"/>
  <c r="S30" i="43"/>
  <c r="R30" i="43"/>
  <c r="Q30" i="43"/>
  <c r="P30" i="43"/>
  <c r="O30" i="43"/>
  <c r="N30" i="43"/>
  <c r="M30" i="43"/>
  <c r="L30" i="43"/>
  <c r="K30" i="43"/>
  <c r="J30" i="43"/>
  <c r="I30" i="43"/>
  <c r="H30" i="43"/>
  <c r="G30" i="43"/>
  <c r="F30" i="43"/>
  <c r="E30" i="43"/>
  <c r="D30" i="43"/>
  <c r="C30" i="43"/>
  <c r="B30" i="43"/>
  <c r="T27" i="43"/>
  <c r="S27" i="43"/>
  <c r="R27" i="43"/>
  <c r="Q27" i="43"/>
  <c r="P27" i="43"/>
  <c r="O27" i="43"/>
  <c r="N27" i="43"/>
  <c r="M27" i="43"/>
  <c r="L27" i="43"/>
  <c r="K27" i="43"/>
  <c r="J27" i="43"/>
  <c r="I27" i="43"/>
  <c r="H27" i="43"/>
  <c r="G27" i="43"/>
  <c r="F27" i="43"/>
  <c r="E27" i="43"/>
  <c r="D27" i="43"/>
  <c r="C27" i="43"/>
  <c r="B27" i="43"/>
  <c r="B9" i="87"/>
  <c r="C9" i="87"/>
  <c r="B13" i="87"/>
  <c r="C13" i="87"/>
  <c r="B17" i="87"/>
  <c r="C17" i="87"/>
  <c r="C29" i="87" s="1"/>
  <c r="B21" i="87"/>
  <c r="C21" i="87"/>
  <c r="B25" i="87"/>
  <c r="C25" i="87"/>
  <c r="B29" i="87"/>
  <c r="B33" i="87"/>
  <c r="C33" i="87"/>
  <c r="B36" i="87"/>
  <c r="C36" i="87"/>
  <c r="B40" i="87"/>
  <c r="C40" i="87"/>
  <c r="B49" i="87"/>
  <c r="C49" i="87"/>
  <c r="B54" i="87"/>
  <c r="C54" i="87"/>
  <c r="B76" i="92"/>
  <c r="B75" i="92"/>
  <c r="B73" i="92"/>
  <c r="B72" i="92"/>
  <c r="B71" i="92"/>
  <c r="B70" i="92"/>
  <c r="B69" i="92"/>
  <c r="B67" i="92"/>
  <c r="B66" i="92"/>
  <c r="B65" i="92"/>
  <c r="B64" i="92"/>
  <c r="B63" i="92"/>
  <c r="B62" i="92"/>
  <c r="B61" i="92"/>
  <c r="B60" i="92"/>
  <c r="B59" i="92"/>
  <c r="B58" i="92"/>
  <c r="B57" i="92"/>
  <c r="B53" i="92"/>
  <c r="B56" i="92"/>
  <c r="B55" i="92"/>
  <c r="B54" i="92"/>
  <c r="B51" i="92"/>
  <c r="B50" i="92"/>
  <c r="B49" i="92"/>
  <c r="B48" i="92"/>
  <c r="B47" i="92"/>
  <c r="B46" i="92"/>
  <c r="B45" i="92"/>
  <c r="B44" i="92"/>
  <c r="B43" i="92"/>
  <c r="B42" i="92"/>
  <c r="B41" i="92"/>
  <c r="B40" i="92"/>
  <c r="B39" i="92"/>
  <c r="B38" i="92"/>
  <c r="B37" i="92"/>
  <c r="B36" i="92"/>
  <c r="B35" i="92"/>
  <c r="B34" i="92"/>
  <c r="B33" i="92"/>
  <c r="B32" i="92"/>
  <c r="B31" i="92"/>
  <c r="B30" i="92"/>
  <c r="B28" i="92"/>
  <c r="B25" i="92"/>
  <c r="B24" i="92"/>
  <c r="B27" i="92"/>
  <c r="B26" i="92"/>
  <c r="B21" i="92"/>
  <c r="B20" i="92"/>
  <c r="B19" i="92"/>
  <c r="B17" i="92"/>
  <c r="B14" i="92"/>
  <c r="B12" i="92"/>
  <c r="B10" i="92"/>
  <c r="B73" i="86"/>
  <c r="B72" i="86"/>
  <c r="B71" i="86"/>
  <c r="B70" i="86"/>
  <c r="B69" i="86"/>
  <c r="B9" i="88"/>
  <c r="B30" i="88" s="1"/>
  <c r="B51" i="88" s="1"/>
  <c r="C9" i="88"/>
  <c r="B28" i="88"/>
  <c r="B18" i="88" s="1"/>
  <c r="B33" i="88"/>
  <c r="B41" i="88"/>
  <c r="C28" i="88"/>
  <c r="C18" i="88"/>
  <c r="C30" i="88" s="1"/>
  <c r="C33" i="88"/>
  <c r="C51" i="88" s="1"/>
  <c r="C41" i="88"/>
  <c r="F9" i="89"/>
  <c r="G9" i="89"/>
  <c r="M9" i="89"/>
  <c r="N9" i="89"/>
  <c r="F10" i="89"/>
  <c r="G10" i="89"/>
  <c r="M10" i="89"/>
  <c r="N10" i="89"/>
  <c r="F11" i="89"/>
  <c r="G11" i="89"/>
  <c r="M11" i="89"/>
  <c r="N11" i="89"/>
  <c r="F12" i="89"/>
  <c r="G12" i="89"/>
  <c r="M12" i="89"/>
  <c r="N12" i="89"/>
  <c r="F13" i="89"/>
  <c r="G13" i="89"/>
  <c r="M13" i="89"/>
  <c r="N13" i="89"/>
  <c r="F14" i="89"/>
  <c r="G14" i="89"/>
  <c r="M14" i="89"/>
  <c r="N14" i="89"/>
  <c r="F15" i="89"/>
  <c r="G15" i="89"/>
  <c r="M15" i="89"/>
  <c r="N15" i="89"/>
  <c r="F16" i="89"/>
  <c r="G16" i="89"/>
  <c r="M16" i="89"/>
  <c r="N16" i="89"/>
  <c r="F17" i="89"/>
  <c r="G17" i="89"/>
  <c r="M17" i="89"/>
  <c r="N17" i="89"/>
  <c r="F18" i="89"/>
  <c r="G18" i="89"/>
  <c r="M18" i="89"/>
  <c r="N18" i="89"/>
  <c r="F19" i="89"/>
  <c r="G19" i="89"/>
  <c r="M19" i="89"/>
  <c r="N19" i="89"/>
  <c r="F20" i="89"/>
  <c r="G20" i="89"/>
  <c r="M20" i="89"/>
  <c r="N20" i="89"/>
  <c r="F21" i="89"/>
  <c r="G21" i="89"/>
  <c r="M21" i="89"/>
  <c r="N21" i="89"/>
  <c r="F22" i="89"/>
  <c r="G22" i="89"/>
  <c r="M22" i="89"/>
  <c r="N22" i="89"/>
  <c r="F23" i="89"/>
  <c r="G23" i="89"/>
  <c r="M23" i="89"/>
  <c r="N23" i="89"/>
  <c r="F24" i="89"/>
  <c r="G24" i="89"/>
  <c r="M24" i="89"/>
  <c r="N24" i="89"/>
  <c r="F25" i="89"/>
  <c r="G25" i="89"/>
  <c r="M25" i="89"/>
  <c r="N25" i="89"/>
  <c r="F26" i="89"/>
  <c r="G26" i="89"/>
  <c r="M26" i="89"/>
  <c r="N26" i="89"/>
  <c r="F27" i="89"/>
  <c r="G27" i="89"/>
  <c r="M27" i="89"/>
  <c r="N27" i="89"/>
  <c r="F28" i="89"/>
  <c r="G28" i="89"/>
  <c r="M28" i="89"/>
  <c r="N28" i="89"/>
  <c r="F29" i="89"/>
  <c r="G29" i="89"/>
  <c r="M29" i="89"/>
  <c r="N29" i="89"/>
  <c r="F30" i="89"/>
  <c r="G30" i="89"/>
  <c r="M30" i="89"/>
  <c r="N30" i="89"/>
  <c r="F31" i="89"/>
  <c r="G31" i="89"/>
  <c r="M31" i="89"/>
  <c r="N31" i="89"/>
  <c r="F32" i="89"/>
  <c r="G32" i="89"/>
  <c r="M32" i="89"/>
  <c r="N32" i="89"/>
  <c r="F33" i="89"/>
  <c r="G33" i="89"/>
  <c r="M33" i="89"/>
  <c r="N33" i="89"/>
  <c r="F34" i="89"/>
  <c r="G34" i="89"/>
  <c r="M34" i="89"/>
  <c r="N34" i="89"/>
  <c r="F35" i="89"/>
  <c r="G35" i="89"/>
  <c r="M35" i="89"/>
  <c r="N35" i="89"/>
  <c r="F36" i="89"/>
  <c r="G36" i="89"/>
  <c r="M36" i="89"/>
  <c r="N36" i="89"/>
  <c r="F37" i="89"/>
  <c r="G37" i="89"/>
  <c r="M37" i="89"/>
  <c r="N37" i="89"/>
  <c r="F38" i="89"/>
  <c r="G38" i="89"/>
  <c r="M38" i="89"/>
  <c r="N38" i="89"/>
  <c r="F39" i="89"/>
  <c r="G39" i="89"/>
  <c r="M39" i="89"/>
  <c r="N39" i="89"/>
  <c r="F40" i="89"/>
  <c r="G40" i="89"/>
  <c r="M40" i="89"/>
  <c r="N40" i="89"/>
  <c r="F41" i="89"/>
  <c r="G41" i="89"/>
  <c r="M41" i="89"/>
  <c r="N41" i="89"/>
  <c r="F42" i="89"/>
  <c r="G42" i="89"/>
  <c r="M42" i="89"/>
  <c r="N42" i="89"/>
  <c r="F43" i="89"/>
  <c r="G43" i="89"/>
  <c r="M43" i="89"/>
  <c r="N43" i="89"/>
  <c r="F44" i="89"/>
  <c r="G44" i="89"/>
  <c r="M44" i="89"/>
  <c r="N44" i="89"/>
  <c r="F45" i="89"/>
  <c r="G45" i="89"/>
  <c r="M45" i="89"/>
  <c r="N45" i="89"/>
  <c r="F46" i="89"/>
  <c r="G46" i="89"/>
  <c r="M46" i="89"/>
  <c r="N46" i="89"/>
  <c r="F47" i="89"/>
  <c r="G47" i="89"/>
  <c r="M47" i="89"/>
  <c r="N47" i="89"/>
  <c r="F48" i="89"/>
  <c r="G48" i="89"/>
  <c r="M48" i="89"/>
  <c r="N48" i="89"/>
  <c r="F49" i="89"/>
  <c r="G49" i="89"/>
  <c r="I49" i="89"/>
  <c r="N49" i="89" s="1"/>
  <c r="J49" i="89"/>
  <c r="L49" i="89"/>
  <c r="M49" i="89"/>
  <c r="K49" i="89"/>
  <c r="E9" i="91"/>
  <c r="K9" i="91"/>
  <c r="E10" i="91"/>
  <c r="K10" i="91"/>
  <c r="E11" i="91"/>
  <c r="K11" i="91"/>
  <c r="E12" i="91"/>
  <c r="K12" i="91"/>
  <c r="E13" i="91"/>
  <c r="K13" i="91"/>
  <c r="E14" i="91"/>
  <c r="K14" i="91"/>
  <c r="E15" i="91"/>
  <c r="K15" i="91"/>
  <c r="E16" i="91"/>
  <c r="K16" i="91"/>
  <c r="E17" i="91"/>
  <c r="K17" i="91"/>
  <c r="E18" i="91"/>
  <c r="K18" i="91"/>
  <c r="E19" i="91"/>
  <c r="K19" i="91"/>
  <c r="E20" i="91"/>
  <c r="K20" i="91"/>
  <c r="E21" i="91"/>
  <c r="K21" i="91"/>
  <c r="E22" i="91"/>
  <c r="K22" i="91"/>
  <c r="E23" i="91"/>
  <c r="K23" i="91"/>
  <c r="E24" i="91"/>
  <c r="K24" i="91"/>
  <c r="E25" i="91"/>
  <c r="K25" i="91"/>
  <c r="E26" i="91"/>
  <c r="K26" i="91"/>
  <c r="E27" i="91"/>
  <c r="K27" i="91"/>
  <c r="E28" i="91"/>
  <c r="K28" i="91"/>
  <c r="E29" i="91"/>
  <c r="K29" i="91"/>
  <c r="E30" i="91"/>
  <c r="K30" i="91"/>
  <c r="E31" i="91"/>
  <c r="K31" i="91"/>
  <c r="E32" i="91"/>
  <c r="K32" i="91"/>
  <c r="E33" i="91"/>
  <c r="K33" i="91"/>
  <c r="E34" i="91"/>
  <c r="K34" i="91"/>
  <c r="E35" i="91"/>
  <c r="K35" i="91"/>
  <c r="E36" i="91"/>
  <c r="K36" i="91"/>
  <c r="E37" i="91"/>
  <c r="K37" i="91"/>
  <c r="E38" i="91"/>
  <c r="K38" i="91"/>
  <c r="E39" i="91"/>
  <c r="K39" i="91"/>
  <c r="E40" i="91"/>
  <c r="K40" i="91"/>
  <c r="E41" i="91"/>
  <c r="K41" i="91"/>
  <c r="E42" i="91"/>
  <c r="K42" i="91"/>
  <c r="E43" i="91"/>
  <c r="K43" i="91"/>
  <c r="E44" i="91"/>
  <c r="K44" i="91"/>
  <c r="E45" i="91"/>
  <c r="K45" i="91"/>
  <c r="E46" i="91"/>
  <c r="K46" i="91"/>
  <c r="E47" i="91"/>
  <c r="K47" i="91"/>
  <c r="E48" i="91"/>
  <c r="K48" i="91"/>
  <c r="E49" i="91"/>
  <c r="H49" i="91"/>
  <c r="I49" i="91"/>
  <c r="J49" i="91"/>
  <c r="K49" i="91"/>
  <c r="L49" i="91"/>
  <c r="B65" i="86"/>
  <c r="U11" i="46"/>
  <c r="U12" i="46"/>
  <c r="U13" i="46"/>
  <c r="U15" i="46"/>
  <c r="U16" i="46"/>
  <c r="U17" i="46"/>
  <c r="U20" i="46"/>
  <c r="U21" i="46"/>
  <c r="U23" i="46"/>
  <c r="U24" i="46"/>
  <c r="U28" i="46"/>
  <c r="U29" i="46"/>
  <c r="U30" i="46"/>
  <c r="U31" i="46"/>
  <c r="U33" i="46"/>
  <c r="U34" i="46"/>
  <c r="U35" i="46"/>
  <c r="U36" i="46"/>
  <c r="U38" i="46"/>
  <c r="U39" i="46"/>
  <c r="U40" i="46"/>
  <c r="U41" i="46"/>
  <c r="U45" i="46"/>
  <c r="U46" i="46"/>
  <c r="U49" i="46"/>
  <c r="U50" i="46"/>
  <c r="U51" i="46"/>
  <c r="U53" i="46"/>
  <c r="U54" i="46"/>
  <c r="U55" i="46"/>
  <c r="U59" i="46"/>
  <c r="U61" i="46" s="1"/>
  <c r="U60" i="46"/>
  <c r="U63" i="46"/>
  <c r="U64" i="46"/>
  <c r="U67" i="46"/>
  <c r="U68" i="46"/>
  <c r="U69" i="46"/>
  <c r="B64" i="86"/>
  <c r="B63" i="86"/>
  <c r="B76" i="86"/>
  <c r="B75" i="86"/>
  <c r="B67" i="86"/>
  <c r="B66" i="86"/>
  <c r="B62" i="86"/>
  <c r="B61" i="86"/>
  <c r="B60" i="86"/>
  <c r="B59" i="86"/>
  <c r="B58" i="86"/>
  <c r="B57" i="86"/>
  <c r="B56" i="86"/>
  <c r="B55" i="86"/>
  <c r="B54" i="86"/>
  <c r="B53" i="86"/>
  <c r="B51" i="86"/>
  <c r="B50" i="86"/>
  <c r="B49" i="86"/>
  <c r="B48" i="86"/>
  <c r="B47" i="86"/>
  <c r="B46" i="86"/>
  <c r="B45" i="86"/>
  <c r="B44" i="86"/>
  <c r="B43" i="86"/>
  <c r="B42" i="86"/>
  <c r="B41" i="86"/>
  <c r="B40" i="86"/>
  <c r="B39" i="86"/>
  <c r="B38" i="86"/>
  <c r="B37" i="86"/>
  <c r="B36" i="86"/>
  <c r="B35" i="86"/>
  <c r="B34" i="86"/>
  <c r="B33" i="86"/>
  <c r="B32" i="86"/>
  <c r="B31" i="86"/>
  <c r="B30" i="86"/>
  <c r="B28" i="86"/>
  <c r="B27" i="86"/>
  <c r="B26" i="86"/>
  <c r="B25" i="86"/>
  <c r="B24" i="86"/>
  <c r="B21" i="86"/>
  <c r="B20" i="86"/>
  <c r="B19" i="86"/>
  <c r="B17" i="86"/>
  <c r="B14" i="86"/>
  <c r="B12" i="86"/>
  <c r="B10" i="86"/>
  <c r="M23" i="72"/>
  <c r="M24" i="72"/>
  <c r="M21" i="72"/>
  <c r="M22" i="72"/>
  <c r="M19" i="72"/>
  <c r="M20" i="72"/>
  <c r="M17" i="72"/>
  <c r="M18" i="72"/>
  <c r="M15" i="72"/>
  <c r="M16" i="72"/>
  <c r="M13" i="72"/>
  <c r="M14" i="72"/>
  <c r="M11" i="72"/>
  <c r="M12" i="72"/>
  <c r="M10" i="72"/>
  <c r="M35" i="72"/>
  <c r="M34" i="72"/>
  <c r="M32" i="72"/>
  <c r="M31" i="72"/>
  <c r="M29" i="72"/>
  <c r="M28" i="72"/>
  <c r="M39" i="72"/>
  <c r="M40" i="72"/>
  <c r="M41" i="72"/>
  <c r="M42" i="72"/>
  <c r="M43" i="72"/>
  <c r="M44" i="72"/>
  <c r="M45" i="72"/>
  <c r="M38" i="72"/>
  <c r="D46" i="72"/>
  <c r="E46" i="72"/>
  <c r="F46" i="72"/>
  <c r="G46" i="72"/>
  <c r="H46" i="72"/>
  <c r="I46" i="72"/>
  <c r="J46" i="72"/>
  <c r="K46" i="72"/>
  <c r="L46" i="72"/>
  <c r="M46" i="72"/>
  <c r="C46" i="72"/>
  <c r="B46" i="72"/>
  <c r="M50" i="72"/>
  <c r="M51" i="72"/>
  <c r="M52" i="72"/>
  <c r="M53" i="72"/>
  <c r="M49" i="72"/>
  <c r="M54" i="72" s="1"/>
  <c r="C54" i="72"/>
  <c r="D54" i="72"/>
  <c r="E54" i="72"/>
  <c r="F54" i="72"/>
  <c r="G54" i="72"/>
  <c r="H54" i="72"/>
  <c r="I54" i="72"/>
  <c r="J54" i="72"/>
  <c r="K54" i="72"/>
  <c r="L54" i="72"/>
  <c r="B54" i="72"/>
  <c r="U55" i="42"/>
  <c r="U52" i="42"/>
  <c r="U49" i="42"/>
  <c r="U44" i="42"/>
  <c r="U41" i="42"/>
  <c r="U38" i="42"/>
  <c r="U31" i="42"/>
  <c r="U28" i="42"/>
  <c r="U25" i="42"/>
  <c r="U20" i="42"/>
  <c r="U17" i="42"/>
  <c r="U14" i="42"/>
  <c r="U52" i="47"/>
  <c r="U50" i="47"/>
  <c r="U29" i="47"/>
  <c r="U30" i="47"/>
  <c r="U31" i="47"/>
  <c r="U32" i="47"/>
  <c r="U33" i="47"/>
  <c r="U34" i="47"/>
  <c r="U35" i="47"/>
  <c r="U36" i="47"/>
  <c r="U37" i="47"/>
  <c r="U38" i="47"/>
  <c r="U39" i="47"/>
  <c r="U40" i="47"/>
  <c r="U41" i="47"/>
  <c r="U42" i="47"/>
  <c r="U43" i="47"/>
  <c r="U44" i="47"/>
  <c r="U45" i="47"/>
  <c r="U46" i="47"/>
  <c r="U47" i="47"/>
  <c r="U48" i="47"/>
  <c r="U28" i="47"/>
  <c r="U11" i="47"/>
  <c r="U12" i="47"/>
  <c r="U13" i="47"/>
  <c r="U14" i="47"/>
  <c r="U15" i="47"/>
  <c r="U16" i="47"/>
  <c r="U18" i="47"/>
  <c r="U19" i="47"/>
  <c r="U20" i="47"/>
  <c r="U21" i="47"/>
  <c r="U22" i="47"/>
  <c r="U23" i="47"/>
  <c r="U24" i="47"/>
  <c r="U25" i="47"/>
  <c r="U10" i="47"/>
  <c r="U52" i="48"/>
  <c r="U50" i="48"/>
  <c r="U29" i="48"/>
  <c r="U30" i="48"/>
  <c r="U31" i="48"/>
  <c r="U32" i="48"/>
  <c r="U33" i="48"/>
  <c r="U34" i="48"/>
  <c r="U35" i="48"/>
  <c r="U36" i="48"/>
  <c r="U37" i="48"/>
  <c r="U38" i="48"/>
  <c r="U39" i="48"/>
  <c r="U40" i="48"/>
  <c r="U41" i="48"/>
  <c r="U42" i="48"/>
  <c r="U43" i="48"/>
  <c r="U44" i="48"/>
  <c r="U45" i="48"/>
  <c r="U46" i="48"/>
  <c r="U47" i="48"/>
  <c r="U48" i="48"/>
  <c r="U28" i="48"/>
  <c r="U25" i="48"/>
  <c r="U11" i="48"/>
  <c r="U12" i="48"/>
  <c r="U13" i="48"/>
  <c r="U14" i="48"/>
  <c r="U15" i="48"/>
  <c r="U16" i="48"/>
  <c r="U18" i="48"/>
  <c r="U19" i="48"/>
  <c r="U20" i="48"/>
  <c r="U21" i="48"/>
  <c r="U22" i="48"/>
  <c r="U23" i="48"/>
  <c r="U10" i="48"/>
  <c r="Z73" i="33"/>
  <c r="Z72" i="33"/>
  <c r="Z71" i="33"/>
  <c r="Z70" i="33"/>
  <c r="Z67" i="33"/>
  <c r="Z66" i="33"/>
  <c r="Z65" i="33"/>
  <c r="Z64" i="33"/>
  <c r="Z61" i="33"/>
  <c r="Z60" i="33"/>
  <c r="Z59" i="33"/>
  <c r="Z58" i="33"/>
  <c r="Z55" i="33"/>
  <c r="Z54" i="33"/>
  <c r="Z53" i="33"/>
  <c r="Z52" i="33"/>
  <c r="Z49" i="33"/>
  <c r="Z48" i="33"/>
  <c r="Z47" i="33"/>
  <c r="Z46" i="33"/>
  <c r="Z41" i="33"/>
  <c r="Z42" i="33"/>
  <c r="Z43" i="33"/>
  <c r="Z40" i="33"/>
  <c r="Z37" i="33"/>
  <c r="Z36" i="33"/>
  <c r="Z35" i="33"/>
  <c r="Z34" i="33"/>
  <c r="Z31" i="33"/>
  <c r="Z30" i="33"/>
  <c r="Z29" i="33"/>
  <c r="Z28" i="33"/>
  <c r="Z25" i="33"/>
  <c r="Z24" i="33"/>
  <c r="Z23" i="33"/>
  <c r="Z22" i="33"/>
  <c r="Z19" i="33"/>
  <c r="Z18" i="33"/>
  <c r="Z17" i="33"/>
  <c r="Z16" i="33"/>
  <c r="Z11" i="33"/>
  <c r="Z12" i="33"/>
  <c r="Z13" i="33"/>
  <c r="Z10" i="33"/>
  <c r="D56" i="38"/>
  <c r="E56" i="38"/>
  <c r="F56" i="38"/>
  <c r="G56" i="38"/>
  <c r="H56" i="38"/>
  <c r="I56" i="38"/>
  <c r="J56" i="38"/>
  <c r="K56" i="38"/>
  <c r="L56" i="38"/>
  <c r="M56" i="38"/>
  <c r="N56" i="38"/>
  <c r="O56" i="38"/>
  <c r="P56" i="38"/>
  <c r="Q56" i="38"/>
  <c r="R56" i="38"/>
  <c r="S56" i="38"/>
  <c r="T56" i="38"/>
  <c r="U56" i="38"/>
  <c r="V56" i="38"/>
  <c r="W56" i="38"/>
  <c r="X56" i="38"/>
  <c r="Y56" i="38"/>
  <c r="Z54" i="38"/>
  <c r="Z55" i="38"/>
  <c r="Z56" i="38"/>
  <c r="C56" i="38"/>
  <c r="B56" i="38"/>
  <c r="D52" i="38"/>
  <c r="E52" i="38"/>
  <c r="F52" i="38"/>
  <c r="G52" i="38"/>
  <c r="H52" i="38"/>
  <c r="I52" i="38"/>
  <c r="J52" i="38"/>
  <c r="K52" i="38"/>
  <c r="L52" i="38"/>
  <c r="M52" i="38"/>
  <c r="N52" i="38"/>
  <c r="O52" i="38"/>
  <c r="P52" i="38"/>
  <c r="Q52" i="38"/>
  <c r="R52" i="38"/>
  <c r="S52" i="38"/>
  <c r="T52" i="38"/>
  <c r="U52" i="38"/>
  <c r="V52" i="38"/>
  <c r="W52" i="38"/>
  <c r="X52" i="38"/>
  <c r="Y52" i="38"/>
  <c r="Z50" i="38"/>
  <c r="Z51" i="38"/>
  <c r="C52" i="38"/>
  <c r="D46" i="38"/>
  <c r="E46" i="38"/>
  <c r="F46" i="38"/>
  <c r="G46" i="38"/>
  <c r="H46" i="38"/>
  <c r="I46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3" i="38"/>
  <c r="Z46" i="38"/>
  <c r="Z44" i="38"/>
  <c r="Z45" i="38"/>
  <c r="C46" i="38"/>
  <c r="B46" i="38"/>
  <c r="H41" i="38"/>
  <c r="I41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37" i="38"/>
  <c r="Z38" i="38"/>
  <c r="Z39" i="38"/>
  <c r="Z40" i="38"/>
  <c r="Z41" i="38"/>
  <c r="F41" i="38"/>
  <c r="G41" i="38"/>
  <c r="E41" i="38"/>
  <c r="D41" i="38"/>
  <c r="C41" i="38"/>
  <c r="B41" i="38"/>
  <c r="C33" i="38"/>
  <c r="D33" i="38"/>
  <c r="E33" i="38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T33" i="38"/>
  <c r="U33" i="38"/>
  <c r="V33" i="38"/>
  <c r="W33" i="38"/>
  <c r="X33" i="38"/>
  <c r="Y33" i="38"/>
  <c r="Z29" i="38"/>
  <c r="Z30" i="38"/>
  <c r="Z31" i="38"/>
  <c r="Z32" i="38"/>
  <c r="Z33" i="38"/>
  <c r="B33" i="38"/>
  <c r="D27" i="38"/>
  <c r="E27" i="38"/>
  <c r="F27" i="38"/>
  <c r="G27" i="38"/>
  <c r="H27" i="38"/>
  <c r="I27" i="38"/>
  <c r="J27" i="38"/>
  <c r="K27" i="38"/>
  <c r="L27" i="38"/>
  <c r="M27" i="38"/>
  <c r="N27" i="38"/>
  <c r="O27" i="38"/>
  <c r="P27" i="38"/>
  <c r="Q27" i="38"/>
  <c r="R27" i="38"/>
  <c r="S27" i="38"/>
  <c r="T27" i="38"/>
  <c r="U27" i="38"/>
  <c r="V27" i="38"/>
  <c r="W27" i="38"/>
  <c r="X27" i="38"/>
  <c r="Y27" i="38"/>
  <c r="Z23" i="38"/>
  <c r="Z24" i="38"/>
  <c r="Z25" i="38"/>
  <c r="Z26" i="38"/>
  <c r="C27" i="38"/>
  <c r="B27" i="38"/>
  <c r="E19" i="38"/>
  <c r="F19" i="38"/>
  <c r="G19" i="38"/>
  <c r="H19" i="38"/>
  <c r="I19" i="38"/>
  <c r="J19" i="38"/>
  <c r="K19" i="38"/>
  <c r="L19" i="38"/>
  <c r="M19" i="38"/>
  <c r="N19" i="38"/>
  <c r="O19" i="38"/>
  <c r="P19" i="38"/>
  <c r="Q19" i="38"/>
  <c r="R19" i="38"/>
  <c r="S19" i="38"/>
  <c r="T19" i="38"/>
  <c r="U19" i="38"/>
  <c r="V19" i="38"/>
  <c r="W19" i="38"/>
  <c r="X19" i="38"/>
  <c r="Y19" i="38"/>
  <c r="Z16" i="38"/>
  <c r="Z19" i="38" s="1"/>
  <c r="Z17" i="38"/>
  <c r="Z18" i="38"/>
  <c r="D19" i="38"/>
  <c r="C19" i="38"/>
  <c r="B19" i="38"/>
  <c r="Z12" i="38"/>
  <c r="Z13" i="38"/>
  <c r="B14" i="38"/>
  <c r="C14" i="38"/>
  <c r="Z14" i="38" s="1"/>
  <c r="D14" i="38"/>
  <c r="E14" i="38"/>
  <c r="F14" i="38"/>
  <c r="G14" i="38"/>
  <c r="H14" i="38"/>
  <c r="I14" i="38"/>
  <c r="J14" i="38"/>
  <c r="K14" i="38"/>
  <c r="L14" i="38"/>
  <c r="M14" i="38"/>
  <c r="N14" i="38"/>
  <c r="O14" i="38"/>
  <c r="P14" i="38"/>
  <c r="Q14" i="38"/>
  <c r="R14" i="38"/>
  <c r="S14" i="38"/>
  <c r="T14" i="38"/>
  <c r="U14" i="38"/>
  <c r="V14" i="38"/>
  <c r="W14" i="38"/>
  <c r="X14" i="38"/>
  <c r="Y14" i="38"/>
  <c r="Z11" i="38"/>
  <c r="C30" i="39"/>
  <c r="D30" i="39"/>
  <c r="E30" i="39"/>
  <c r="F30" i="39"/>
  <c r="G30" i="39"/>
  <c r="H30" i="39"/>
  <c r="I30" i="39"/>
  <c r="J30" i="39"/>
  <c r="K30" i="39"/>
  <c r="L30" i="39"/>
  <c r="M30" i="39"/>
  <c r="N30" i="39"/>
  <c r="O30" i="39"/>
  <c r="P30" i="39"/>
  <c r="Q30" i="39"/>
  <c r="R30" i="39"/>
  <c r="S30" i="39"/>
  <c r="T30" i="39"/>
  <c r="U30" i="39"/>
  <c r="V30" i="39"/>
  <c r="W30" i="39"/>
  <c r="X30" i="39"/>
  <c r="Y30" i="39"/>
  <c r="Z27" i="39"/>
  <c r="Z30" i="39" s="1"/>
  <c r="Z28" i="39"/>
  <c r="Z29" i="39"/>
  <c r="B30" i="39"/>
  <c r="C25" i="39"/>
  <c r="D25" i="39"/>
  <c r="E25" i="39"/>
  <c r="F25" i="39"/>
  <c r="G25" i="39"/>
  <c r="H25" i="39"/>
  <c r="I25" i="39"/>
  <c r="J25" i="39"/>
  <c r="K25" i="39"/>
  <c r="L25" i="39"/>
  <c r="M25" i="39"/>
  <c r="N25" i="39"/>
  <c r="O25" i="39"/>
  <c r="P25" i="39"/>
  <c r="Q25" i="39"/>
  <c r="R25" i="39"/>
  <c r="S25" i="39"/>
  <c r="T25" i="39"/>
  <c r="U25" i="39"/>
  <c r="V25" i="39"/>
  <c r="W25" i="39"/>
  <c r="X25" i="39"/>
  <c r="Y25" i="39"/>
  <c r="Z22" i="39"/>
  <c r="Z25" i="39"/>
  <c r="Z23" i="39"/>
  <c r="Z24" i="39"/>
  <c r="B25" i="39"/>
  <c r="D18" i="39"/>
  <c r="E18" i="39"/>
  <c r="F18" i="39"/>
  <c r="G18" i="39"/>
  <c r="H18" i="39"/>
  <c r="I18" i="39"/>
  <c r="J18" i="39"/>
  <c r="K18" i="39"/>
  <c r="L18" i="39"/>
  <c r="M18" i="39"/>
  <c r="N18" i="39"/>
  <c r="O18" i="39"/>
  <c r="P18" i="39"/>
  <c r="Q18" i="39"/>
  <c r="R18" i="39"/>
  <c r="S18" i="39"/>
  <c r="T18" i="39"/>
  <c r="U18" i="39"/>
  <c r="V18" i="39"/>
  <c r="W18" i="39"/>
  <c r="X18" i="39"/>
  <c r="Y18" i="39"/>
  <c r="Z16" i="39"/>
  <c r="Z17" i="39"/>
  <c r="Z18" i="39" s="1"/>
  <c r="C18" i="39"/>
  <c r="B18" i="39"/>
  <c r="Z35" i="39"/>
  <c r="Z36" i="39"/>
  <c r="Z37" i="39"/>
  <c r="Z38" i="39"/>
  <c r="Z39" i="39"/>
  <c r="Z40" i="39"/>
  <c r="Z41" i="39"/>
  <c r="Z42" i="39"/>
  <c r="Z43" i="39"/>
  <c r="Z44" i="39"/>
  <c r="Z45" i="39"/>
  <c r="Z46" i="39"/>
  <c r="Z47" i="39"/>
  <c r="Z48" i="39"/>
  <c r="Z49" i="39"/>
  <c r="Z50" i="39"/>
  <c r="Z51" i="39"/>
  <c r="Z52" i="39"/>
  <c r="Z53" i="39"/>
  <c r="Z34" i="39"/>
  <c r="Z26" i="39"/>
  <c r="Z15" i="39"/>
  <c r="B14" i="39"/>
  <c r="C14" i="39"/>
  <c r="D14" i="39"/>
  <c r="E14" i="39"/>
  <c r="F14" i="39"/>
  <c r="G14" i="39"/>
  <c r="H14" i="39"/>
  <c r="I14" i="39"/>
  <c r="J14" i="39"/>
  <c r="K14" i="39"/>
  <c r="L14" i="39"/>
  <c r="M14" i="39"/>
  <c r="N14" i="39"/>
  <c r="O14" i="39"/>
  <c r="P14" i="39"/>
  <c r="Q14" i="39"/>
  <c r="R14" i="39"/>
  <c r="S14" i="39"/>
  <c r="T14" i="39"/>
  <c r="U14" i="39"/>
  <c r="V14" i="39"/>
  <c r="W14" i="39"/>
  <c r="X14" i="39"/>
  <c r="Y14" i="39"/>
  <c r="Z13" i="39"/>
  <c r="Z12" i="39"/>
  <c r="Z11" i="39"/>
  <c r="C48" i="40"/>
  <c r="C23" i="40"/>
  <c r="C50" i="40"/>
  <c r="D48" i="40"/>
  <c r="E48" i="40"/>
  <c r="E23" i="40"/>
  <c r="F48" i="40"/>
  <c r="G48" i="40"/>
  <c r="G23" i="40"/>
  <c r="G50" i="40"/>
  <c r="H48" i="40"/>
  <c r="H50" i="40" s="1"/>
  <c r="I48" i="40"/>
  <c r="I23" i="40"/>
  <c r="J48" i="40"/>
  <c r="J50" i="40" s="1"/>
  <c r="K48" i="40"/>
  <c r="K23" i="40"/>
  <c r="K50" i="40"/>
  <c r="L48" i="40"/>
  <c r="M48" i="40"/>
  <c r="M50" i="40" s="1"/>
  <c r="M23" i="40"/>
  <c r="N48" i="40"/>
  <c r="O48" i="40"/>
  <c r="O23" i="40"/>
  <c r="O50" i="40"/>
  <c r="P48" i="40"/>
  <c r="P50" i="40" s="1"/>
  <c r="Q48" i="40"/>
  <c r="Q50" i="40" s="1"/>
  <c r="Q23" i="40"/>
  <c r="R48" i="40"/>
  <c r="S48" i="40"/>
  <c r="S23" i="40"/>
  <c r="S50" i="40"/>
  <c r="T48" i="40"/>
  <c r="T50" i="40" s="1"/>
  <c r="U48" i="40"/>
  <c r="U50" i="40" s="1"/>
  <c r="U23" i="40"/>
  <c r="V48" i="40"/>
  <c r="W48" i="40"/>
  <c r="W23" i="40"/>
  <c r="W50" i="40"/>
  <c r="X48" i="40"/>
  <c r="X50" i="40" s="1"/>
  <c r="Y48" i="40"/>
  <c r="Y23" i="40"/>
  <c r="Z26" i="40"/>
  <c r="Z37" i="40"/>
  <c r="Z38" i="40"/>
  <c r="Z39" i="40"/>
  <c r="D23" i="40"/>
  <c r="D50" i="40"/>
  <c r="F23" i="40"/>
  <c r="F50" i="40"/>
  <c r="H23" i="40"/>
  <c r="J23" i="40"/>
  <c r="L23" i="40"/>
  <c r="L50" i="40"/>
  <c r="N23" i="40"/>
  <c r="N50" i="40"/>
  <c r="P23" i="40"/>
  <c r="R23" i="40"/>
  <c r="R50" i="40" s="1"/>
  <c r="T23" i="40"/>
  <c r="V23" i="40"/>
  <c r="V50" i="40"/>
  <c r="X23" i="40"/>
  <c r="Z10" i="40"/>
  <c r="Z23" i="40" s="1"/>
  <c r="Z20" i="40"/>
  <c r="Z21" i="40"/>
  <c r="B48" i="40"/>
  <c r="B23" i="40"/>
  <c r="B50" i="40" s="1"/>
  <c r="Z27" i="40"/>
  <c r="Z28" i="40"/>
  <c r="Z29" i="40"/>
  <c r="Z30" i="40"/>
  <c r="Z31" i="40"/>
  <c r="Z32" i="40"/>
  <c r="Z33" i="40"/>
  <c r="Z34" i="40"/>
  <c r="Z35" i="40"/>
  <c r="Z36" i="40"/>
  <c r="Z40" i="40"/>
  <c r="Z41" i="40"/>
  <c r="Z42" i="40"/>
  <c r="Z43" i="40"/>
  <c r="Z44" i="40"/>
  <c r="Z45" i="40"/>
  <c r="Z46" i="40"/>
  <c r="Z11" i="40"/>
  <c r="Z12" i="40"/>
  <c r="Z13" i="40"/>
  <c r="Z14" i="40"/>
  <c r="Z15" i="40"/>
  <c r="Z16" i="40"/>
  <c r="Z17" i="40"/>
  <c r="Z18" i="40"/>
  <c r="Z19" i="40"/>
  <c r="B48" i="41"/>
  <c r="C48" i="41"/>
  <c r="D48" i="41"/>
  <c r="E48" i="41"/>
  <c r="E50" i="41" s="1"/>
  <c r="F48" i="41"/>
  <c r="G48" i="41"/>
  <c r="G50" i="41"/>
  <c r="H48" i="41"/>
  <c r="H50" i="41" s="1"/>
  <c r="I48" i="41"/>
  <c r="J48" i="41"/>
  <c r="K48" i="41"/>
  <c r="L48" i="41"/>
  <c r="M48" i="41"/>
  <c r="M50" i="41"/>
  <c r="N48" i="41"/>
  <c r="O48" i="41"/>
  <c r="P48" i="41"/>
  <c r="Q48" i="41"/>
  <c r="Q50" i="41"/>
  <c r="R48" i="41"/>
  <c r="R50" i="41" s="1"/>
  <c r="S48" i="41"/>
  <c r="S50" i="41"/>
  <c r="T48" i="41"/>
  <c r="U48" i="41"/>
  <c r="V48" i="41"/>
  <c r="W48" i="41"/>
  <c r="W50" i="41"/>
  <c r="X48" i="41"/>
  <c r="X50" i="41" s="1"/>
  <c r="Y48" i="41"/>
  <c r="Y50" i="41" s="1"/>
  <c r="B23" i="41"/>
  <c r="C23" i="41"/>
  <c r="D23" i="41"/>
  <c r="D50" i="41" s="1"/>
  <c r="E23" i="41"/>
  <c r="F23" i="41"/>
  <c r="F50" i="41" s="1"/>
  <c r="G23" i="41"/>
  <c r="H23" i="41"/>
  <c r="I23" i="41"/>
  <c r="J23" i="41"/>
  <c r="J50" i="41" s="1"/>
  <c r="K23" i="41"/>
  <c r="L23" i="41"/>
  <c r="L50" i="41"/>
  <c r="M23" i="41"/>
  <c r="N23" i="41"/>
  <c r="N50" i="41"/>
  <c r="O23" i="41"/>
  <c r="O50" i="41" s="1"/>
  <c r="P23" i="41"/>
  <c r="P50" i="41" s="1"/>
  <c r="Q23" i="41"/>
  <c r="R23" i="41"/>
  <c r="S23" i="41"/>
  <c r="T23" i="41"/>
  <c r="T50" i="41"/>
  <c r="U23" i="41"/>
  <c r="V23" i="41"/>
  <c r="V50" i="41" s="1"/>
  <c r="W23" i="41"/>
  <c r="X23" i="41"/>
  <c r="Y23" i="41"/>
  <c r="Z27" i="41"/>
  <c r="Z28" i="41"/>
  <c r="Z29" i="41"/>
  <c r="Z30" i="41"/>
  <c r="Z31" i="41"/>
  <c r="Z32" i="41"/>
  <c r="Z33" i="41"/>
  <c r="Z34" i="41"/>
  <c r="Z35" i="41"/>
  <c r="Z36" i="41"/>
  <c r="Z37" i="41"/>
  <c r="Z38" i="41"/>
  <c r="Z39" i="41"/>
  <c r="Z40" i="41"/>
  <c r="Z41" i="41"/>
  <c r="Z42" i="41"/>
  <c r="Z43" i="41"/>
  <c r="Z44" i="41"/>
  <c r="Z45" i="41"/>
  <c r="Z46" i="41"/>
  <c r="Z26" i="41"/>
  <c r="Z11" i="41"/>
  <c r="Z12" i="41"/>
  <c r="Z13" i="41"/>
  <c r="Z14" i="41"/>
  <c r="Z15" i="41"/>
  <c r="Z16" i="41"/>
  <c r="Z17" i="41"/>
  <c r="Z18" i="41"/>
  <c r="Z19" i="41"/>
  <c r="Z20" i="41"/>
  <c r="Z21" i="41"/>
  <c r="Z10" i="41"/>
  <c r="Z23" i="41"/>
  <c r="B48" i="3"/>
  <c r="B50" i="3" s="1"/>
  <c r="C48" i="3"/>
  <c r="D48" i="3"/>
  <c r="E48" i="3"/>
  <c r="F48" i="3"/>
  <c r="G48" i="3"/>
  <c r="G50" i="3" s="1"/>
  <c r="H48" i="3"/>
  <c r="H50" i="3" s="1"/>
  <c r="I48" i="3"/>
  <c r="I50" i="3" s="1"/>
  <c r="J48" i="3"/>
  <c r="J50" i="3" s="1"/>
  <c r="K48" i="3"/>
  <c r="L48" i="3"/>
  <c r="L50" i="3" s="1"/>
  <c r="M48" i="3"/>
  <c r="N48" i="3"/>
  <c r="O48" i="3"/>
  <c r="O50" i="3" s="1"/>
  <c r="P48" i="3"/>
  <c r="P50" i="3" s="1"/>
  <c r="Q48" i="3"/>
  <c r="Q50" i="3" s="1"/>
  <c r="R48" i="3"/>
  <c r="R50" i="3" s="1"/>
  <c r="S48" i="3"/>
  <c r="T48" i="3"/>
  <c r="U48" i="3"/>
  <c r="V48" i="3"/>
  <c r="W48" i="3"/>
  <c r="W50" i="3" s="1"/>
  <c r="X48" i="3"/>
  <c r="Y48" i="3"/>
  <c r="B23" i="3"/>
  <c r="C23" i="3"/>
  <c r="C50" i="3" s="1"/>
  <c r="D23" i="3"/>
  <c r="D50" i="3"/>
  <c r="E23" i="3"/>
  <c r="E50" i="3"/>
  <c r="F23" i="3"/>
  <c r="F50" i="3"/>
  <c r="G23" i="3"/>
  <c r="H23" i="3"/>
  <c r="I23" i="3"/>
  <c r="J23" i="3"/>
  <c r="K23" i="3"/>
  <c r="K50" i="3" s="1"/>
  <c r="L23" i="3"/>
  <c r="M23" i="3"/>
  <c r="M50" i="3"/>
  <c r="N23" i="3"/>
  <c r="N50" i="3"/>
  <c r="O23" i="3"/>
  <c r="P23" i="3"/>
  <c r="Q23" i="3"/>
  <c r="R23" i="3"/>
  <c r="S23" i="3"/>
  <c r="S50" i="3" s="1"/>
  <c r="T23" i="3"/>
  <c r="T50" i="3"/>
  <c r="U23" i="3"/>
  <c r="U50" i="3" s="1"/>
  <c r="V23" i="3"/>
  <c r="V50" i="3"/>
  <c r="W23" i="3"/>
  <c r="X23" i="3"/>
  <c r="X50" i="3"/>
  <c r="Y23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26" i="3"/>
  <c r="Z11" i="3"/>
  <c r="Z12" i="3"/>
  <c r="Z13" i="3"/>
  <c r="Z14" i="3"/>
  <c r="Z15" i="3"/>
  <c r="Z16" i="3"/>
  <c r="Z17" i="3"/>
  <c r="Z18" i="3"/>
  <c r="Z19" i="3"/>
  <c r="Z20" i="3"/>
  <c r="Z23" i="3" s="1"/>
  <c r="Z21" i="3"/>
  <c r="Z10" i="3"/>
  <c r="B23" i="2"/>
  <c r="C23" i="2"/>
  <c r="D23" i="2"/>
  <c r="E23" i="2"/>
  <c r="E50" i="2" s="1"/>
  <c r="F23" i="2"/>
  <c r="G23" i="2"/>
  <c r="H23" i="2"/>
  <c r="I23" i="2"/>
  <c r="J23" i="2"/>
  <c r="K23" i="2"/>
  <c r="K50" i="2" s="1"/>
  <c r="L23" i="2"/>
  <c r="L50" i="2" s="1"/>
  <c r="M23" i="2"/>
  <c r="N23" i="2"/>
  <c r="O23" i="2"/>
  <c r="P23" i="2"/>
  <c r="Q23" i="2"/>
  <c r="R23" i="2"/>
  <c r="S23" i="2"/>
  <c r="T23" i="2"/>
  <c r="T50" i="2" s="1"/>
  <c r="U23" i="2"/>
  <c r="V23" i="2"/>
  <c r="W23" i="2"/>
  <c r="X23" i="2"/>
  <c r="X50" i="2" s="1"/>
  <c r="Y23" i="2"/>
  <c r="B48" i="2"/>
  <c r="B50" i="2"/>
  <c r="C48" i="2"/>
  <c r="Z48" i="2" s="1"/>
  <c r="C50" i="2"/>
  <c r="D48" i="2"/>
  <c r="E48" i="2"/>
  <c r="F48" i="2"/>
  <c r="G48" i="2"/>
  <c r="G50" i="2"/>
  <c r="H48" i="2"/>
  <c r="H50" i="2"/>
  <c r="I48" i="2"/>
  <c r="J48" i="2"/>
  <c r="J50" i="2" s="1"/>
  <c r="K48" i="2"/>
  <c r="L48" i="2"/>
  <c r="M48" i="2"/>
  <c r="N48" i="2"/>
  <c r="N50" i="2"/>
  <c r="O48" i="2"/>
  <c r="O50" i="2"/>
  <c r="P48" i="2"/>
  <c r="P50" i="2"/>
  <c r="Q48" i="2"/>
  <c r="Q50" i="2" s="1"/>
  <c r="R48" i="2"/>
  <c r="R50" i="2" s="1"/>
  <c r="S48" i="2"/>
  <c r="S50" i="2" s="1"/>
  <c r="T48" i="2"/>
  <c r="U48" i="2"/>
  <c r="V48" i="2"/>
  <c r="V50" i="2"/>
  <c r="W48" i="2"/>
  <c r="W50" i="2"/>
  <c r="X48" i="2"/>
  <c r="Y48" i="2"/>
  <c r="Y50" i="2" s="1"/>
  <c r="I50" i="2"/>
  <c r="Z26" i="2"/>
  <c r="Z37" i="2"/>
  <c r="Z38" i="2"/>
  <c r="Z39" i="2"/>
  <c r="Z10" i="2"/>
  <c r="Z20" i="2"/>
  <c r="Z21" i="2"/>
  <c r="Z27" i="2"/>
  <c r="Z28" i="2"/>
  <c r="Z29" i="2"/>
  <c r="Z30" i="2"/>
  <c r="Z31" i="2"/>
  <c r="Z32" i="2"/>
  <c r="Z33" i="2"/>
  <c r="Z34" i="2"/>
  <c r="Z35" i="2"/>
  <c r="Z36" i="2"/>
  <c r="Z40" i="2"/>
  <c r="Z41" i="2"/>
  <c r="Z42" i="2"/>
  <c r="Z43" i="2"/>
  <c r="Z44" i="2"/>
  <c r="Z45" i="2"/>
  <c r="Z46" i="2"/>
  <c r="Z11" i="2"/>
  <c r="Z12" i="2"/>
  <c r="Z13" i="2"/>
  <c r="Z14" i="2"/>
  <c r="Z15" i="2"/>
  <c r="Z16" i="2"/>
  <c r="Z17" i="2"/>
  <c r="Z18" i="2"/>
  <c r="Z19" i="2"/>
  <c r="B48" i="1"/>
  <c r="B23" i="1"/>
  <c r="B50" i="1"/>
  <c r="C48" i="1"/>
  <c r="C50" i="1" s="1"/>
  <c r="C23" i="1"/>
  <c r="D48" i="1"/>
  <c r="D23" i="1"/>
  <c r="D50" i="1"/>
  <c r="E48" i="1"/>
  <c r="E23" i="1"/>
  <c r="F48" i="1"/>
  <c r="F50" i="1" s="1"/>
  <c r="F23" i="1"/>
  <c r="G48" i="1"/>
  <c r="G23" i="1"/>
  <c r="G50" i="1"/>
  <c r="H48" i="1"/>
  <c r="H23" i="1"/>
  <c r="H50" i="1"/>
  <c r="I48" i="1"/>
  <c r="I23" i="1"/>
  <c r="I50" i="1"/>
  <c r="J48" i="1"/>
  <c r="J23" i="1"/>
  <c r="J50" i="1"/>
  <c r="K48" i="1"/>
  <c r="K23" i="1"/>
  <c r="L48" i="1"/>
  <c r="L23" i="1"/>
  <c r="L50" i="1" s="1"/>
  <c r="M48" i="1"/>
  <c r="M23" i="1"/>
  <c r="N48" i="1"/>
  <c r="N50" i="1" s="1"/>
  <c r="N23" i="1"/>
  <c r="O48" i="1"/>
  <c r="O23" i="1"/>
  <c r="P48" i="1"/>
  <c r="P23" i="1"/>
  <c r="P50" i="1"/>
  <c r="Q48" i="1"/>
  <c r="Q23" i="1"/>
  <c r="Q50" i="1"/>
  <c r="R48" i="1"/>
  <c r="R50" i="1" s="1"/>
  <c r="R23" i="1"/>
  <c r="S48" i="1"/>
  <c r="S23" i="1"/>
  <c r="T48" i="1"/>
  <c r="T23" i="1"/>
  <c r="T50" i="1"/>
  <c r="U48" i="1"/>
  <c r="U50" i="1" s="1"/>
  <c r="U23" i="1"/>
  <c r="V48" i="1"/>
  <c r="V50" i="1" s="1"/>
  <c r="V23" i="1"/>
  <c r="W48" i="1"/>
  <c r="W23" i="1"/>
  <c r="W50" i="1"/>
  <c r="X48" i="1"/>
  <c r="X50" i="1" s="1"/>
  <c r="X23" i="1"/>
  <c r="Y48" i="1"/>
  <c r="Y23" i="1"/>
  <c r="Y50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26" i="1"/>
  <c r="Z11" i="1"/>
  <c r="Z12" i="1"/>
  <c r="Z13" i="1"/>
  <c r="Z14" i="1"/>
  <c r="Z15" i="1"/>
  <c r="Z16" i="1"/>
  <c r="Z17" i="1"/>
  <c r="Z18" i="1"/>
  <c r="Z19" i="1"/>
  <c r="Z20" i="1"/>
  <c r="Z21" i="1"/>
  <c r="Z10" i="1"/>
  <c r="Z23" i="1"/>
  <c r="B48" i="4"/>
  <c r="B50" i="4" s="1"/>
  <c r="B23" i="4"/>
  <c r="C48" i="4"/>
  <c r="C23" i="4"/>
  <c r="C50" i="4"/>
  <c r="D48" i="4"/>
  <c r="D23" i="4"/>
  <c r="D50" i="4"/>
  <c r="E48" i="4"/>
  <c r="E23" i="4"/>
  <c r="E50" i="4"/>
  <c r="F48" i="4"/>
  <c r="F23" i="4"/>
  <c r="F50" i="4"/>
  <c r="G48" i="4"/>
  <c r="G23" i="4"/>
  <c r="H48" i="4"/>
  <c r="H23" i="4"/>
  <c r="H50" i="4" s="1"/>
  <c r="I48" i="4"/>
  <c r="I23" i="4"/>
  <c r="J48" i="4"/>
  <c r="J50" i="4" s="1"/>
  <c r="J23" i="4"/>
  <c r="K48" i="4"/>
  <c r="K50" i="4" s="1"/>
  <c r="K23" i="4"/>
  <c r="L48" i="4"/>
  <c r="L23" i="4"/>
  <c r="L50" i="4"/>
  <c r="M48" i="4"/>
  <c r="M23" i="4"/>
  <c r="M50" i="4"/>
  <c r="N48" i="4"/>
  <c r="N50" i="4" s="1"/>
  <c r="N23" i="4"/>
  <c r="O48" i="4"/>
  <c r="O23" i="4"/>
  <c r="P48" i="4"/>
  <c r="P23" i="4"/>
  <c r="P50" i="4"/>
  <c r="Q48" i="4"/>
  <c r="Q50" i="4" s="1"/>
  <c r="Q23" i="4"/>
  <c r="R48" i="4"/>
  <c r="R50" i="4" s="1"/>
  <c r="R23" i="4"/>
  <c r="S48" i="4"/>
  <c r="S23" i="4"/>
  <c r="S50" i="4"/>
  <c r="T48" i="4"/>
  <c r="T50" i="4" s="1"/>
  <c r="T23" i="4"/>
  <c r="U48" i="4"/>
  <c r="U23" i="4"/>
  <c r="U50" i="4"/>
  <c r="V48" i="4"/>
  <c r="V23" i="4"/>
  <c r="V50" i="4"/>
  <c r="W48" i="4"/>
  <c r="W50" i="4" s="1"/>
  <c r="W23" i="4"/>
  <c r="X48" i="4"/>
  <c r="X23" i="4"/>
  <c r="X50" i="4"/>
  <c r="Y48" i="4"/>
  <c r="Y23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26" i="4"/>
  <c r="Z11" i="4"/>
  <c r="Z12" i="4"/>
  <c r="Z13" i="4"/>
  <c r="Z14" i="4"/>
  <c r="Z15" i="4"/>
  <c r="Z16" i="4"/>
  <c r="Z17" i="4"/>
  <c r="Z18" i="4"/>
  <c r="Z19" i="4"/>
  <c r="Z20" i="4"/>
  <c r="Z21" i="4"/>
  <c r="Z10" i="4"/>
  <c r="Z23" i="4" s="1"/>
  <c r="B23" i="5"/>
  <c r="C23" i="5"/>
  <c r="D23" i="5"/>
  <c r="E23" i="5"/>
  <c r="E50" i="5" s="1"/>
  <c r="F23" i="5"/>
  <c r="G23" i="5"/>
  <c r="H23" i="5"/>
  <c r="H50" i="5" s="1"/>
  <c r="I23" i="5"/>
  <c r="J23" i="5"/>
  <c r="K23" i="5"/>
  <c r="L23" i="5"/>
  <c r="M23" i="5"/>
  <c r="N23" i="5"/>
  <c r="O23" i="5"/>
  <c r="P23" i="5"/>
  <c r="P50" i="5" s="1"/>
  <c r="Q23" i="5"/>
  <c r="R23" i="5"/>
  <c r="S23" i="5"/>
  <c r="T23" i="5"/>
  <c r="U23" i="5"/>
  <c r="V23" i="5"/>
  <c r="W23" i="5"/>
  <c r="X23" i="5"/>
  <c r="X50" i="5" s="1"/>
  <c r="Y23" i="5"/>
  <c r="B48" i="5"/>
  <c r="B50" i="5" s="1"/>
  <c r="C48" i="5"/>
  <c r="C50" i="5"/>
  <c r="D48" i="5"/>
  <c r="D50" i="5"/>
  <c r="E48" i="5"/>
  <c r="F48" i="5"/>
  <c r="G48" i="5"/>
  <c r="G50" i="5" s="1"/>
  <c r="H48" i="5"/>
  <c r="I48" i="5"/>
  <c r="I50" i="5"/>
  <c r="J48" i="5"/>
  <c r="J50" i="5" s="1"/>
  <c r="K48" i="5"/>
  <c r="K50" i="5" s="1"/>
  <c r="L48" i="5"/>
  <c r="L50" i="5"/>
  <c r="M48" i="5"/>
  <c r="M50" i="5" s="1"/>
  <c r="N48" i="5"/>
  <c r="N50" i="5"/>
  <c r="O48" i="5"/>
  <c r="O50" i="5" s="1"/>
  <c r="P48" i="5"/>
  <c r="Q48" i="5"/>
  <c r="Q50" i="5" s="1"/>
  <c r="R48" i="5"/>
  <c r="R50" i="5"/>
  <c r="S48" i="5"/>
  <c r="S50" i="5" s="1"/>
  <c r="T48" i="5"/>
  <c r="T50" i="5"/>
  <c r="U48" i="5"/>
  <c r="U50" i="5" s="1"/>
  <c r="V48" i="5"/>
  <c r="V50" i="5"/>
  <c r="W48" i="5"/>
  <c r="W50" i="5"/>
  <c r="X48" i="5"/>
  <c r="Y48" i="5"/>
  <c r="Y50" i="5" s="1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26" i="5"/>
  <c r="Z11" i="5"/>
  <c r="Z12" i="5"/>
  <c r="Z13" i="5"/>
  <c r="Z14" i="5"/>
  <c r="Z15" i="5"/>
  <c r="Z16" i="5"/>
  <c r="Z17" i="5"/>
  <c r="Z18" i="5"/>
  <c r="Z19" i="5"/>
  <c r="Z20" i="5"/>
  <c r="Z21" i="5"/>
  <c r="Z10" i="5"/>
  <c r="V23" i="6"/>
  <c r="V48" i="6"/>
  <c r="V50" i="6"/>
  <c r="B23" i="6"/>
  <c r="C23" i="6"/>
  <c r="D23" i="6"/>
  <c r="E23" i="6"/>
  <c r="F23" i="6"/>
  <c r="G23" i="6"/>
  <c r="H23" i="6"/>
  <c r="I23" i="6"/>
  <c r="I50" i="6" s="1"/>
  <c r="J23" i="6"/>
  <c r="K23" i="6"/>
  <c r="L23" i="6"/>
  <c r="M23" i="6"/>
  <c r="N23" i="6"/>
  <c r="O23" i="6"/>
  <c r="P23" i="6"/>
  <c r="Q23" i="6"/>
  <c r="R23" i="6"/>
  <c r="S23" i="6"/>
  <c r="T23" i="6"/>
  <c r="U23" i="6"/>
  <c r="W23" i="6"/>
  <c r="X23" i="6"/>
  <c r="Y23" i="6"/>
  <c r="Z23" i="6"/>
  <c r="B48" i="6"/>
  <c r="B50" i="6"/>
  <c r="C48" i="6"/>
  <c r="D48" i="6"/>
  <c r="D50" i="6"/>
  <c r="E48" i="6"/>
  <c r="E50" i="6"/>
  <c r="F48" i="6"/>
  <c r="F50" i="6"/>
  <c r="G48" i="6"/>
  <c r="H48" i="6"/>
  <c r="H50" i="6" s="1"/>
  <c r="I48" i="6"/>
  <c r="J48" i="6"/>
  <c r="J50" i="6"/>
  <c r="K48" i="6"/>
  <c r="K50" i="6" s="1"/>
  <c r="L48" i="6"/>
  <c r="L50" i="6" s="1"/>
  <c r="M48" i="6"/>
  <c r="M50" i="6"/>
  <c r="N48" i="6"/>
  <c r="N50" i="6"/>
  <c r="O48" i="6"/>
  <c r="O50" i="6" s="1"/>
  <c r="P48" i="6"/>
  <c r="P50" i="6" s="1"/>
  <c r="Q48" i="6"/>
  <c r="Q50" i="6" s="1"/>
  <c r="R48" i="6"/>
  <c r="R50" i="6"/>
  <c r="S48" i="6"/>
  <c r="S50" i="6" s="1"/>
  <c r="T48" i="6"/>
  <c r="T50" i="6"/>
  <c r="U48" i="6"/>
  <c r="U50" i="6" s="1"/>
  <c r="W48" i="6"/>
  <c r="W50" i="6"/>
  <c r="X48" i="6"/>
  <c r="X50" i="6" s="1"/>
  <c r="Y48" i="6"/>
  <c r="Y50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26" i="6"/>
  <c r="Z11" i="6"/>
  <c r="Z12" i="6"/>
  <c r="Z13" i="6"/>
  <c r="Z14" i="6"/>
  <c r="Z15" i="6"/>
  <c r="Z16" i="6"/>
  <c r="Z17" i="6"/>
  <c r="Z18" i="6"/>
  <c r="Z19" i="6"/>
  <c r="Z20" i="6"/>
  <c r="Z21" i="6"/>
  <c r="Z10" i="6"/>
  <c r="Z27" i="7"/>
  <c r="Z28" i="7"/>
  <c r="Z29" i="7"/>
  <c r="Z30" i="7"/>
  <c r="Z31" i="7"/>
  <c r="Z32" i="7"/>
  <c r="Z33" i="7"/>
  <c r="Z34" i="7"/>
  <c r="Z35" i="7"/>
  <c r="Z36" i="7"/>
  <c r="Z37" i="7"/>
  <c r="Z38" i="7"/>
  <c r="Z26" i="7"/>
  <c r="Z39" i="7"/>
  <c r="Z48" i="7"/>
  <c r="Z50" i="7"/>
  <c r="Z10" i="7"/>
  <c r="Z23" i="7" s="1"/>
  <c r="Z20" i="7"/>
  <c r="Z21" i="7"/>
  <c r="Z40" i="7"/>
  <c r="Z41" i="7"/>
  <c r="Z42" i="7"/>
  <c r="Z43" i="7"/>
  <c r="Z44" i="7"/>
  <c r="Z45" i="7"/>
  <c r="Z46" i="7"/>
  <c r="Z11" i="7"/>
  <c r="Z12" i="7"/>
  <c r="Z13" i="7"/>
  <c r="Z14" i="7"/>
  <c r="Z15" i="7"/>
  <c r="Z16" i="7"/>
  <c r="Z17" i="7"/>
  <c r="Z18" i="7"/>
  <c r="Z19" i="7"/>
  <c r="C48" i="7"/>
  <c r="C23" i="7"/>
  <c r="C50" i="7"/>
  <c r="D48" i="7"/>
  <c r="D50" i="7" s="1"/>
  <c r="E48" i="7"/>
  <c r="E50" i="7" s="1"/>
  <c r="E23" i="7"/>
  <c r="F48" i="7"/>
  <c r="G48" i="7"/>
  <c r="G23" i="7"/>
  <c r="G50" i="7"/>
  <c r="H48" i="7"/>
  <c r="I48" i="7"/>
  <c r="I50" i="7" s="1"/>
  <c r="I23" i="7"/>
  <c r="J48" i="7"/>
  <c r="K48" i="7"/>
  <c r="K23" i="7"/>
  <c r="K50" i="7"/>
  <c r="L48" i="7"/>
  <c r="L50" i="7" s="1"/>
  <c r="M48" i="7"/>
  <c r="M50" i="7" s="1"/>
  <c r="M23" i="7"/>
  <c r="N48" i="7"/>
  <c r="O48" i="7"/>
  <c r="O23" i="7"/>
  <c r="O50" i="7"/>
  <c r="P48" i="7"/>
  <c r="P50" i="7" s="1"/>
  <c r="Q48" i="7"/>
  <c r="Q50" i="7" s="1"/>
  <c r="Q23" i="7"/>
  <c r="R48" i="7"/>
  <c r="S48" i="7"/>
  <c r="S23" i="7"/>
  <c r="S50" i="7"/>
  <c r="T48" i="7"/>
  <c r="T50" i="7" s="1"/>
  <c r="U48" i="7"/>
  <c r="U50" i="7" s="1"/>
  <c r="U23" i="7"/>
  <c r="V48" i="7"/>
  <c r="W48" i="7"/>
  <c r="W23" i="7"/>
  <c r="W50" i="7"/>
  <c r="X48" i="7"/>
  <c r="X50" i="7" s="1"/>
  <c r="Y48" i="7"/>
  <c r="Y50" i="7" s="1"/>
  <c r="Y23" i="7"/>
  <c r="D23" i="7"/>
  <c r="F23" i="7"/>
  <c r="F50" i="7"/>
  <c r="H23" i="7"/>
  <c r="H50" i="7"/>
  <c r="J23" i="7"/>
  <c r="J50" i="7"/>
  <c r="L23" i="7"/>
  <c r="N23" i="7"/>
  <c r="N50" i="7"/>
  <c r="P23" i="7"/>
  <c r="R23" i="7"/>
  <c r="R50" i="7"/>
  <c r="T23" i="7"/>
  <c r="V23" i="7"/>
  <c r="V50" i="7" s="1"/>
  <c r="X23" i="7"/>
  <c r="B48" i="7"/>
  <c r="B23" i="7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26" i="8"/>
  <c r="Z48" i="8" s="1"/>
  <c r="Z50" i="8" s="1"/>
  <c r="Z21" i="8"/>
  <c r="Z11" i="8"/>
  <c r="Z12" i="8"/>
  <c r="Z13" i="8"/>
  <c r="Z14" i="8"/>
  <c r="Z15" i="8"/>
  <c r="Z16" i="8"/>
  <c r="Z17" i="8"/>
  <c r="Z18" i="8"/>
  <c r="Z19" i="8"/>
  <c r="Z20" i="8"/>
  <c r="Z10" i="8"/>
  <c r="Z23" i="8"/>
  <c r="D48" i="8"/>
  <c r="E48" i="8"/>
  <c r="F48" i="8"/>
  <c r="F50" i="8" s="1"/>
  <c r="G48" i="8"/>
  <c r="H48" i="8"/>
  <c r="H50" i="8" s="1"/>
  <c r="I48" i="8"/>
  <c r="J48" i="8"/>
  <c r="J50" i="8" s="1"/>
  <c r="K48" i="8"/>
  <c r="K50" i="8" s="1"/>
  <c r="L48" i="8"/>
  <c r="M48" i="8"/>
  <c r="M50" i="8" s="1"/>
  <c r="N48" i="8"/>
  <c r="N50" i="8"/>
  <c r="O48" i="8"/>
  <c r="P48" i="8"/>
  <c r="Q48" i="8"/>
  <c r="R48" i="8"/>
  <c r="R50" i="8"/>
  <c r="S48" i="8"/>
  <c r="S50" i="8" s="1"/>
  <c r="T48" i="8"/>
  <c r="T50" i="8" s="1"/>
  <c r="U48" i="8"/>
  <c r="V48" i="8"/>
  <c r="V50" i="8" s="1"/>
  <c r="W48" i="8"/>
  <c r="X48" i="8"/>
  <c r="X50" i="8"/>
  <c r="Y48" i="8"/>
  <c r="Y50" i="8" s="1"/>
  <c r="D23" i="8"/>
  <c r="D50" i="8" s="1"/>
  <c r="E23" i="8"/>
  <c r="E50" i="8"/>
  <c r="F23" i="8"/>
  <c r="G23" i="8"/>
  <c r="G50" i="8"/>
  <c r="H23" i="8"/>
  <c r="I23" i="8"/>
  <c r="I50" i="8"/>
  <c r="J23" i="8"/>
  <c r="K23" i="8"/>
  <c r="L23" i="8"/>
  <c r="L50" i="8" s="1"/>
  <c r="M23" i="8"/>
  <c r="N23" i="8"/>
  <c r="O23" i="8"/>
  <c r="P23" i="8"/>
  <c r="P50" i="8" s="1"/>
  <c r="Q23" i="8"/>
  <c r="Q50" i="8"/>
  <c r="R23" i="8"/>
  <c r="S23" i="8"/>
  <c r="T23" i="8"/>
  <c r="U23" i="8"/>
  <c r="U50" i="8"/>
  <c r="V23" i="8"/>
  <c r="W23" i="8"/>
  <c r="W50" i="8"/>
  <c r="X23" i="8"/>
  <c r="Y23" i="8"/>
  <c r="C48" i="8"/>
  <c r="C23" i="8"/>
  <c r="C50" i="8" s="1"/>
  <c r="B48" i="8"/>
  <c r="B23" i="8"/>
  <c r="B50" i="8" s="1"/>
  <c r="Z10" i="9"/>
  <c r="Z20" i="9"/>
  <c r="Z21" i="9"/>
  <c r="Z23" i="9" s="1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8" i="9" s="1"/>
  <c r="Z40" i="9"/>
  <c r="Z41" i="9"/>
  <c r="Z42" i="9"/>
  <c r="Z43" i="9"/>
  <c r="Z44" i="9"/>
  <c r="Z45" i="9"/>
  <c r="Z46" i="9"/>
  <c r="Z11" i="9"/>
  <c r="Z12" i="9"/>
  <c r="Z13" i="9"/>
  <c r="Z14" i="9"/>
  <c r="Z15" i="9"/>
  <c r="Z16" i="9"/>
  <c r="Z17" i="9"/>
  <c r="Z18" i="9"/>
  <c r="Z19" i="9"/>
  <c r="C48" i="9"/>
  <c r="C23" i="9"/>
  <c r="C50" i="9"/>
  <c r="D48" i="9"/>
  <c r="D23" i="9"/>
  <c r="D50" i="9"/>
  <c r="E48" i="9"/>
  <c r="E23" i="9"/>
  <c r="E50" i="9" s="1"/>
  <c r="F48" i="9"/>
  <c r="F23" i="9"/>
  <c r="F50" i="9" s="1"/>
  <c r="G48" i="9"/>
  <c r="G50" i="9" s="1"/>
  <c r="G23" i="9"/>
  <c r="H48" i="9"/>
  <c r="H50" i="9" s="1"/>
  <c r="H23" i="9"/>
  <c r="I48" i="9"/>
  <c r="I23" i="9"/>
  <c r="I50" i="9"/>
  <c r="J48" i="9"/>
  <c r="J50" i="9" s="1"/>
  <c r="J23" i="9"/>
  <c r="K48" i="9"/>
  <c r="K23" i="9"/>
  <c r="K50" i="9"/>
  <c r="L48" i="9"/>
  <c r="L23" i="9"/>
  <c r="M48" i="9"/>
  <c r="M23" i="9"/>
  <c r="M50" i="9" s="1"/>
  <c r="N48" i="9"/>
  <c r="N23" i="9"/>
  <c r="N50" i="9"/>
  <c r="O48" i="9"/>
  <c r="O23" i="9"/>
  <c r="P48" i="9"/>
  <c r="P50" i="9" s="1"/>
  <c r="P23" i="9"/>
  <c r="Q48" i="9"/>
  <c r="Q23" i="9"/>
  <c r="Q50" i="9"/>
  <c r="R48" i="9"/>
  <c r="R23" i="9"/>
  <c r="R50" i="9"/>
  <c r="S48" i="9"/>
  <c r="S23" i="9"/>
  <c r="S50" i="9"/>
  <c r="T48" i="9"/>
  <c r="T23" i="9"/>
  <c r="T50" i="9"/>
  <c r="U48" i="9"/>
  <c r="U23" i="9"/>
  <c r="U50" i="9" s="1"/>
  <c r="V48" i="9"/>
  <c r="V23" i="9"/>
  <c r="V50" i="9" s="1"/>
  <c r="W48" i="9"/>
  <c r="W23" i="9"/>
  <c r="X48" i="9"/>
  <c r="X50" i="9" s="1"/>
  <c r="X23" i="9"/>
  <c r="Y48" i="9"/>
  <c r="Y50" i="9" s="1"/>
  <c r="Y23" i="9"/>
  <c r="B48" i="9"/>
  <c r="B23" i="9"/>
  <c r="B50" i="9"/>
  <c r="Z10" i="10"/>
  <c r="Z20" i="10"/>
  <c r="Z21" i="10"/>
  <c r="Z26" i="10"/>
  <c r="Z37" i="10"/>
  <c r="Z38" i="10"/>
  <c r="Z39" i="10"/>
  <c r="B23" i="10"/>
  <c r="B48" i="10"/>
  <c r="B50" i="10"/>
  <c r="C23" i="10"/>
  <c r="C50" i="10" s="1"/>
  <c r="C48" i="10"/>
  <c r="D23" i="10"/>
  <c r="D48" i="10"/>
  <c r="D50" i="10"/>
  <c r="E23" i="10"/>
  <c r="E48" i="10"/>
  <c r="F23" i="10"/>
  <c r="F48" i="10"/>
  <c r="F50" i="10" s="1"/>
  <c r="G23" i="10"/>
  <c r="G48" i="10"/>
  <c r="G50" i="10"/>
  <c r="H23" i="10"/>
  <c r="H50" i="10" s="1"/>
  <c r="H48" i="10"/>
  <c r="I23" i="10"/>
  <c r="I50" i="10" s="1"/>
  <c r="I48" i="10"/>
  <c r="J23" i="10"/>
  <c r="J48" i="10"/>
  <c r="J50" i="10"/>
  <c r="K23" i="10"/>
  <c r="K48" i="10"/>
  <c r="K50" i="10"/>
  <c r="L23" i="10"/>
  <c r="L48" i="10"/>
  <c r="L50" i="10"/>
  <c r="M23" i="10"/>
  <c r="M48" i="10"/>
  <c r="M50" i="10"/>
  <c r="N23" i="10"/>
  <c r="N48" i="10"/>
  <c r="N50" i="10" s="1"/>
  <c r="O23" i="10"/>
  <c r="O48" i="10"/>
  <c r="O50" i="10" s="1"/>
  <c r="P23" i="10"/>
  <c r="P48" i="10"/>
  <c r="Q23" i="10"/>
  <c r="Q50" i="10" s="1"/>
  <c r="Q48" i="10"/>
  <c r="R23" i="10"/>
  <c r="R50" i="10" s="1"/>
  <c r="R48" i="10"/>
  <c r="S23" i="10"/>
  <c r="S48" i="10"/>
  <c r="S50" i="10"/>
  <c r="T23" i="10"/>
  <c r="T48" i="10"/>
  <c r="T50" i="10"/>
  <c r="U23" i="10"/>
  <c r="U50" i="10" s="1"/>
  <c r="U48" i="10"/>
  <c r="V23" i="10"/>
  <c r="V48" i="10"/>
  <c r="V50" i="10" s="1"/>
  <c r="W23" i="10"/>
  <c r="W48" i="10"/>
  <c r="W50" i="10"/>
  <c r="X23" i="10"/>
  <c r="X50" i="10" s="1"/>
  <c r="X48" i="10"/>
  <c r="Y23" i="10"/>
  <c r="Y50" i="10" s="1"/>
  <c r="Y48" i="10"/>
  <c r="Z27" i="10"/>
  <c r="Z28" i="10"/>
  <c r="Z29" i="10"/>
  <c r="Z30" i="10"/>
  <c r="Z31" i="10"/>
  <c r="Z32" i="10"/>
  <c r="Z33" i="10"/>
  <c r="Z34" i="10"/>
  <c r="Z35" i="10"/>
  <c r="Z36" i="10"/>
  <c r="Z40" i="10"/>
  <c r="Z41" i="10"/>
  <c r="Z42" i="10"/>
  <c r="Z43" i="10"/>
  <c r="Z44" i="10"/>
  <c r="Z45" i="10"/>
  <c r="Z46" i="10"/>
  <c r="Z11" i="10"/>
  <c r="Z12" i="10"/>
  <c r="Z13" i="10"/>
  <c r="Z14" i="10"/>
  <c r="Z16" i="10"/>
  <c r="Z17" i="10"/>
  <c r="Z18" i="10"/>
  <c r="Z19" i="10"/>
  <c r="U48" i="44"/>
  <c r="U49" i="44"/>
  <c r="U50" i="44"/>
  <c r="U51" i="44"/>
  <c r="U52" i="44"/>
  <c r="U53" i="44"/>
  <c r="U54" i="44"/>
  <c r="U55" i="44"/>
  <c r="U56" i="44"/>
  <c r="U57" i="44"/>
  <c r="U58" i="44"/>
  <c r="U59" i="44"/>
  <c r="U60" i="44"/>
  <c r="U61" i="44"/>
  <c r="U62" i="44"/>
  <c r="U63" i="44"/>
  <c r="U64" i="44"/>
  <c r="U65" i="44"/>
  <c r="U66" i="44"/>
  <c r="U67" i="44"/>
  <c r="U68" i="44"/>
  <c r="U69" i="44"/>
  <c r="U70" i="44"/>
  <c r="U71" i="44"/>
  <c r="U72" i="44"/>
  <c r="U73" i="44"/>
  <c r="U47" i="44"/>
  <c r="U42" i="44"/>
  <c r="U41" i="44"/>
  <c r="U40" i="44"/>
  <c r="U39" i="44"/>
  <c r="U38" i="44"/>
  <c r="U37" i="44"/>
  <c r="U36" i="44"/>
  <c r="U35" i="44"/>
  <c r="U34" i="44"/>
  <c r="U33" i="44"/>
  <c r="U32" i="44"/>
  <c r="U31" i="44"/>
  <c r="U30" i="44"/>
  <c r="U29" i="44"/>
  <c r="U28" i="44"/>
  <c r="U27" i="44"/>
  <c r="U26" i="44"/>
  <c r="U25" i="44"/>
  <c r="U24" i="44"/>
  <c r="U23" i="44"/>
  <c r="U22" i="44"/>
  <c r="U21" i="44"/>
  <c r="U20" i="44"/>
  <c r="U19" i="44"/>
  <c r="U18" i="44"/>
  <c r="U17" i="44"/>
  <c r="U16" i="44"/>
  <c r="U15" i="44"/>
  <c r="U14" i="44"/>
  <c r="U13" i="44"/>
  <c r="U15" i="43"/>
  <c r="U16" i="43"/>
  <c r="U17" i="43"/>
  <c r="U18" i="43"/>
  <c r="U20" i="43"/>
  <c r="U21" i="43"/>
  <c r="U22" i="43"/>
  <c r="U23" i="43"/>
  <c r="U25" i="43"/>
  <c r="U26" i="43"/>
  <c r="U28" i="43"/>
  <c r="U27" i="43" s="1"/>
  <c r="U29" i="43"/>
  <c r="U31" i="43"/>
  <c r="U32" i="43"/>
  <c r="U30" i="43"/>
  <c r="U34" i="43"/>
  <c r="U35" i="43"/>
  <c r="U37" i="43"/>
  <c r="U38" i="43"/>
  <c r="U39" i="43"/>
  <c r="U40" i="43"/>
  <c r="U41" i="43"/>
  <c r="U46" i="43"/>
  <c r="U47" i="43"/>
  <c r="U48" i="43"/>
  <c r="U49" i="43"/>
  <c r="U50" i="43"/>
  <c r="U51" i="43"/>
  <c r="U52" i="43"/>
  <c r="U53" i="43"/>
  <c r="U54" i="43"/>
  <c r="U55" i="43"/>
  <c r="U56" i="43"/>
  <c r="U57" i="43"/>
  <c r="U58" i="43"/>
  <c r="U60" i="43"/>
  <c r="U61" i="43"/>
  <c r="U59" i="43"/>
  <c r="U63" i="43"/>
  <c r="U64" i="43"/>
  <c r="U66" i="43"/>
  <c r="U65" i="43" s="1"/>
  <c r="U67" i="43"/>
  <c r="U68" i="43"/>
  <c r="U69" i="43"/>
  <c r="U70" i="43"/>
  <c r="U71" i="43"/>
  <c r="U72" i="43"/>
  <c r="U73" i="43"/>
  <c r="U14" i="43"/>
  <c r="D67" i="15"/>
  <c r="D45" i="15"/>
  <c r="D68" i="15" s="1"/>
  <c r="D71" i="15" s="1"/>
  <c r="E67" i="15"/>
  <c r="E45" i="15"/>
  <c r="E68" i="15"/>
  <c r="E71" i="15" s="1"/>
  <c r="F67" i="15"/>
  <c r="F45" i="15"/>
  <c r="F68" i="15" s="1"/>
  <c r="F71" i="15" s="1"/>
  <c r="G67" i="15"/>
  <c r="G45" i="15"/>
  <c r="G68" i="15"/>
  <c r="G71" i="15" s="1"/>
  <c r="H67" i="15"/>
  <c r="H45" i="15"/>
  <c r="H68" i="15"/>
  <c r="H71" i="15" s="1"/>
  <c r="I67" i="15"/>
  <c r="I45" i="15"/>
  <c r="I68" i="15"/>
  <c r="I71" i="15" s="1"/>
  <c r="J49" i="15"/>
  <c r="J67" i="15"/>
  <c r="J45" i="15"/>
  <c r="J68" i="15" s="1"/>
  <c r="J71" i="15" s="1"/>
  <c r="C67" i="15"/>
  <c r="C68" i="15" s="1"/>
  <c r="C71" i="15" s="1"/>
  <c r="C45" i="15"/>
  <c r="C67" i="82"/>
  <c r="C45" i="82"/>
  <c r="C68" i="82"/>
  <c r="C71" i="82"/>
  <c r="D67" i="82"/>
  <c r="E67" i="82"/>
  <c r="E68" i="82" s="1"/>
  <c r="E71" i="82" s="1"/>
  <c r="E45" i="82"/>
  <c r="F67" i="82"/>
  <c r="H67" i="82"/>
  <c r="I67" i="82"/>
  <c r="I45" i="82"/>
  <c r="I68" i="82"/>
  <c r="I71" i="82" s="1"/>
  <c r="J67" i="82"/>
  <c r="K67" i="82"/>
  <c r="K45" i="82"/>
  <c r="K68" i="82"/>
  <c r="K71" i="82"/>
  <c r="L67" i="82"/>
  <c r="L68" i="82" s="1"/>
  <c r="L71" i="82" s="1"/>
  <c r="B67" i="82"/>
  <c r="B68" i="82" s="1"/>
  <c r="B71" i="82" s="1"/>
  <c r="B45" i="82"/>
  <c r="D45" i="82"/>
  <c r="D68" i="82" s="1"/>
  <c r="D71" i="82" s="1"/>
  <c r="F45" i="82"/>
  <c r="F68" i="82"/>
  <c r="F71" i="82" s="1"/>
  <c r="H45" i="82"/>
  <c r="H68" i="82"/>
  <c r="H71" i="82" s="1"/>
  <c r="J45" i="82"/>
  <c r="J68" i="82" s="1"/>
  <c r="J71" i="82" s="1"/>
  <c r="L45" i="82"/>
  <c r="M15" i="82"/>
  <c r="M45" i="82" s="1"/>
  <c r="N15" i="82"/>
  <c r="M16" i="82"/>
  <c r="G16" i="82"/>
  <c r="M17" i="82"/>
  <c r="N17" i="82" s="1"/>
  <c r="G17" i="82"/>
  <c r="M18" i="82"/>
  <c r="G18" i="82"/>
  <c r="N18" i="82"/>
  <c r="M19" i="82"/>
  <c r="M20" i="82"/>
  <c r="N20" i="82" s="1"/>
  <c r="G20" i="82"/>
  <c r="M21" i="82"/>
  <c r="N21" i="82" s="1"/>
  <c r="G21" i="82"/>
  <c r="M22" i="82"/>
  <c r="G22" i="82"/>
  <c r="N22" i="82"/>
  <c r="M23" i="82"/>
  <c r="M24" i="82"/>
  <c r="N24" i="82" s="1"/>
  <c r="G24" i="82"/>
  <c r="M25" i="82"/>
  <c r="G25" i="82"/>
  <c r="N25" i="82"/>
  <c r="M26" i="82"/>
  <c r="G26" i="82"/>
  <c r="N26" i="82"/>
  <c r="M27" i="82"/>
  <c r="N27" i="82" s="1"/>
  <c r="M28" i="82"/>
  <c r="G28" i="82"/>
  <c r="N28" i="82"/>
  <c r="M29" i="82"/>
  <c r="G29" i="82"/>
  <c r="N29" i="82"/>
  <c r="M30" i="82"/>
  <c r="N30" i="82" s="1"/>
  <c r="G30" i="82"/>
  <c r="M31" i="82"/>
  <c r="N31" i="82"/>
  <c r="M32" i="82"/>
  <c r="G32" i="82"/>
  <c r="N32" i="82"/>
  <c r="M33" i="82"/>
  <c r="N33" i="82" s="1"/>
  <c r="G33" i="82"/>
  <c r="M34" i="82"/>
  <c r="G34" i="82"/>
  <c r="M35" i="82"/>
  <c r="N35" i="82"/>
  <c r="M36" i="82"/>
  <c r="N36" i="82" s="1"/>
  <c r="G36" i="82"/>
  <c r="M37" i="82"/>
  <c r="G37" i="82"/>
  <c r="M38" i="82"/>
  <c r="G38" i="82"/>
  <c r="N38" i="82"/>
  <c r="M39" i="82"/>
  <c r="N39" i="82" s="1"/>
  <c r="M40" i="82"/>
  <c r="N40" i="82" s="1"/>
  <c r="G40" i="82"/>
  <c r="M41" i="82"/>
  <c r="G41" i="82"/>
  <c r="N41" i="82"/>
  <c r="M42" i="82"/>
  <c r="G42" i="82"/>
  <c r="M43" i="82"/>
  <c r="M44" i="82"/>
  <c r="G44" i="82"/>
  <c r="N44" i="82"/>
  <c r="M46" i="82"/>
  <c r="M47" i="82"/>
  <c r="M48" i="82"/>
  <c r="M49" i="82"/>
  <c r="M50" i="82"/>
  <c r="M51" i="82"/>
  <c r="M52" i="82"/>
  <c r="N52" i="82" s="1"/>
  <c r="M53" i="82"/>
  <c r="N53" i="82" s="1"/>
  <c r="M54" i="82"/>
  <c r="N54" i="82" s="1"/>
  <c r="M55" i="82"/>
  <c r="M56" i="82"/>
  <c r="N56" i="82" s="1"/>
  <c r="M57" i="82"/>
  <c r="M58" i="82"/>
  <c r="M59" i="82"/>
  <c r="M60" i="82"/>
  <c r="M61" i="82"/>
  <c r="M62" i="82"/>
  <c r="M63" i="82"/>
  <c r="M64" i="82"/>
  <c r="N64" i="82" s="1"/>
  <c r="M65" i="82"/>
  <c r="M66" i="82"/>
  <c r="M14" i="82"/>
  <c r="M70" i="82"/>
  <c r="G47" i="82"/>
  <c r="N47" i="82" s="1"/>
  <c r="G49" i="82"/>
  <c r="N49" i="82" s="1"/>
  <c r="G50" i="82"/>
  <c r="N50" i="82"/>
  <c r="G51" i="82"/>
  <c r="N51" i="82" s="1"/>
  <c r="G53" i="82"/>
  <c r="G54" i="82"/>
  <c r="G55" i="82"/>
  <c r="N55" i="82"/>
  <c r="G57" i="82"/>
  <c r="N57" i="82" s="1"/>
  <c r="G58" i="82"/>
  <c r="N58" i="82" s="1"/>
  <c r="G59" i="82"/>
  <c r="G61" i="82"/>
  <c r="N61" i="82"/>
  <c r="G62" i="82"/>
  <c r="N62" i="82"/>
  <c r="G63" i="82"/>
  <c r="N63" i="82" s="1"/>
  <c r="G65" i="82"/>
  <c r="N65" i="82" s="1"/>
  <c r="G66" i="82"/>
  <c r="N66" i="82"/>
  <c r="M69" i="82"/>
  <c r="G69" i="82"/>
  <c r="N69" i="82"/>
  <c r="G15" i="82"/>
  <c r="G19" i="82"/>
  <c r="G23" i="82"/>
  <c r="N23" i="82" s="1"/>
  <c r="G27" i="82"/>
  <c r="G31" i="82"/>
  <c r="G35" i="82"/>
  <c r="G39" i="82"/>
  <c r="G43" i="82"/>
  <c r="G46" i="82"/>
  <c r="G48" i="82"/>
  <c r="G52" i="82"/>
  <c r="G56" i="82"/>
  <c r="G60" i="82"/>
  <c r="G64" i="82"/>
  <c r="G70" i="82"/>
  <c r="N70" i="82"/>
  <c r="G14" i="82"/>
  <c r="M15" i="83"/>
  <c r="G15" i="83"/>
  <c r="N15" i="83"/>
  <c r="M16" i="83"/>
  <c r="M17" i="83"/>
  <c r="G17" i="83"/>
  <c r="N17" i="83" s="1"/>
  <c r="M18" i="83"/>
  <c r="M19" i="83"/>
  <c r="G19" i="83"/>
  <c r="N19" i="83"/>
  <c r="M20" i="83"/>
  <c r="M21" i="83"/>
  <c r="G21" i="83"/>
  <c r="N21" i="83" s="1"/>
  <c r="M22" i="83"/>
  <c r="N22" i="83" s="1"/>
  <c r="M23" i="83"/>
  <c r="G23" i="83"/>
  <c r="N23" i="83"/>
  <c r="M24" i="83"/>
  <c r="M25" i="83"/>
  <c r="G25" i="83"/>
  <c r="N25" i="83" s="1"/>
  <c r="M26" i="83"/>
  <c r="M27" i="83"/>
  <c r="G27" i="83"/>
  <c r="N27" i="83"/>
  <c r="M28" i="83"/>
  <c r="M29" i="83"/>
  <c r="G29" i="83"/>
  <c r="N29" i="83" s="1"/>
  <c r="M30" i="83"/>
  <c r="M31" i="83"/>
  <c r="G31" i="83"/>
  <c r="N31" i="83"/>
  <c r="M32" i="83"/>
  <c r="M33" i="83"/>
  <c r="G33" i="83"/>
  <c r="N33" i="83" s="1"/>
  <c r="M34" i="83"/>
  <c r="M35" i="83"/>
  <c r="G35" i="83"/>
  <c r="N35" i="83"/>
  <c r="M36" i="83"/>
  <c r="M37" i="83"/>
  <c r="G37" i="83"/>
  <c r="N37" i="83" s="1"/>
  <c r="M38" i="83"/>
  <c r="N38" i="83" s="1"/>
  <c r="M39" i="83"/>
  <c r="G39" i="83"/>
  <c r="N39" i="83"/>
  <c r="M40" i="83"/>
  <c r="M41" i="83"/>
  <c r="G41" i="83"/>
  <c r="N41" i="83" s="1"/>
  <c r="M42" i="83"/>
  <c r="M43" i="83"/>
  <c r="G43" i="83"/>
  <c r="N43" i="83"/>
  <c r="M44" i="83"/>
  <c r="M46" i="83"/>
  <c r="M47" i="83"/>
  <c r="N47" i="83" s="1"/>
  <c r="G47" i="83"/>
  <c r="M48" i="83"/>
  <c r="M49" i="83"/>
  <c r="G49" i="83"/>
  <c r="M50" i="83"/>
  <c r="M51" i="83"/>
  <c r="G51" i="83"/>
  <c r="M52" i="83"/>
  <c r="N52" i="83" s="1"/>
  <c r="M53" i="83"/>
  <c r="G53" i="83"/>
  <c r="M54" i="83"/>
  <c r="M55" i="83"/>
  <c r="G55" i="83"/>
  <c r="N55" i="83"/>
  <c r="M56" i="83"/>
  <c r="M57" i="83"/>
  <c r="N57" i="83" s="1"/>
  <c r="G57" i="83"/>
  <c r="M58" i="83"/>
  <c r="M59" i="83"/>
  <c r="G59" i="83"/>
  <c r="N59" i="83"/>
  <c r="M60" i="83"/>
  <c r="N60" i="83" s="1"/>
  <c r="M61" i="83"/>
  <c r="N61" i="83" s="1"/>
  <c r="G61" i="83"/>
  <c r="M62" i="83"/>
  <c r="M63" i="83"/>
  <c r="G63" i="83"/>
  <c r="N63" i="83"/>
  <c r="M64" i="83"/>
  <c r="N64" i="83" s="1"/>
  <c r="M65" i="83"/>
  <c r="N65" i="83" s="1"/>
  <c r="G65" i="83"/>
  <c r="M66" i="83"/>
  <c r="M69" i="83"/>
  <c r="G69" i="83"/>
  <c r="N69" i="83"/>
  <c r="M70" i="83"/>
  <c r="N70" i="83" s="1"/>
  <c r="M14" i="83"/>
  <c r="G18" i="83"/>
  <c r="N18" i="83" s="1"/>
  <c r="G20" i="83"/>
  <c r="G22" i="83"/>
  <c r="G24" i="83"/>
  <c r="G26" i="83"/>
  <c r="G28" i="83"/>
  <c r="G30" i="83"/>
  <c r="G32" i="83"/>
  <c r="G34" i="83"/>
  <c r="N34" i="83" s="1"/>
  <c r="G36" i="83"/>
  <c r="G38" i="83"/>
  <c r="G40" i="83"/>
  <c r="G42" i="83"/>
  <c r="G44" i="83"/>
  <c r="N44" i="83" s="1"/>
  <c r="G46" i="83"/>
  <c r="N46" i="83" s="1"/>
  <c r="G48" i="83"/>
  <c r="G50" i="83"/>
  <c r="G52" i="83"/>
  <c r="G54" i="83"/>
  <c r="G56" i="83"/>
  <c r="G58" i="83"/>
  <c r="N58" i="83" s="1"/>
  <c r="G60" i="83"/>
  <c r="G62" i="83"/>
  <c r="N62" i="83" s="1"/>
  <c r="G64" i="83"/>
  <c r="G66" i="83"/>
  <c r="N66" i="83" s="1"/>
  <c r="G70" i="83"/>
  <c r="G16" i="83"/>
  <c r="G14" i="83"/>
  <c r="C67" i="83"/>
  <c r="C68" i="83" s="1"/>
  <c r="D67" i="83"/>
  <c r="D68" i="83" s="1"/>
  <c r="D71" i="83" s="1"/>
  <c r="E67" i="83"/>
  <c r="F67" i="83"/>
  <c r="H67" i="83"/>
  <c r="I67" i="83"/>
  <c r="J67" i="83"/>
  <c r="K67" i="83"/>
  <c r="L67" i="83"/>
  <c r="B67" i="83"/>
  <c r="G67" i="83"/>
  <c r="C45" i="83"/>
  <c r="D45" i="83"/>
  <c r="E45" i="83"/>
  <c r="F45" i="83"/>
  <c r="G45" i="83" s="1"/>
  <c r="H45" i="83"/>
  <c r="I45" i="83"/>
  <c r="J45" i="83"/>
  <c r="K45" i="83"/>
  <c r="L45" i="83"/>
  <c r="B45" i="83"/>
  <c r="B68" i="83" s="1"/>
  <c r="C42" i="84"/>
  <c r="C65" i="84"/>
  <c r="D42" i="84"/>
  <c r="D65" i="84"/>
  <c r="E42" i="84"/>
  <c r="E65" i="84" s="1"/>
  <c r="F42" i="84"/>
  <c r="G42" i="84"/>
  <c r="G65" i="84"/>
  <c r="H42" i="84"/>
  <c r="H65" i="84"/>
  <c r="I42" i="84"/>
  <c r="B42" i="84"/>
  <c r="B52" i="38"/>
  <c r="C16" i="36"/>
  <c r="D16" i="36"/>
  <c r="E16" i="36"/>
  <c r="F16" i="36"/>
  <c r="G16" i="36"/>
  <c r="H16" i="36"/>
  <c r="I16" i="36"/>
  <c r="J16" i="36"/>
  <c r="K16" i="36"/>
  <c r="L16" i="36"/>
  <c r="M16" i="36"/>
  <c r="N16" i="36"/>
  <c r="O16" i="36"/>
  <c r="P16" i="36"/>
  <c r="Q16" i="36"/>
  <c r="R16" i="36"/>
  <c r="S16" i="36"/>
  <c r="T16" i="36"/>
  <c r="U16" i="36"/>
  <c r="V16" i="36"/>
  <c r="W16" i="36"/>
  <c r="X16" i="36"/>
  <c r="Y16" i="36"/>
  <c r="B16" i="36"/>
  <c r="C31" i="35"/>
  <c r="Z31" i="35" s="1"/>
  <c r="D31" i="35"/>
  <c r="E31" i="35"/>
  <c r="F31" i="35"/>
  <c r="G31" i="35"/>
  <c r="H31" i="35"/>
  <c r="I31" i="35"/>
  <c r="J31" i="35"/>
  <c r="K31" i="35"/>
  <c r="L31" i="35"/>
  <c r="M31" i="35"/>
  <c r="N31" i="35"/>
  <c r="O31" i="35"/>
  <c r="P31" i="35"/>
  <c r="Q31" i="35"/>
  <c r="R31" i="35"/>
  <c r="S31" i="35"/>
  <c r="T31" i="35"/>
  <c r="U31" i="35"/>
  <c r="V31" i="35"/>
  <c r="W31" i="35"/>
  <c r="X31" i="35"/>
  <c r="Y31" i="35"/>
  <c r="B31" i="35"/>
  <c r="L16" i="35"/>
  <c r="M16" i="35"/>
  <c r="N16" i="35"/>
  <c r="O16" i="35"/>
  <c r="P16" i="35"/>
  <c r="Q16" i="35"/>
  <c r="R16" i="35"/>
  <c r="S16" i="35"/>
  <c r="T16" i="35"/>
  <c r="U16" i="35"/>
  <c r="V16" i="35"/>
  <c r="W16" i="35"/>
  <c r="X16" i="35"/>
  <c r="Y16" i="35"/>
  <c r="C16" i="35"/>
  <c r="D16" i="35"/>
  <c r="E16" i="35"/>
  <c r="F16" i="35"/>
  <c r="G16" i="35"/>
  <c r="H16" i="35"/>
  <c r="I16" i="35"/>
  <c r="J16" i="35"/>
  <c r="K16" i="35"/>
  <c r="B16" i="35"/>
  <c r="M48" i="73"/>
  <c r="C71" i="83"/>
  <c r="E68" i="83"/>
  <c r="E71" i="83"/>
  <c r="F68" i="83"/>
  <c r="I68" i="83"/>
  <c r="I71" i="83" s="1"/>
  <c r="K68" i="83"/>
  <c r="K71" i="83"/>
  <c r="L68" i="83"/>
  <c r="L71" i="83" s="1"/>
  <c r="U35" i="45"/>
  <c r="U37" i="45"/>
  <c r="U38" i="45"/>
  <c r="U40" i="45"/>
  <c r="U41" i="45"/>
  <c r="U43" i="45"/>
  <c r="U44" i="45"/>
  <c r="U46" i="45"/>
  <c r="U47" i="45"/>
  <c r="U49" i="45"/>
  <c r="U50" i="45"/>
  <c r="U52" i="45"/>
  <c r="U53" i="45"/>
  <c r="U55" i="45"/>
  <c r="U56" i="45"/>
  <c r="U58" i="45"/>
  <c r="U59" i="45"/>
  <c r="U34" i="45"/>
  <c r="U12" i="45"/>
  <c r="U14" i="45"/>
  <c r="U15" i="45"/>
  <c r="U17" i="45"/>
  <c r="U18" i="45"/>
  <c r="U20" i="45"/>
  <c r="U21" i="45"/>
  <c r="U23" i="45"/>
  <c r="U24" i="45"/>
  <c r="U26" i="45"/>
  <c r="U27" i="45"/>
  <c r="U29" i="45"/>
  <c r="U30" i="45"/>
  <c r="U11" i="45"/>
  <c r="C10" i="49"/>
  <c r="C22" i="49" s="1"/>
  <c r="C55" i="49" s="1"/>
  <c r="D10" i="49"/>
  <c r="D22" i="49" s="1"/>
  <c r="D55" i="49" s="1"/>
  <c r="E10" i="49"/>
  <c r="E22" i="49" s="1"/>
  <c r="E55" i="49"/>
  <c r="F10" i="49"/>
  <c r="F22" i="49"/>
  <c r="F55" i="49"/>
  <c r="G10" i="49"/>
  <c r="G22" i="49" s="1"/>
  <c r="G55" i="49" s="1"/>
  <c r="H10" i="49"/>
  <c r="H22" i="49"/>
  <c r="H55" i="49" s="1"/>
  <c r="I10" i="49"/>
  <c r="I22" i="49"/>
  <c r="I55" i="49"/>
  <c r="J10" i="49"/>
  <c r="J22" i="49" s="1"/>
  <c r="J55" i="49" s="1"/>
  <c r="K10" i="49"/>
  <c r="K22" i="49" s="1"/>
  <c r="K55" i="49" s="1"/>
  <c r="L10" i="49"/>
  <c r="L22" i="49"/>
  <c r="L55" i="49"/>
  <c r="M10" i="49"/>
  <c r="M22" i="49" s="1"/>
  <c r="M55" i="49"/>
  <c r="N10" i="49"/>
  <c r="N22" i="49"/>
  <c r="N55" i="49"/>
  <c r="O10" i="49"/>
  <c r="O22" i="49"/>
  <c r="O55" i="49"/>
  <c r="P10" i="49"/>
  <c r="P22" i="49"/>
  <c r="P55" i="49" s="1"/>
  <c r="Q10" i="49"/>
  <c r="Q22" i="49"/>
  <c r="Q55" i="49" s="1"/>
  <c r="R10" i="49"/>
  <c r="R22" i="49"/>
  <c r="R55" i="49" s="1"/>
  <c r="S10" i="49"/>
  <c r="S22" i="49" s="1"/>
  <c r="S55" i="49" s="1"/>
  <c r="T10" i="49"/>
  <c r="T22" i="49"/>
  <c r="T55" i="49"/>
  <c r="U11" i="49"/>
  <c r="U12" i="49"/>
  <c r="U14" i="49"/>
  <c r="U15" i="49"/>
  <c r="U16" i="49"/>
  <c r="U17" i="49"/>
  <c r="B10" i="49"/>
  <c r="C26" i="49"/>
  <c r="D26" i="49"/>
  <c r="E26" i="49"/>
  <c r="F26" i="49"/>
  <c r="G26" i="49"/>
  <c r="H26" i="49"/>
  <c r="I26" i="49"/>
  <c r="J26" i="49"/>
  <c r="K26" i="49"/>
  <c r="L26" i="49"/>
  <c r="M26" i="49"/>
  <c r="N26" i="49"/>
  <c r="O26" i="49"/>
  <c r="P26" i="49"/>
  <c r="Q26" i="49"/>
  <c r="R26" i="49"/>
  <c r="S26" i="49"/>
  <c r="T26" i="49"/>
  <c r="U27" i="49"/>
  <c r="U28" i="49"/>
  <c r="U29" i="49"/>
  <c r="U30" i="49"/>
  <c r="U31" i="49"/>
  <c r="U32" i="49"/>
  <c r="B26" i="49"/>
  <c r="U26" i="49" s="1"/>
  <c r="C34" i="49"/>
  <c r="D34" i="49"/>
  <c r="E34" i="49"/>
  <c r="F34" i="49"/>
  <c r="G34" i="49"/>
  <c r="H34" i="49"/>
  <c r="I34" i="49"/>
  <c r="J34" i="49"/>
  <c r="K34" i="49"/>
  <c r="L34" i="49"/>
  <c r="M34" i="49"/>
  <c r="N34" i="49"/>
  <c r="O34" i="49"/>
  <c r="P34" i="49"/>
  <c r="Q34" i="49"/>
  <c r="R34" i="49"/>
  <c r="S34" i="49"/>
  <c r="T34" i="49"/>
  <c r="U35" i="49"/>
  <c r="U36" i="49"/>
  <c r="U37" i="49"/>
  <c r="U38" i="49"/>
  <c r="U39" i="49"/>
  <c r="B34" i="49"/>
  <c r="C41" i="49"/>
  <c r="D41" i="49"/>
  <c r="E41" i="49"/>
  <c r="F41" i="49"/>
  <c r="G41" i="49"/>
  <c r="H41" i="49"/>
  <c r="I41" i="49"/>
  <c r="J41" i="49"/>
  <c r="K41" i="49"/>
  <c r="L41" i="49"/>
  <c r="M41" i="49"/>
  <c r="N41" i="49"/>
  <c r="O41" i="49"/>
  <c r="P41" i="49"/>
  <c r="Q41" i="49"/>
  <c r="R41" i="49"/>
  <c r="S41" i="49"/>
  <c r="T41" i="49"/>
  <c r="U42" i="49"/>
  <c r="U43" i="49"/>
  <c r="U44" i="49"/>
  <c r="U45" i="49"/>
  <c r="U46" i="49"/>
  <c r="U47" i="49"/>
  <c r="U48" i="49"/>
  <c r="B41" i="49"/>
  <c r="U53" i="49"/>
  <c r="U18" i="49"/>
  <c r="U19" i="49"/>
  <c r="U20" i="49"/>
  <c r="U33" i="49"/>
  <c r="U40" i="49"/>
  <c r="U49" i="49"/>
  <c r="U50" i="49"/>
  <c r="U51" i="49"/>
  <c r="Z65" i="31"/>
  <c r="Z66" i="31"/>
  <c r="Z67" i="31"/>
  <c r="Z60" i="31"/>
  <c r="Z62" i="31" s="1"/>
  <c r="Z61" i="31"/>
  <c r="Z55" i="31"/>
  <c r="Z56" i="31"/>
  <c r="Z57" i="31"/>
  <c r="Z50" i="31"/>
  <c r="Z51" i="31"/>
  <c r="Z45" i="31"/>
  <c r="Z47" i="31" s="1"/>
  <c r="Z46" i="31"/>
  <c r="Z40" i="31"/>
  <c r="Z42" i="31" s="1"/>
  <c r="Z41" i="31"/>
  <c r="Z35" i="31"/>
  <c r="Z36" i="31"/>
  <c r="Z37" i="31"/>
  <c r="Z30" i="31"/>
  <c r="Z31" i="31"/>
  <c r="Z32" i="31"/>
  <c r="Z25" i="31"/>
  <c r="Z26" i="31"/>
  <c r="Z27" i="31"/>
  <c r="Z20" i="31"/>
  <c r="Z21" i="31"/>
  <c r="Z22" i="31" s="1"/>
  <c r="Z15" i="31"/>
  <c r="Z16" i="31"/>
  <c r="Z17" i="31" s="1"/>
  <c r="Z10" i="31"/>
  <c r="Z12" i="31" s="1"/>
  <c r="Z11" i="31"/>
  <c r="Z65" i="32"/>
  <c r="Z67" i="32" s="1"/>
  <c r="Z66" i="32"/>
  <c r="Y67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B67" i="32"/>
  <c r="Z60" i="32"/>
  <c r="Z61" i="32"/>
  <c r="Z62" i="32"/>
  <c r="Y62" i="32"/>
  <c r="X62" i="32"/>
  <c r="V62" i="32"/>
  <c r="U62" i="32"/>
  <c r="S62" i="32"/>
  <c r="R62" i="32"/>
  <c r="P62" i="32"/>
  <c r="N62" i="32"/>
  <c r="M62" i="32"/>
  <c r="L62" i="32"/>
  <c r="I62" i="32"/>
  <c r="H62" i="32"/>
  <c r="G62" i="32"/>
  <c r="E62" i="32"/>
  <c r="D62" i="32"/>
  <c r="C62" i="32"/>
  <c r="B62" i="32"/>
  <c r="Z55" i="32"/>
  <c r="Z57" i="32" s="1"/>
  <c r="Z56" i="32"/>
  <c r="Y57" i="32"/>
  <c r="X57" i="32"/>
  <c r="U57" i="32"/>
  <c r="T57" i="32"/>
  <c r="S57" i="32"/>
  <c r="R57" i="32"/>
  <c r="P57" i="32"/>
  <c r="O57" i="32"/>
  <c r="N57" i="32"/>
  <c r="L57" i="32"/>
  <c r="J57" i="32"/>
  <c r="H57" i="32"/>
  <c r="G57" i="32"/>
  <c r="E57" i="32"/>
  <c r="D57" i="32"/>
  <c r="C57" i="32"/>
  <c r="Z50" i="32"/>
  <c r="Z51" i="32"/>
  <c r="Z52" i="32"/>
  <c r="Y52" i="32"/>
  <c r="X52" i="32"/>
  <c r="W52" i="32"/>
  <c r="V52" i="32"/>
  <c r="U52" i="32"/>
  <c r="T52" i="32"/>
  <c r="S52" i="32"/>
  <c r="R52" i="32"/>
  <c r="Q52" i="32"/>
  <c r="P52" i="32"/>
  <c r="O52" i="32"/>
  <c r="N52" i="32"/>
  <c r="M52" i="32"/>
  <c r="L52" i="32"/>
  <c r="K52" i="32"/>
  <c r="J52" i="32"/>
  <c r="I52" i="32"/>
  <c r="H52" i="32"/>
  <c r="G52" i="32"/>
  <c r="F52" i="32"/>
  <c r="E52" i="32"/>
  <c r="D52" i="32"/>
  <c r="C52" i="32"/>
  <c r="B52" i="32"/>
  <c r="Z45" i="32"/>
  <c r="Z46" i="32"/>
  <c r="Y47" i="32"/>
  <c r="V47" i="32"/>
  <c r="T47" i="32"/>
  <c r="S47" i="32"/>
  <c r="R47" i="32"/>
  <c r="P47" i="32"/>
  <c r="N47" i="32"/>
  <c r="M47" i="32"/>
  <c r="L47" i="32"/>
  <c r="K47" i="32"/>
  <c r="J47" i="32"/>
  <c r="H47" i="32"/>
  <c r="G47" i="32"/>
  <c r="E47" i="32"/>
  <c r="D47" i="32"/>
  <c r="C47" i="32"/>
  <c r="B47" i="32"/>
  <c r="Z40" i="32"/>
  <c r="Z41" i="32"/>
  <c r="Z42" i="32"/>
  <c r="S42" i="32"/>
  <c r="N42" i="32"/>
  <c r="L42" i="32"/>
  <c r="D42" i="32"/>
  <c r="B42" i="32"/>
  <c r="Z35" i="32"/>
  <c r="Z36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B37" i="32"/>
  <c r="Z30" i="32"/>
  <c r="Z31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Z25" i="32"/>
  <c r="Z26" i="32"/>
  <c r="Z27" i="32" s="1"/>
  <c r="Y27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K27" i="32"/>
  <c r="J27" i="32"/>
  <c r="I27" i="32"/>
  <c r="H27" i="32"/>
  <c r="G27" i="32"/>
  <c r="F27" i="32"/>
  <c r="E27" i="32"/>
  <c r="D27" i="32"/>
  <c r="C27" i="32"/>
  <c r="B27" i="32"/>
  <c r="Z20" i="32"/>
  <c r="Z21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B22" i="32"/>
  <c r="Z15" i="32"/>
  <c r="Z16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B17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0" i="32"/>
  <c r="Z11" i="32"/>
  <c r="Z12" i="32" s="1"/>
  <c r="B12" i="32"/>
  <c r="Z63" i="34"/>
  <c r="Z65" i="34" s="1"/>
  <c r="Z64" i="34"/>
  <c r="Z57" i="34"/>
  <c r="Z58" i="34"/>
  <c r="Z59" i="34"/>
  <c r="Z51" i="34"/>
  <c r="Z52" i="34"/>
  <c r="Z53" i="34"/>
  <c r="Z45" i="34"/>
  <c r="Z46" i="34"/>
  <c r="Z47" i="34"/>
  <c r="Z39" i="34"/>
  <c r="Z40" i="34"/>
  <c r="Z33" i="34"/>
  <c r="Z34" i="34"/>
  <c r="Z35" i="34" s="1"/>
  <c r="Z27" i="34"/>
  <c r="Z29" i="34" s="1"/>
  <c r="Z28" i="34"/>
  <c r="Z23" i="34"/>
  <c r="Z17" i="34"/>
  <c r="Z18" i="34"/>
  <c r="Z19" i="34"/>
  <c r="Z11" i="34"/>
  <c r="Z13" i="34" s="1"/>
  <c r="Z12" i="34"/>
  <c r="Z73" i="34"/>
  <c r="Z16" i="34"/>
  <c r="Z22" i="34"/>
  <c r="Z26" i="34"/>
  <c r="Z32" i="34"/>
  <c r="Z38" i="34"/>
  <c r="Z44" i="34"/>
  <c r="Z50" i="34"/>
  <c r="Z56" i="34"/>
  <c r="Z62" i="34"/>
  <c r="Z68" i="34"/>
  <c r="Z69" i="34"/>
  <c r="Z72" i="34"/>
  <c r="Z10" i="34"/>
  <c r="Z11" i="35"/>
  <c r="Z12" i="35"/>
  <c r="Z13" i="35"/>
  <c r="Z14" i="35"/>
  <c r="Z15" i="35"/>
  <c r="Z17" i="35"/>
  <c r="Z18" i="35"/>
  <c r="Z19" i="35"/>
  <c r="Z20" i="35"/>
  <c r="Z21" i="35"/>
  <c r="Z25" i="35"/>
  <c r="Z26" i="35"/>
  <c r="Z27" i="35"/>
  <c r="Z28" i="35"/>
  <c r="Z29" i="35"/>
  <c r="Z30" i="35"/>
  <c r="Z32" i="35"/>
  <c r="Z33" i="35"/>
  <c r="Z34" i="35"/>
  <c r="Z35" i="35"/>
  <c r="Z36" i="35"/>
  <c r="Z10" i="35"/>
  <c r="Z56" i="36"/>
  <c r="Z55" i="36"/>
  <c r="Z53" i="36"/>
  <c r="Z52" i="36"/>
  <c r="Z50" i="36"/>
  <c r="Z49" i="36"/>
  <c r="Z48" i="36" s="1"/>
  <c r="Z47" i="36"/>
  <c r="Z46" i="36"/>
  <c r="Z45" i="36" s="1"/>
  <c r="Z44" i="36"/>
  <c r="Z43" i="36"/>
  <c r="Z40" i="36"/>
  <c r="Z39" i="36"/>
  <c r="Z37" i="36"/>
  <c r="Z36" i="36"/>
  <c r="Z34" i="36"/>
  <c r="Z33" i="36"/>
  <c r="Z32" i="36" s="1"/>
  <c r="Z31" i="36"/>
  <c r="Z30" i="36"/>
  <c r="Z29" i="36" s="1"/>
  <c r="Z28" i="36"/>
  <c r="Z27" i="36"/>
  <c r="Z25" i="36"/>
  <c r="Z24" i="36"/>
  <c r="Z23" i="36" s="1"/>
  <c r="Z11" i="36"/>
  <c r="Z12" i="36"/>
  <c r="Z13" i="36"/>
  <c r="Z14" i="36"/>
  <c r="Z15" i="36"/>
  <c r="Z17" i="36"/>
  <c r="Z18" i="36"/>
  <c r="Z19" i="36"/>
  <c r="Z20" i="36"/>
  <c r="Z21" i="36"/>
  <c r="Z10" i="36"/>
  <c r="C51" i="36"/>
  <c r="D51" i="36"/>
  <c r="E51" i="36"/>
  <c r="F51" i="36"/>
  <c r="G51" i="36"/>
  <c r="H51" i="36"/>
  <c r="I51" i="36"/>
  <c r="J51" i="36"/>
  <c r="K51" i="36"/>
  <c r="L51" i="36"/>
  <c r="M51" i="36"/>
  <c r="N51" i="36"/>
  <c r="O51" i="36"/>
  <c r="P51" i="36"/>
  <c r="Q51" i="36"/>
  <c r="R51" i="36"/>
  <c r="S51" i="36"/>
  <c r="T51" i="36"/>
  <c r="U51" i="36"/>
  <c r="V51" i="36"/>
  <c r="W51" i="36"/>
  <c r="X51" i="36"/>
  <c r="Y51" i="36"/>
  <c r="B51" i="36"/>
  <c r="C42" i="36"/>
  <c r="C41" i="36" s="1"/>
  <c r="C45" i="36"/>
  <c r="C48" i="36"/>
  <c r="D42" i="36"/>
  <c r="D45" i="36"/>
  <c r="D48" i="36"/>
  <c r="D41" i="36" s="1"/>
  <c r="E42" i="36"/>
  <c r="E41" i="36" s="1"/>
  <c r="E45" i="36"/>
  <c r="E48" i="36"/>
  <c r="F42" i="36"/>
  <c r="F45" i="36"/>
  <c r="F48" i="36"/>
  <c r="F41" i="36" s="1"/>
  <c r="G42" i="36"/>
  <c r="G45" i="36"/>
  <c r="G48" i="36"/>
  <c r="H42" i="36"/>
  <c r="H41" i="36" s="1"/>
  <c r="H45" i="36"/>
  <c r="H48" i="36"/>
  <c r="I42" i="36"/>
  <c r="I45" i="36"/>
  <c r="I48" i="36"/>
  <c r="J42" i="36"/>
  <c r="J41" i="36" s="1"/>
  <c r="J45" i="36"/>
  <c r="J48" i="36"/>
  <c r="K42" i="36"/>
  <c r="K45" i="36"/>
  <c r="K48" i="36"/>
  <c r="L42" i="36"/>
  <c r="L41" i="36" s="1"/>
  <c r="L45" i="36"/>
  <c r="L48" i="36"/>
  <c r="M42" i="36"/>
  <c r="M45" i="36"/>
  <c r="M48" i="36"/>
  <c r="N42" i="36"/>
  <c r="N41" i="36" s="1"/>
  <c r="N45" i="36"/>
  <c r="N48" i="36"/>
  <c r="O42" i="36"/>
  <c r="O45" i="36"/>
  <c r="O48" i="36"/>
  <c r="P42" i="36"/>
  <c r="P41" i="36"/>
  <c r="P45" i="36"/>
  <c r="P48" i="36"/>
  <c r="Q42" i="36"/>
  <c r="Q45" i="36"/>
  <c r="Q48" i="36"/>
  <c r="R42" i="36"/>
  <c r="R45" i="36"/>
  <c r="R48" i="36"/>
  <c r="R41" i="36" s="1"/>
  <c r="S42" i="36"/>
  <c r="S41" i="36" s="1"/>
  <c r="S45" i="36"/>
  <c r="S48" i="36"/>
  <c r="T42" i="36"/>
  <c r="T45" i="36"/>
  <c r="T48" i="36"/>
  <c r="T41" i="36" s="1"/>
  <c r="U42" i="36"/>
  <c r="U41" i="36" s="1"/>
  <c r="U45" i="36"/>
  <c r="U48" i="36"/>
  <c r="V42" i="36"/>
  <c r="V45" i="36"/>
  <c r="V48" i="36"/>
  <c r="V41" i="36" s="1"/>
  <c r="W42" i="36"/>
  <c r="W45" i="36"/>
  <c r="W48" i="36"/>
  <c r="X42" i="36"/>
  <c r="X41" i="36" s="1"/>
  <c r="X45" i="36"/>
  <c r="X48" i="36"/>
  <c r="Y42" i="36"/>
  <c r="Y45" i="36"/>
  <c r="Y48" i="36"/>
  <c r="Z42" i="36"/>
  <c r="Z41" i="36" s="1"/>
  <c r="B42" i="36"/>
  <c r="B45" i="36"/>
  <c r="B48" i="36"/>
  <c r="C38" i="36"/>
  <c r="D38" i="36"/>
  <c r="E38" i="36"/>
  <c r="F38" i="36"/>
  <c r="G38" i="36"/>
  <c r="H38" i="36"/>
  <c r="I38" i="36"/>
  <c r="J38" i="36"/>
  <c r="K38" i="36"/>
  <c r="L38" i="36"/>
  <c r="M38" i="36"/>
  <c r="N38" i="36"/>
  <c r="O38" i="36"/>
  <c r="P38" i="36"/>
  <c r="Q38" i="36"/>
  <c r="R38" i="36"/>
  <c r="S38" i="36"/>
  <c r="T38" i="36"/>
  <c r="U38" i="36"/>
  <c r="V38" i="36"/>
  <c r="W38" i="36"/>
  <c r="X38" i="36"/>
  <c r="Y38" i="36"/>
  <c r="Z38" i="36"/>
  <c r="B38" i="36"/>
  <c r="C35" i="36"/>
  <c r="D35" i="36"/>
  <c r="E35" i="36"/>
  <c r="F35" i="36"/>
  <c r="G35" i="36"/>
  <c r="H35" i="36"/>
  <c r="I35" i="36"/>
  <c r="J35" i="36"/>
  <c r="K35" i="36"/>
  <c r="L35" i="36"/>
  <c r="M35" i="36"/>
  <c r="N35" i="36"/>
  <c r="O35" i="36"/>
  <c r="P35" i="36"/>
  <c r="Q35" i="36"/>
  <c r="R35" i="36"/>
  <c r="S35" i="36"/>
  <c r="T35" i="36"/>
  <c r="U35" i="36"/>
  <c r="V35" i="36"/>
  <c r="W35" i="36"/>
  <c r="X35" i="36"/>
  <c r="Y35" i="36"/>
  <c r="Z35" i="36"/>
  <c r="B35" i="36"/>
  <c r="C32" i="36"/>
  <c r="D32" i="36"/>
  <c r="E32" i="36"/>
  <c r="F32" i="36"/>
  <c r="G32" i="36"/>
  <c r="H32" i="36"/>
  <c r="I32" i="36"/>
  <c r="J32" i="36"/>
  <c r="K32" i="36"/>
  <c r="L32" i="36"/>
  <c r="M32" i="36"/>
  <c r="N32" i="36"/>
  <c r="O32" i="36"/>
  <c r="P32" i="36"/>
  <c r="Q32" i="36"/>
  <c r="R32" i="36"/>
  <c r="S32" i="36"/>
  <c r="T32" i="36"/>
  <c r="U32" i="36"/>
  <c r="V32" i="36"/>
  <c r="W32" i="36"/>
  <c r="X32" i="36"/>
  <c r="Y32" i="36"/>
  <c r="B32" i="36"/>
  <c r="Z26" i="36"/>
  <c r="C29" i="36"/>
  <c r="D29" i="36"/>
  <c r="E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B29" i="36"/>
  <c r="C26" i="36"/>
  <c r="D26" i="36"/>
  <c r="E26" i="36"/>
  <c r="F26" i="36"/>
  <c r="G26" i="36"/>
  <c r="H26" i="36"/>
  <c r="I26" i="36"/>
  <c r="J26" i="36"/>
  <c r="K26" i="36"/>
  <c r="L26" i="36"/>
  <c r="M26" i="36"/>
  <c r="N26" i="36"/>
  <c r="O26" i="36"/>
  <c r="P26" i="36"/>
  <c r="Q26" i="36"/>
  <c r="R26" i="36"/>
  <c r="S26" i="36"/>
  <c r="T26" i="36"/>
  <c r="U26" i="36"/>
  <c r="V26" i="36"/>
  <c r="W26" i="36"/>
  <c r="X26" i="36"/>
  <c r="Y26" i="36"/>
  <c r="B26" i="36"/>
  <c r="C23" i="36"/>
  <c r="D23" i="36"/>
  <c r="E23" i="36"/>
  <c r="F23" i="36"/>
  <c r="G23" i="36"/>
  <c r="H23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U23" i="36"/>
  <c r="V23" i="36"/>
  <c r="W23" i="36"/>
  <c r="X23" i="36"/>
  <c r="Y23" i="36"/>
  <c r="B23" i="36"/>
  <c r="C54" i="36"/>
  <c r="D54" i="36"/>
  <c r="E54" i="36"/>
  <c r="F54" i="36"/>
  <c r="G54" i="36"/>
  <c r="H54" i="36"/>
  <c r="I54" i="36"/>
  <c r="J54" i="36"/>
  <c r="K54" i="36"/>
  <c r="L54" i="36"/>
  <c r="M54" i="36"/>
  <c r="N54" i="36"/>
  <c r="O54" i="36"/>
  <c r="P54" i="36"/>
  <c r="Q54" i="36"/>
  <c r="R54" i="36"/>
  <c r="S54" i="36"/>
  <c r="T54" i="36"/>
  <c r="U54" i="36"/>
  <c r="V54" i="36"/>
  <c r="W54" i="36"/>
  <c r="X54" i="36"/>
  <c r="Y54" i="36"/>
  <c r="B54" i="36"/>
  <c r="Z12" i="37"/>
  <c r="Z14" i="37"/>
  <c r="Z16" i="37"/>
  <c r="Z18" i="37"/>
  <c r="Z20" i="37"/>
  <c r="Z22" i="37"/>
  <c r="Z24" i="37"/>
  <c r="Z26" i="37"/>
  <c r="Z28" i="37"/>
  <c r="Z30" i="37"/>
  <c r="Z32" i="37"/>
  <c r="Z34" i="37"/>
  <c r="Z36" i="37"/>
  <c r="Z38" i="37"/>
  <c r="Z40" i="37"/>
  <c r="Z44" i="37"/>
  <c r="Z46" i="37"/>
  <c r="Z48" i="37"/>
  <c r="Z50" i="37"/>
  <c r="Z52" i="37"/>
  <c r="Z54" i="37"/>
  <c r="Z56" i="37"/>
  <c r="Z58" i="37"/>
  <c r="Z60" i="37"/>
  <c r="Z62" i="37"/>
  <c r="Z64" i="37"/>
  <c r="Z66" i="37"/>
  <c r="Z68" i="37"/>
  <c r="Z70" i="37"/>
  <c r="Z72" i="37"/>
  <c r="Z74" i="37"/>
  <c r="Z76" i="37"/>
  <c r="Z80" i="37"/>
  <c r="Z10" i="37"/>
  <c r="N56" i="83"/>
  <c r="N54" i="83"/>
  <c r="N50" i="83"/>
  <c r="N48" i="83"/>
  <c r="N40" i="83"/>
  <c r="N36" i="83"/>
  <c r="N32" i="83"/>
  <c r="N30" i="83"/>
  <c r="N28" i="83"/>
  <c r="N24" i="83"/>
  <c r="N20" i="83"/>
  <c r="N16" i="83"/>
  <c r="N46" i="82"/>
  <c r="N14" i="83"/>
  <c r="N14" i="82"/>
  <c r="B71" i="83"/>
  <c r="C50" i="41"/>
  <c r="Z50" i="3" l="1"/>
  <c r="Z48" i="6"/>
  <c r="G50" i="4"/>
  <c r="Z50" i="4" s="1"/>
  <c r="G45" i="82"/>
  <c r="Z50" i="9"/>
  <c r="Z48" i="4"/>
  <c r="Z50" i="1"/>
  <c r="Z48" i="3"/>
  <c r="L50" i="9"/>
  <c r="Y50" i="3"/>
  <c r="U47" i="46"/>
  <c r="U10" i="49"/>
  <c r="U22" i="49" s="1"/>
  <c r="B50" i="41"/>
  <c r="Z48" i="41"/>
  <c r="N48" i="82"/>
  <c r="M67" i="82"/>
  <c r="M68" i="82" s="1"/>
  <c r="M71" i="82" s="1"/>
  <c r="N42" i="82"/>
  <c r="Z14" i="39"/>
  <c r="F71" i="83"/>
  <c r="G71" i="83" s="1"/>
  <c r="G68" i="83"/>
  <c r="O50" i="9"/>
  <c r="O50" i="1"/>
  <c r="Z48" i="1"/>
  <c r="B22" i="49"/>
  <c r="B55" i="49" s="1"/>
  <c r="Z47" i="32"/>
  <c r="N16" i="82"/>
  <c r="N45" i="82" s="1"/>
  <c r="E50" i="10"/>
  <c r="C60" i="87"/>
  <c r="J68" i="83"/>
  <c r="J71" i="83" s="1"/>
  <c r="M45" i="83"/>
  <c r="N45" i="83" s="1"/>
  <c r="Y50" i="40"/>
  <c r="W41" i="36"/>
  <c r="G41" i="36"/>
  <c r="H68" i="83"/>
  <c r="M67" i="83"/>
  <c r="N67" i="83" s="1"/>
  <c r="N51" i="83"/>
  <c r="F50" i="5"/>
  <c r="Z50" i="5" s="1"/>
  <c r="Z48" i="5"/>
  <c r="Z23" i="2"/>
  <c r="Z52" i="38"/>
  <c r="Y41" i="36"/>
  <c r="U33" i="43"/>
  <c r="B50" i="7"/>
  <c r="E50" i="1"/>
  <c r="U62" i="43"/>
  <c r="I50" i="4"/>
  <c r="E50" i="40"/>
  <c r="O41" i="36"/>
  <c r="Z51" i="36"/>
  <c r="U41" i="49"/>
  <c r="Z16" i="35"/>
  <c r="Z16" i="36"/>
  <c r="N53" i="83"/>
  <c r="N59" i="82"/>
  <c r="N37" i="82"/>
  <c r="S50" i="1"/>
  <c r="M50" i="1"/>
  <c r="F50" i="2"/>
  <c r="K50" i="41"/>
  <c r="I50" i="40"/>
  <c r="U65" i="46"/>
  <c r="B60" i="87"/>
  <c r="Y50" i="4"/>
  <c r="K50" i="1"/>
  <c r="M50" i="2"/>
  <c r="Z27" i="38"/>
  <c r="G67" i="82"/>
  <c r="Z41" i="34"/>
  <c r="Z17" i="32"/>
  <c r="Z52" i="31"/>
  <c r="B41" i="36"/>
  <c r="U55" i="49"/>
  <c r="N49" i="83"/>
  <c r="N60" i="82"/>
  <c r="N67" i="82" s="1"/>
  <c r="N68" i="82" s="1"/>
  <c r="N71" i="82" s="1"/>
  <c r="W50" i="9"/>
  <c r="O50" i="4"/>
  <c r="Q41" i="36"/>
  <c r="N42" i="83"/>
  <c r="N26" i="83"/>
  <c r="Z48" i="10"/>
  <c r="C50" i="6"/>
  <c r="Z50" i="6" s="1"/>
  <c r="Z23" i="5"/>
  <c r="U50" i="2"/>
  <c r="I41" i="36"/>
  <c r="N19" i="82"/>
  <c r="Z23" i="10"/>
  <c r="K41" i="36"/>
  <c r="M41" i="36"/>
  <c r="N34" i="82"/>
  <c r="P50" i="10"/>
  <c r="Z54" i="36"/>
  <c r="U34" i="49"/>
  <c r="N43" i="82"/>
  <c r="O50" i="8"/>
  <c r="G50" i="6"/>
  <c r="D50" i="2"/>
  <c r="Z50" i="2" s="1"/>
  <c r="U50" i="41"/>
  <c r="I50" i="41"/>
  <c r="Z48" i="40"/>
  <c r="Z50" i="40" s="1"/>
  <c r="Z50" i="10" l="1"/>
  <c r="G68" i="82"/>
  <c r="G71" i="82" s="1"/>
  <c r="Z50" i="41"/>
  <c r="H71" i="83"/>
  <c r="M71" i="83" s="1"/>
  <c r="N71" i="83" s="1"/>
  <c r="M68" i="83"/>
  <c r="N68" i="83" s="1"/>
</calcChain>
</file>

<file path=xl/sharedStrings.xml><?xml version="1.0" encoding="utf-8"?>
<sst xmlns="http://schemas.openxmlformats.org/spreadsheetml/2006/main" count="8564" uniqueCount="2926">
  <si>
    <t>RUMELİ HAYAT SİGORTA A.Ş.</t>
  </si>
  <si>
    <t>T.VAKIFLAR BANKASI T.A.O.</t>
  </si>
  <si>
    <t>T.İMAR BANKASI A.Ş.</t>
  </si>
  <si>
    <t>ADABANK A.Ş.</t>
  </si>
  <si>
    <t>VAKIF YATIRIM MENKUL DEĞERLER A.Ş.</t>
  </si>
  <si>
    <t>GÜNEŞ TURİZM OTOMOTİV END.VE TİC.A.Ş.</t>
  </si>
  <si>
    <r>
      <t xml:space="preserve">*4A ve 4B no'lu tablolarda detaylı olarak verilmiştir. </t>
    </r>
    <r>
      <rPr>
        <i/>
        <sz val="8"/>
        <rFont val="Times New Roman"/>
        <family val="1"/>
        <charset val="162"/>
      </rPr>
      <t>- Indicated in Table number 4A and 4B</t>
    </r>
  </si>
  <si>
    <r>
      <t>**5 no'lu tabloda detaylı olarak verilmiştir.</t>
    </r>
    <r>
      <rPr>
        <i/>
        <sz val="10"/>
        <rFont val="Times New Roman"/>
        <family val="1"/>
        <charset val="162"/>
      </rPr>
      <t xml:space="preserve"> </t>
    </r>
    <r>
      <rPr>
        <i/>
        <sz val="8"/>
        <rFont val="Times New Roman"/>
        <family val="1"/>
        <charset val="162"/>
      </rPr>
      <t>-Indicated in Tablo number 5</t>
    </r>
  </si>
  <si>
    <r>
      <t xml:space="preserve">***6 no'lu tabloda detaylı olarak verilmiştir. </t>
    </r>
    <r>
      <rPr>
        <i/>
        <sz val="8"/>
        <rFont val="Times New Roman"/>
        <family val="1"/>
        <charset val="162"/>
      </rPr>
      <t xml:space="preserve">-Indicated in Table number 6 </t>
    </r>
  </si>
  <si>
    <r>
      <t xml:space="preserve">Esas Faaliyetlerden Alacaklar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Receivables from Operations</t>
    </r>
  </si>
  <si>
    <t>(Adet / 000 YTL)</t>
  </si>
  <si>
    <r>
      <t>Banka Adı</t>
    </r>
    <r>
      <rPr>
        <b/>
        <sz val="9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Name Of Bank</t>
    </r>
  </si>
  <si>
    <r>
      <t xml:space="preserve">Şube
Sayısı </t>
    </r>
    <r>
      <rPr>
        <b/>
        <sz val="9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Number of
Branches</t>
    </r>
  </si>
  <si>
    <r>
      <t xml:space="preserve">Şirket Adı               
</t>
    </r>
    <r>
      <rPr>
        <i/>
        <sz val="10"/>
        <rFont val="Times New Roman"/>
        <family val="1"/>
        <charset val="162"/>
      </rPr>
      <t>Company Name</t>
    </r>
  </si>
  <si>
    <t>Devlet Tahvili</t>
  </si>
  <si>
    <t>Şeker Fon</t>
  </si>
  <si>
    <t>TRL Fon</t>
  </si>
  <si>
    <t>USD Fon</t>
  </si>
  <si>
    <t>AVRO Fon</t>
  </si>
  <si>
    <t>YTL Fon</t>
  </si>
  <si>
    <t>EURO Fon</t>
  </si>
  <si>
    <t>GüvenYTL Fon</t>
  </si>
  <si>
    <t>Güven USD.Fon</t>
  </si>
  <si>
    <t>Emek YTL Fon</t>
  </si>
  <si>
    <t>Emek EURO Fon</t>
  </si>
  <si>
    <t>Emek USD Fon</t>
  </si>
  <si>
    <t>Fon USD 93</t>
  </si>
  <si>
    <t>Fon USD</t>
  </si>
  <si>
    <t>Fon YTL 93</t>
  </si>
  <si>
    <t>Fon YTL</t>
  </si>
  <si>
    <t>Fon EURO</t>
  </si>
  <si>
    <t>Birlik Yaşam</t>
  </si>
  <si>
    <r>
      <t xml:space="preserve">Şirket Adı                
</t>
    </r>
    <r>
      <rPr>
        <i/>
        <sz val="10"/>
        <rFont val="Times New Roman"/>
        <family val="1"/>
        <charset val="162"/>
      </rPr>
      <t>Company Name</t>
    </r>
  </si>
  <si>
    <r>
      <t>2- TeknikOlm.BölümdenAkt.Yat.Gelirleri</t>
    </r>
    <r>
      <rPr>
        <b/>
        <i/>
        <sz val="10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>Allocated Inv. Return Transf.from The Non Tech.Acc.</t>
    </r>
  </si>
  <si>
    <r>
      <t xml:space="preserve">Sigortalılara
Krediler (İkrazlar)
</t>
    </r>
    <r>
      <rPr>
        <i/>
        <sz val="9"/>
        <rFont val="Times New Roman"/>
        <family val="1"/>
        <charset val="162"/>
      </rPr>
      <t>Loans</t>
    </r>
  </si>
  <si>
    <r>
      <t xml:space="preserve">Nakit ve Nakit Benzeri
Varlıklar
</t>
    </r>
    <r>
      <rPr>
        <i/>
        <sz val="9"/>
        <rFont val="Times New Roman"/>
        <family val="1"/>
        <charset val="162"/>
      </rPr>
      <t>Cash and Cash Equivalents</t>
    </r>
  </si>
  <si>
    <r>
      <t xml:space="preserve">Fin.Varlıklar
ile
Riski Sig.Ait 
Fin.Yat.*
</t>
    </r>
    <r>
      <rPr>
        <i/>
        <sz val="9"/>
        <rFont val="Times New Roman"/>
        <family val="1"/>
        <charset val="162"/>
      </rPr>
      <t>Fin.Ass.and
Fin. Inv.
Where Inv.Risk
Belongs to PH</t>
    </r>
  </si>
  <si>
    <r>
      <t xml:space="preserve">Sigortacılık
Faal.
Alacaklar** 
</t>
    </r>
    <r>
      <rPr>
        <i/>
        <sz val="9"/>
        <rFont val="Times New Roman"/>
        <family val="1"/>
        <charset val="162"/>
      </rPr>
      <t>Receivables
from Ins.
Operations**</t>
    </r>
  </si>
  <si>
    <r>
      <t xml:space="preserve">Reasürans
Faal.
Alacaklar
</t>
    </r>
    <r>
      <rPr>
        <i/>
        <sz val="9"/>
        <rFont val="Times New Roman"/>
        <family val="1"/>
        <charset val="162"/>
      </rPr>
      <t>Receivables
from
Reinsurance</t>
    </r>
  </si>
  <si>
    <r>
      <t xml:space="preserve">Sig./Reas.
Şirk. Nezd.
Depolar
</t>
    </r>
    <r>
      <rPr>
        <i/>
        <sz val="9"/>
        <rFont val="Times New Roman"/>
        <family val="1"/>
        <charset val="162"/>
      </rPr>
      <t>Deposits on
Ins. and 
Reinsurince
Co.</t>
    </r>
  </si>
  <si>
    <r>
      <t xml:space="preserve">Bireysel
Emeklilik
Faal.
 Alacaklar
</t>
    </r>
    <r>
      <rPr>
        <i/>
        <sz val="9"/>
        <rFont val="Times New Roman"/>
        <family val="1"/>
        <charset val="162"/>
      </rPr>
      <t>Receivables
from Pension
Operations</t>
    </r>
  </si>
  <si>
    <r>
      <t xml:space="preserve">Esas Faal.
Kaynaklanan
Şüpheli
Alacaklar
</t>
    </r>
    <r>
      <rPr>
        <i/>
        <sz val="9"/>
        <rFont val="Times New Roman"/>
        <family val="1"/>
        <charset val="162"/>
      </rPr>
      <t>Doubtful
Receivables
from Operations</t>
    </r>
  </si>
  <si>
    <r>
      <t xml:space="preserve">İlişkili
Taraflardan
Alacaklar
</t>
    </r>
    <r>
      <rPr>
        <i/>
        <sz val="9"/>
        <rFont val="Times New Roman"/>
        <family val="1"/>
        <charset val="162"/>
      </rPr>
      <t>Receivables
from Related
Parties</t>
    </r>
  </si>
  <si>
    <r>
      <t xml:space="preserve">Gelecek
Aylara Ait
Gid./Gelir
Tahakkukları
</t>
    </r>
    <r>
      <rPr>
        <i/>
        <sz val="9"/>
        <rFont val="Times New Roman"/>
        <family val="1"/>
        <charset val="162"/>
      </rPr>
      <t>Expenses
and Income
Accruals for
Future Months</t>
    </r>
  </si>
  <si>
    <t>GÜLSÜM BETÜL KARAGÖZ</t>
  </si>
  <si>
    <t>OSMAN OZAN HARPUTLU</t>
  </si>
  <si>
    <t>ÖMER FARUK BERKSAN</t>
  </si>
  <si>
    <t>TEVFİK ERCAN VARİSLERİ</t>
  </si>
  <si>
    <t>HASAN SAYIN</t>
  </si>
  <si>
    <t>AYŞE TÜLİN BERKSAN</t>
  </si>
  <si>
    <t>ERHAN SİMAVİ</t>
  </si>
  <si>
    <t>ABDURRAHMAN SELÇUK BERKSAN</t>
  </si>
  <si>
    <t>KOÇ ALLIANZ SİGORTA A.Ş.</t>
  </si>
  <si>
    <t>MAGDEBURGER SİGORTA A.Ş.</t>
  </si>
  <si>
    <t>KOÇ GRUBU ŞİRKETLERİ</t>
  </si>
  <si>
    <t>KOÇ ALLİANZ SİGORTA A.Ş.</t>
  </si>
  <si>
    <t>RIUNIONE ADRIATICA DI SICURTA SPA MILANO</t>
  </si>
  <si>
    <t>KOÇ ALLİANZ HAYAT VE EMEKLİLİK A.Ş.</t>
  </si>
  <si>
    <t>THE TOKIO MARINE AND NICHIDO FIRE INSURANCE CO.LTD.</t>
  </si>
  <si>
    <t>M.KEMAL OLGAÇ</t>
  </si>
  <si>
    <t>ALLIANZ AG HOLDING</t>
  </si>
  <si>
    <t>ÖMÜR ŞENGÜN</t>
  </si>
  <si>
    <t>AHMET TURUL</t>
  </si>
  <si>
    <t>AHMET FADIL ASHABOĞLU</t>
  </si>
  <si>
    <t>ALLIANZ VERSICHERUNG (SCHWEİZ) AG</t>
  </si>
  <si>
    <t>SOCIETE FINANCIERE DU LEMAN SA</t>
  </si>
  <si>
    <t>MERKEZ SİGORTA A.Ş.</t>
  </si>
  <si>
    <t>GÜRİŞ İNŞAAT VE MÜHENDİSLİK A.Ş.</t>
  </si>
  <si>
    <t>RAY SİGORTA A.Ş.</t>
  </si>
  <si>
    <t>MÜŞFİK H. YAMANTÜRK</t>
  </si>
  <si>
    <t>DOĞAN ŞİRKETLER GRUBU HOLDİNG A.Ş.</t>
  </si>
  <si>
    <t>TEVFİK YAMANTÜRK</t>
  </si>
  <si>
    <t>İDRİS YAMANTÜRK</t>
  </si>
  <si>
    <t>GÜRİŞ HOLDİNG A.Ş.</t>
  </si>
  <si>
    <t>RUMELİ SİGORTA A.Ş.</t>
  </si>
  <si>
    <t>RUMELİ HOLDİNG A.Ş.</t>
  </si>
  <si>
    <t>ŞEKER SİGORTA A.Ş.</t>
  </si>
  <si>
    <t>T.İMAR BANKASI T.A..Ş.</t>
  </si>
  <si>
    <t>LİBERTY SEGUROS COMPANİA DE SEGUROS Y REASEGUROS S.A.</t>
  </si>
  <si>
    <t>CEM CENGİZ UZAN</t>
  </si>
  <si>
    <t>KAYSERİ ŞEKER FABRİKASI A.Ş.</t>
  </si>
  <si>
    <t>MURAT HAKAN UZAN</t>
  </si>
  <si>
    <t>ALİ CENAP ERMUTLU</t>
  </si>
  <si>
    <t>PANKOBİRLİK VE PANCAR KOOP. TOPLAMI</t>
  </si>
  <si>
    <t>MELAHAT UZAN</t>
  </si>
  <si>
    <t>YAVUZ UZAN</t>
  </si>
  <si>
    <t>TEB SİGORTA A.Ş</t>
  </si>
  <si>
    <t>TEB MALİ YATIRIMLAR A.Ş</t>
  </si>
  <si>
    <t>KEMAL UZAN</t>
  </si>
  <si>
    <t>ÇOLAKOĞLU DIŞ TİCARET A.Ş</t>
  </si>
  <si>
    <t>TEB KIYMETLİ MADENLER A.Ş.</t>
  </si>
  <si>
    <t>TİCARET SİGORTA A.Ş.</t>
  </si>
  <si>
    <t>TEB OFFSHORE</t>
  </si>
  <si>
    <t>TTB MUNZAM SGEYSANDIĞI</t>
  </si>
  <si>
    <t>EGE TURİZM VE İNŞAAT A.Ş</t>
  </si>
  <si>
    <t>TİTAŞ MAKİNA SAN.TİC.T.A.Ş.</t>
  </si>
  <si>
    <t>REKLAM YAYIN A.Ş.</t>
  </si>
  <si>
    <t>TOPRAK SİGORTA A.Ş.</t>
  </si>
  <si>
    <t>TC.ÇSGB.SSK.</t>
  </si>
  <si>
    <t>TASARRUF MEVDUATI SİGORTA  FONU</t>
  </si>
  <si>
    <t>AS REKLAM YAYIN TİC.LTD.ŞTİ.</t>
  </si>
  <si>
    <t>TÜRK NİPPON SİGORTA A.Ş.</t>
  </si>
  <si>
    <t>TÜRKİYE GENEL SİGORTA A.Ş.</t>
  </si>
  <si>
    <t>HUSSEIN NUAMAN SOUFRAKI</t>
  </si>
  <si>
    <t>ÇUKUROVA HOLDİNG A.Ş.</t>
  </si>
  <si>
    <t>HNS HOLDİNG A.Ş.</t>
  </si>
  <si>
    <t>SINAİ MALİ YATIRIMLAR HOLDİNG A.Ş.</t>
  </si>
  <si>
    <t>TASARRUF MEVDUATI SİG. FONU</t>
  </si>
  <si>
    <t>DEMİR TOPRAK A.Ş.</t>
  </si>
  <si>
    <t>NIPPONKOA INS. CO.</t>
  </si>
  <si>
    <t>ENDÜSTRİ HOLDİNG A.Ş.</t>
  </si>
  <si>
    <t>GENTAS GENEL METAL A.Ş.</t>
  </si>
  <si>
    <t>BMC SANAYİ VE TİCARET A.Ş.</t>
  </si>
  <si>
    <t>YENİSAN YENİLEME SAN A.Ş.</t>
  </si>
  <si>
    <t>YAPI KREDİ YATIRIM MENKUL DEĞERLER A.Ş.</t>
  </si>
  <si>
    <t>HÜSEYİN DERNEK</t>
  </si>
  <si>
    <t>COMAG CONTINENTAL MAD.SAN.VE TİC.A.Ş.</t>
  </si>
  <si>
    <t>ÇUKUROVA ZİRAAT END.VE TİC.A.Ş.</t>
  </si>
  <si>
    <t>YAPI KREDİ SİGORTA A.Ş.</t>
  </si>
  <si>
    <t>T.GENEL SİGORTA MEM.VE HİZM.EMK.SAN.VKF.</t>
  </si>
  <si>
    <t>YAPI KREDİ BANKASI A.Ş.</t>
  </si>
  <si>
    <t>DİĞER (24 ORTAK)</t>
  </si>
  <si>
    <t>HALKA ARZ</t>
  </si>
  <si>
    <t>YAPI KREDİ FAKTORİNG A.Ş.</t>
  </si>
  <si>
    <t>YAPI KREDİ YATITIRIM MENKUL DEĞERLER A.Ş.</t>
  </si>
  <si>
    <t>ACIBADEM SAĞLIK VE HAYAT SİGORTA A.Ş.</t>
  </si>
  <si>
    <t>AK EMEKLİLİK A.Ş.</t>
  </si>
  <si>
    <t>MEHMET ALİ AYDINLAR</t>
  </si>
  <si>
    <t>AK SİGORTA A.Ş.</t>
  </si>
  <si>
    <t>ULUSAL SİGORTA AR.HİZ.TİC.VE YAT.A.Ş.</t>
  </si>
  <si>
    <t>BAYEK TEDAVİ HİZMETLERİ A.Ş.</t>
  </si>
  <si>
    <t>HATİCE SEHER AYDINLAR</t>
  </si>
  <si>
    <t>AMERİCAN LIFE HAYAT SİGORTA A.Ş.</t>
  </si>
  <si>
    <t>ACIBADEM HOLDİNG A.Ş.</t>
  </si>
  <si>
    <t>AMERİCAN LIFE INSURANCE CO</t>
  </si>
  <si>
    <t>P.CLAUDE FRANKLİN CHOFFEL</t>
  </si>
  <si>
    <t>ANADOLU HAYAT EMEKLİLİK A.Ş.</t>
  </si>
  <si>
    <t>BRUCE E.DOZIER</t>
  </si>
  <si>
    <t>R.KENDALL NOTTINGHAM</t>
  </si>
  <si>
    <t>GEORGE MCCLENNEN</t>
  </si>
  <si>
    <t>FORTİS BANK A.Ş.</t>
  </si>
  <si>
    <t>AVIVA HAYAT VE EMEKLİLİK A.Ş.</t>
  </si>
  <si>
    <t>AVİVA INTERNATİONAL HOLDİNGS LTD.</t>
  </si>
  <si>
    <t>ANKARA EMEKLİLİK A.Ş.</t>
  </si>
  <si>
    <t>PİERRE-OLİVİER BOUÉE</t>
  </si>
  <si>
    <t>P.B.Y.S.</t>
  </si>
  <si>
    <t>CHEİCK TİDJANE THİAM</t>
  </si>
  <si>
    <t>SERHAT ÖZCAN</t>
  </si>
  <si>
    <t>CARL OWEN BOEHR</t>
  </si>
  <si>
    <t>AHMET KARAKAYA</t>
  </si>
  <si>
    <t>HASAN KILIÇ</t>
  </si>
  <si>
    <t>FERDA ALAEDDİNOĞLU</t>
  </si>
  <si>
    <t>OSMAN KARAKUŞ</t>
  </si>
  <si>
    <t>GROUPAMA INTERNATIONAL SA</t>
  </si>
  <si>
    <t>AXA OYAK HAYAT SİGORTA A.Ş.</t>
  </si>
  <si>
    <t>ZİRAAT BANKASI PERSONELİ VAKFI</t>
  </si>
  <si>
    <t xml:space="preserve">AHMET HAMDİ ÖZTEKİN </t>
  </si>
  <si>
    <t>BAŞAK SİGORTA VE BAŞAK EMEKLİLİK EMEKLİ VE YARDIM SANDIĞI VAKFI</t>
  </si>
  <si>
    <t>PROFIT and LOSS ACCOUNTS of the INSURANCE COMPANIES  for The NON LIFE BRANCHES TECHNICAL RESULTS</t>
  </si>
  <si>
    <r>
      <t xml:space="preserve">PROFIT and LOSS ACCOUNTS of the INSURANCE COMPANIES for The </t>
    </r>
    <r>
      <rPr>
        <i/>
        <sz val="12"/>
        <rFont val="Times New Roman"/>
        <family val="1"/>
        <charset val="162"/>
      </rPr>
      <t>FIRE</t>
    </r>
    <r>
      <rPr>
        <i/>
        <sz val="10"/>
        <rFont val="Times New Roman"/>
        <family val="1"/>
        <charset val="162"/>
      </rPr>
      <t xml:space="preserve"> BRANCH TECHNICAL RESULTS </t>
    </r>
  </si>
  <si>
    <r>
      <t xml:space="preserve">PROFIT and LOSS ACCOUNTS of the INSURANCE COMPANIES for The </t>
    </r>
    <r>
      <rPr>
        <i/>
        <sz val="12"/>
        <rFont val="Times New Roman"/>
        <family val="1"/>
        <charset val="162"/>
      </rPr>
      <t>OBLIGATORY MOTOR THIRD PARTY LIABILITY</t>
    </r>
    <r>
      <rPr>
        <i/>
        <sz val="10"/>
        <rFont val="Times New Roman"/>
        <family val="1"/>
        <charset val="162"/>
      </rPr>
      <t xml:space="preserve"> BRANCH TECHNICAL RESULTS</t>
    </r>
  </si>
  <si>
    <r>
      <t xml:space="preserve">PROFIT and LOSS ACCOUNTS of the INSURANCE COMPANIES for The </t>
    </r>
    <r>
      <rPr>
        <i/>
        <sz val="12"/>
        <rFont val="Times New Roman"/>
        <family val="1"/>
        <charset val="162"/>
      </rPr>
      <t>CASUALTLY</t>
    </r>
    <r>
      <rPr>
        <i/>
        <sz val="10"/>
        <rFont val="Times New Roman"/>
        <family val="1"/>
        <charset val="162"/>
      </rPr>
      <t xml:space="preserve"> BRANCH TECHNICAL RESULTS </t>
    </r>
  </si>
  <si>
    <r>
      <t xml:space="preserve">PROFIT and LOSS ACCOUNTS of the INSURANCE COMPANIES for The </t>
    </r>
    <r>
      <rPr>
        <i/>
        <sz val="12"/>
        <rFont val="Times New Roman"/>
        <family val="1"/>
        <charset val="162"/>
      </rPr>
      <t>CASCO</t>
    </r>
    <r>
      <rPr>
        <i/>
        <sz val="10"/>
        <rFont val="Times New Roman"/>
        <family val="1"/>
        <charset val="162"/>
      </rPr>
      <t xml:space="preserve"> BRANCH TECHNICAL RESULTS</t>
    </r>
  </si>
  <si>
    <r>
      <t xml:space="preserve">PROFIT and LOSS ACCOUNTS of the NON-LIFE INSURANCE COMPANIES for The </t>
    </r>
    <r>
      <rPr>
        <i/>
        <sz val="12"/>
        <rFont val="Times New Roman"/>
        <family val="1"/>
        <charset val="162"/>
      </rPr>
      <t>PERSONAL ACCIDENT</t>
    </r>
    <r>
      <rPr>
        <i/>
        <sz val="10"/>
        <rFont val="Times New Roman"/>
        <family val="1"/>
        <charset val="162"/>
      </rPr>
      <t xml:space="preserve"> BRANCH TECHNICAL RESULTS </t>
    </r>
  </si>
  <si>
    <r>
      <t xml:space="preserve">PROFIT and LOSS ACCOUNTS of the INSURANCE COMPANIES for The </t>
    </r>
    <r>
      <rPr>
        <i/>
        <sz val="12"/>
        <rFont val="Times New Roman"/>
        <family val="1"/>
        <charset val="162"/>
      </rPr>
      <t>CREDIT</t>
    </r>
    <r>
      <rPr>
        <i/>
        <sz val="10"/>
        <rFont val="Times New Roman"/>
        <family val="1"/>
        <charset val="162"/>
      </rPr>
      <t xml:space="preserve"> BRANCH TECHNICAL RESULTS </t>
    </r>
  </si>
  <si>
    <r>
      <t xml:space="preserve">PROFIT and LOSS ACCOUNTS of the INSURANCE COMPANIES for The </t>
    </r>
    <r>
      <rPr>
        <i/>
        <sz val="12"/>
        <rFont val="Times New Roman"/>
        <family val="1"/>
        <charset val="162"/>
      </rPr>
      <t>LEGAL PROTECTION</t>
    </r>
    <r>
      <rPr>
        <i/>
        <sz val="10"/>
        <rFont val="Times New Roman"/>
        <family val="1"/>
        <charset val="162"/>
      </rPr>
      <t xml:space="preserve"> BRANCH TECHNICAL RESULTS </t>
    </r>
  </si>
  <si>
    <r>
      <t xml:space="preserve">PROFIT and LOSS ACCOUNTS of the INSURANCE COMPANIES for The </t>
    </r>
    <r>
      <rPr>
        <i/>
        <sz val="12"/>
        <rFont val="Times New Roman"/>
        <family val="1"/>
        <charset val="162"/>
      </rPr>
      <t>ENGINEERING</t>
    </r>
    <r>
      <rPr>
        <i/>
        <sz val="10"/>
        <rFont val="Times New Roman"/>
        <family val="1"/>
        <charset val="162"/>
      </rPr>
      <t xml:space="preserve"> BRANCH TECHNICAL RESULTS </t>
    </r>
  </si>
  <si>
    <r>
      <t xml:space="preserve">PROFIT and LOSS ACCOUNTS of the INSURANCE COMPANIES for The </t>
    </r>
    <r>
      <rPr>
        <i/>
        <sz val="12"/>
        <rFont val="Times New Roman"/>
        <family val="1"/>
        <charset val="162"/>
      </rPr>
      <t>AGRICULTURE</t>
    </r>
    <r>
      <rPr>
        <i/>
        <sz val="10"/>
        <rFont val="Times New Roman"/>
        <family val="1"/>
        <charset val="162"/>
      </rPr>
      <t xml:space="preserve"> BRANCH TECHNICAL RESULTS</t>
    </r>
  </si>
  <si>
    <r>
      <t xml:space="preserve">PROFIT and LOSS ACCOUNTS of the NON-LIFE INSURANCE COMPANIES for The </t>
    </r>
    <r>
      <rPr>
        <i/>
        <sz val="12"/>
        <rFont val="Times New Roman"/>
        <family val="1"/>
        <charset val="162"/>
      </rPr>
      <t>HEALTH</t>
    </r>
    <r>
      <rPr>
        <i/>
        <sz val="10"/>
        <rFont val="Times New Roman"/>
        <family val="1"/>
        <charset val="162"/>
      </rPr>
      <t xml:space="preserve"> BRANCH TECHNICAL RESULTS</t>
    </r>
  </si>
  <si>
    <t xml:space="preserve">HAYAT DIŞI SİGORTA ŞİRKETLERİNİN BRANŞLAR İTİBARİYLE YÜRÜRLÜKTEKİ POLİÇE ADETLERİ, PRİM ve TEMİNAT TUTARLARI </t>
  </si>
  <si>
    <t>SİGORTA, EMEKLİLİK ve REASÜRANS ŞİRKETLERİNİN 31.12.2006 TARİHLİ KONSOLİDE BİLANÇOLARI</t>
  </si>
  <si>
    <t>SİGORTA, EMEKLİLİK ve REASÜRANS ŞİRKETLERİNİN MALİ TABLOLARI</t>
  </si>
  <si>
    <t xml:space="preserve">SİGORTA, EMEKLİLİK ve REASÜRANS ŞİRKETLERİNİN 2006 YILI DÖNEM KARLARININ DAĞILIMI </t>
  </si>
  <si>
    <r>
      <t xml:space="preserve">SİGORTA ŞİRKETLERİNİN KAR ve ZARAR HESABI </t>
    </r>
    <r>
      <rPr>
        <b/>
        <sz val="13"/>
        <rFont val="Times New Roman"/>
        <family val="1"/>
        <charset val="162"/>
      </rPr>
      <t>YANGIN</t>
    </r>
    <r>
      <rPr>
        <b/>
        <sz val="11"/>
        <rFont val="Times New Roman"/>
        <family val="1"/>
        <charset val="162"/>
      </rPr>
      <t xml:space="preserve"> BRANŞI TEKNİK SONUÇLARI </t>
    </r>
  </si>
  <si>
    <r>
      <t xml:space="preserve">SİGORTA ŞİRKETLERİNİN </t>
    </r>
    <r>
      <rPr>
        <b/>
        <sz val="13"/>
        <rFont val="Times New Roman"/>
        <family val="1"/>
        <charset val="162"/>
      </rPr>
      <t>NAKLİYAT</t>
    </r>
    <r>
      <rPr>
        <b/>
        <sz val="11"/>
        <rFont val="Times New Roman"/>
        <family val="1"/>
        <charset val="162"/>
      </rPr>
      <t xml:space="preserve"> BRANŞI KAR ve ZARAR HESABI TEKNİK SONUÇLARI</t>
    </r>
  </si>
  <si>
    <r>
      <t xml:space="preserve">SİGORTA ŞİRKETLERİNİN </t>
    </r>
    <r>
      <rPr>
        <b/>
        <sz val="13"/>
        <rFont val="Times New Roman"/>
        <family val="1"/>
        <charset val="162"/>
      </rPr>
      <t>TRAFİK</t>
    </r>
    <r>
      <rPr>
        <b/>
        <sz val="11"/>
        <rFont val="Times New Roman"/>
        <family val="1"/>
        <charset val="162"/>
      </rPr>
      <t xml:space="preserve"> BRANŞI KAR ve ZARAR HESABI TEKNİK SONUÇLARI </t>
    </r>
  </si>
  <si>
    <r>
      <t xml:space="preserve">SİGORTA ŞİRKETLERİNİN </t>
    </r>
    <r>
      <rPr>
        <b/>
        <sz val="13"/>
        <rFont val="Times New Roman"/>
        <family val="1"/>
        <charset val="162"/>
      </rPr>
      <t>KAZA</t>
    </r>
    <r>
      <rPr>
        <b/>
        <sz val="11"/>
        <rFont val="Times New Roman"/>
        <family val="1"/>
        <charset val="162"/>
      </rPr>
      <t xml:space="preserve"> BRANŞI KAR ve ZARAR HESABI TEKNİK SONUÇLARI </t>
    </r>
  </si>
  <si>
    <r>
      <t xml:space="preserve">SİGORTA ŞİRKETLERİNİN </t>
    </r>
    <r>
      <rPr>
        <b/>
        <sz val="13"/>
        <rFont val="Times New Roman"/>
        <family val="1"/>
        <charset val="162"/>
      </rPr>
      <t>KASKO</t>
    </r>
    <r>
      <rPr>
        <b/>
        <sz val="11"/>
        <rFont val="Times New Roman"/>
        <family val="1"/>
        <charset val="162"/>
      </rPr>
      <t xml:space="preserve"> BRANŞI KAR ve ZARAR HESABI TEKNİK SONUÇLARI </t>
    </r>
  </si>
  <si>
    <t>İş Kuleleri Kule 2 Kat:16-18-19-20 4.Levent
BEŞİKTAŞ/İSTANBUL</t>
  </si>
  <si>
    <t xml:space="preserve"> 0 212 251 02 80 </t>
  </si>
  <si>
    <t>www.tebsigorta.com.tr</t>
  </si>
  <si>
    <t>(0212) 297 50 25</t>
  </si>
  <si>
    <t>0212 288 68 51 - 0212 216 63 53</t>
  </si>
  <si>
    <r>
      <t xml:space="preserve">Yat.Amaçlı GM Değ.
Düş.Karş.
</t>
    </r>
    <r>
      <rPr>
        <i/>
        <sz val="9"/>
        <rFont val="Times New Roman"/>
        <family val="1"/>
        <charset val="162"/>
      </rPr>
      <t>Prov.For Devaluation of Fix.Ass. Held for Inv.</t>
    </r>
  </si>
  <si>
    <r>
      <t xml:space="preserve">Kullanım Amaçlı
Gayrimenkuller
</t>
    </r>
    <r>
      <rPr>
        <i/>
        <sz val="9"/>
        <rFont val="Times New Roman"/>
        <family val="1"/>
        <charset val="162"/>
      </rPr>
      <t>Fixed Assets Held for Utilisation</t>
    </r>
  </si>
  <si>
    <t>İçindekiler</t>
  </si>
  <si>
    <r>
      <t xml:space="preserve">Hayat Dışı Teknik Giderler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Outgoing for Non Life Business</t>
    </r>
  </si>
  <si>
    <r>
      <t xml:space="preserve">Diğer Teknik Karş.Değ.
</t>
    </r>
    <r>
      <rPr>
        <i/>
        <sz val="9"/>
        <rFont val="Times New Roman"/>
        <family val="1"/>
        <charset val="162"/>
      </rPr>
      <t>Change in Other Technical Prov.</t>
    </r>
  </si>
  <si>
    <r>
      <t xml:space="preserve">Hayat Dışı Teknik Denge
</t>
    </r>
    <r>
      <rPr>
        <i/>
        <sz val="10"/>
        <rFont val="Times New Roman"/>
        <family val="1"/>
        <charset val="162"/>
      </rPr>
      <t>B</t>
    </r>
    <r>
      <rPr>
        <i/>
        <sz val="9"/>
        <rFont val="Times New Roman"/>
        <family val="1"/>
        <charset val="162"/>
      </rPr>
      <t>alance on The Technical Account for Non Life Business</t>
    </r>
  </si>
  <si>
    <r>
      <t xml:space="preserve">Hayat Branşı Yatırım Geliri
</t>
    </r>
    <r>
      <rPr>
        <i/>
        <sz val="9"/>
        <rFont val="Times New Roman"/>
        <family val="1"/>
        <charset val="162"/>
      </rPr>
      <t>Investment Income for Life Business</t>
    </r>
  </si>
  <si>
    <r>
      <t xml:space="preserve">Yatırımlardaki Gerçekleşmemiş Karlar
 </t>
    </r>
    <r>
      <rPr>
        <i/>
        <sz val="9"/>
        <rFont val="Times New Roman"/>
        <family val="1"/>
        <charset val="162"/>
      </rPr>
      <t>Unrealised Gains on Investments</t>
    </r>
  </si>
  <si>
    <r>
      <t xml:space="preserve">Hayat Teknik Gelir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Income for Life Business</t>
    </r>
  </si>
  <si>
    <r>
      <t xml:space="preserve">Ödenen Tazminat
Net
</t>
    </r>
    <r>
      <rPr>
        <i/>
        <sz val="9"/>
        <rFont val="Times New Roman"/>
        <family val="1"/>
        <charset val="162"/>
      </rPr>
      <t>Paid Claims</t>
    </r>
  </si>
  <si>
    <t>Mustafa SELÇUK</t>
  </si>
  <si>
    <t>Ö.Asım ÖZGÖZÜKARA</t>
  </si>
  <si>
    <t>Murat MUSTAFAOĞLU</t>
  </si>
  <si>
    <t>Naoki UEDA</t>
  </si>
  <si>
    <t>Münir ÖZCENGİZ</t>
  </si>
  <si>
    <t>Nabi KARADAĞ</t>
  </si>
  <si>
    <t>Levent DEMİRCİ</t>
  </si>
  <si>
    <t xml:space="preserve"> (0212) 251 27 88 (pbx)</t>
  </si>
  <si>
    <t>(0212) 252 18 38 (pbx)</t>
  </si>
  <si>
    <t>www.generalisigorta.com.tr</t>
  </si>
  <si>
    <t>BİLAL KARAMAN</t>
  </si>
  <si>
    <t>RECEP ÇELEBİ</t>
  </si>
  <si>
    <t>MEHMET İLKER AYCI</t>
  </si>
  <si>
    <t>BÜYÜKDERE CAD.GÜNEŞ PLAZA</t>
  </si>
  <si>
    <t>ATİLLA ÖZTÜRK</t>
  </si>
  <si>
    <t>ÖMER FARUK ERGİN</t>
  </si>
  <si>
    <t>ŞAHİN UĞUR</t>
  </si>
  <si>
    <t>CENGİZ ERTEN</t>
  </si>
  <si>
    <t>ÖMER FARUK ÖZ.</t>
  </si>
  <si>
    <t>SEVGİ YÜKSEL ALAY</t>
  </si>
  <si>
    <t>FEYZİ ÖZCAN</t>
  </si>
  <si>
    <t>KORHAN GÜRAKAN</t>
  </si>
  <si>
    <t xml:space="preserve">0212 355 65 65 </t>
  </si>
  <si>
    <t>ÖNDER HALİS DEMİR</t>
  </si>
  <si>
    <t>JEAN FRANÇOIS LEMOUX</t>
  </si>
  <si>
    <t>0212 355 64 64</t>
  </si>
  <si>
    <t>JEAN RENE DE CHARETTE</t>
  </si>
  <si>
    <t>www.gunessigorta.com.tr</t>
  </si>
  <si>
    <t>HÜSEYİN AKAY</t>
  </si>
  <si>
    <t>ALİ ÖZDOĞRU</t>
  </si>
  <si>
    <t>BÜLENT SOMUNCU</t>
  </si>
  <si>
    <t>BANKALAR CADDESİ</t>
  </si>
  <si>
    <t>ALİ NAMIK BOSTANCI</t>
  </si>
  <si>
    <t>HULUSİ ÖZDEMİR</t>
  </si>
  <si>
    <t xml:space="preserve">ZEKİ KARAKURT </t>
  </si>
  <si>
    <t>MUSTAFA DEMİR</t>
  </si>
  <si>
    <t>NİYAZİ KOÇAK</t>
  </si>
  <si>
    <t>DR.EROL DEMİR</t>
  </si>
  <si>
    <t>MEHMET BOYDAŞ</t>
  </si>
  <si>
    <t xml:space="preserve"> 212 3135555</t>
  </si>
  <si>
    <t xml:space="preserve"> 212 2567701</t>
  </si>
  <si>
    <t>: Matthias Maak</t>
  </si>
  <si>
    <t>: Ayhan Apak</t>
  </si>
  <si>
    <t>BÜYÜKDERE CAD. C.E.M. İŞ MERKEZİ</t>
  </si>
  <si>
    <t>: Uwe Rudolf Gustav Deumann</t>
  </si>
  <si>
    <t>Mustafa Altan Arabacıoğlu</t>
  </si>
  <si>
    <t>: Jens Holger Wohlthat</t>
  </si>
  <si>
    <t>Alev Volkan</t>
  </si>
  <si>
    <t>Serdar Sonüstün</t>
  </si>
  <si>
    <t>: Richard Anthony Dawson</t>
  </si>
  <si>
    <t>Aynur Baloğlu</t>
  </si>
  <si>
    <t>: Ronak Khosrovi Chyanah - Bütehorn</t>
  </si>
  <si>
    <t>0212 - 368 60 00</t>
  </si>
  <si>
    <t>: Taner Mirza</t>
  </si>
  <si>
    <t>0212 - 368 60 10</t>
  </si>
  <si>
    <t>www.hdisigorta.com.tr</t>
  </si>
  <si>
    <t>ATEŞ ULUÇ</t>
  </si>
  <si>
    <t>KEMAL GÜL</t>
  </si>
  <si>
    <t>BÜYÜKDERE CAD.HÜR HAN NO:15/A</t>
  </si>
  <si>
    <t>ERCAN SİMAVİ</t>
  </si>
  <si>
    <t>ŞEVKET ÇAKITOĞLU</t>
  </si>
  <si>
    <t>S.EROL SİMAVİ</t>
  </si>
  <si>
    <t>SUAT ÇELEBİ</t>
  </si>
  <si>
    <t>ABDİ GÖKSU EROĞLU</t>
  </si>
  <si>
    <t>TEL: 0212 232 20 10</t>
  </si>
  <si>
    <t>FAX: 0212 230 52 90</t>
  </si>
  <si>
    <t>www.hursigorta.com.tr</t>
  </si>
  <si>
    <t>TAHSİN TEKOĞLU</t>
  </si>
  <si>
    <t>AHMET ÇELİK</t>
  </si>
  <si>
    <t>RECEP KOÇAK</t>
  </si>
  <si>
    <t xml:space="preserve">FEVZİ ÇAKMAK CAD. DOĞAN SOK. NO:8 </t>
  </si>
  <si>
    <t>AYHAN KESER</t>
  </si>
  <si>
    <t>MUHSİN ŞEN</t>
  </si>
  <si>
    <t>ÜNAL KABACA</t>
  </si>
  <si>
    <t>GÖKHAN CENGİZ BOZKURT</t>
  </si>
  <si>
    <t>İSTANBUL</t>
  </si>
  <si>
    <t>0216 - 427 47 57</t>
  </si>
  <si>
    <t>SALİH SARIGÜL</t>
  </si>
  <si>
    <t>0216 - 427 47 74</t>
  </si>
  <si>
    <t>www.isiksigorta.com</t>
  </si>
  <si>
    <t>RAHMİ M. KOÇ</t>
  </si>
  <si>
    <t>ABDÜLKADİR KAHRAMAN</t>
  </si>
  <si>
    <t>M.KEMAL OLGAÇ (Murahhas Üye)</t>
  </si>
  <si>
    <t>BAĞLARBAŞI KISIKLI CADDESİ</t>
  </si>
  <si>
    <r>
      <t xml:space="preserve">31.12.2005
Tarihinde
Fonun
Endeks
Değeri (YTL)
</t>
    </r>
    <r>
      <rPr>
        <i/>
        <sz val="9"/>
        <rFont val="Times New Roman"/>
        <family val="1"/>
        <charset val="162"/>
      </rPr>
      <t>Index
of Fund at
12.31.2005</t>
    </r>
  </si>
  <si>
    <r>
      <t xml:space="preserve">31.12.2006
Tarihinde
Fonun
Endeks
Değeri (YTL)
</t>
    </r>
    <r>
      <rPr>
        <i/>
        <sz val="9"/>
        <rFont val="Times New Roman"/>
        <family val="1"/>
        <charset val="162"/>
      </rPr>
      <t>Index
of Fund at
12.31.2006</t>
    </r>
  </si>
  <si>
    <r>
      <t xml:space="preserve">   </t>
    </r>
    <r>
      <rPr>
        <b/>
        <sz val="10"/>
        <rFont val="Times New Roman"/>
        <family val="1"/>
        <charset val="162"/>
      </rPr>
      <t>7- Birikmiş Amortismanlar (-)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Accumulated Depreciation</t>
    </r>
  </si>
  <si>
    <r>
      <t xml:space="preserve">     3- Sigorta ve Reas. Şirk.Nezd.Depolar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Deposits on Ins.and Reinsurance Co.</t>
    </r>
  </si>
  <si>
    <r>
      <t xml:space="preserve">     4- Sigortalılara Krediler (İkrazlar)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Loans</t>
    </r>
  </si>
  <si>
    <r>
      <t xml:space="preserve">A- Finansal Borçlar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 xml:space="preserve">Financial Payables </t>
    </r>
  </si>
  <si>
    <r>
      <t>B- Esas Faaliyetlerden Borçlar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Payables on Operations</t>
    </r>
  </si>
  <si>
    <t>BAŞAK GROUPAMA</t>
  </si>
  <si>
    <t>ERGOİSVİÇRE</t>
  </si>
  <si>
    <t>HDI</t>
  </si>
  <si>
    <t>BAŞAK GROUPAMA EMEKLİLİK</t>
  </si>
  <si>
    <t>ERGOİSVİÇRE HAYAT</t>
  </si>
  <si>
    <r>
      <t xml:space="preserve">Hayat Dışı T </t>
    </r>
    <r>
      <rPr>
        <i/>
        <sz val="8"/>
        <rFont val="Times New Roman"/>
        <family val="1"/>
        <charset val="162"/>
      </rPr>
      <t>-(Non life)</t>
    </r>
  </si>
  <si>
    <r>
      <t>Hayat/Emek T.</t>
    </r>
    <r>
      <rPr>
        <i/>
        <sz val="8"/>
        <rFont val="Times New Roman"/>
        <family val="1"/>
        <charset val="162"/>
      </rPr>
      <t xml:space="preserve"> (Life and P)</t>
    </r>
  </si>
  <si>
    <t>BAŞAK
GROUPAMA</t>
  </si>
  <si>
    <t>BAŞAK GROUPAMA 
EMEK.</t>
  </si>
  <si>
    <t>ERGOİSVİÇRE
HAYAT</t>
  </si>
  <si>
    <t>FORTIS
EMEKLİLİK</t>
  </si>
  <si>
    <t>GARANTİ
H/E</t>
  </si>
  <si>
    <t>GENEL
YAŞAM</t>
  </si>
  <si>
    <t>GLOBAL
HAYAT</t>
  </si>
  <si>
    <t>GÜVEN
HAYAT</t>
  </si>
  <si>
    <t>TOPLAM 
TOTAL</t>
  </si>
  <si>
    <t>RECEIVABLES FROM OPERATIONS*</t>
  </si>
  <si>
    <r>
      <t>*Cari Varlıklar, Sigortacılık Faaliyetlerinden Alacaklar</t>
    </r>
    <r>
      <rPr>
        <i/>
        <sz val="10"/>
        <rFont val="Times New Roman"/>
        <family val="1"/>
        <charset val="162"/>
      </rPr>
      <t xml:space="preserve"> </t>
    </r>
    <r>
      <rPr>
        <i/>
        <sz val="8"/>
        <rFont val="Times New Roman"/>
        <family val="1"/>
        <charset val="162"/>
      </rPr>
      <t xml:space="preserve">-Current Assets, Receivables from Operations </t>
    </r>
  </si>
  <si>
    <r>
      <t>Teknik Denge</t>
    </r>
    <r>
      <rPr>
        <sz val="9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>Technical Balance</t>
    </r>
  </si>
  <si>
    <r>
      <t xml:space="preserve">Gider Toplamı </t>
    </r>
    <r>
      <rPr>
        <sz val="9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Total Outgoing</t>
    </r>
  </si>
  <si>
    <r>
      <t>B- Teknik Giderler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Techn.Outgoing</t>
    </r>
  </si>
  <si>
    <r>
      <t xml:space="preserve">Gelir Toplamı </t>
    </r>
    <r>
      <rPr>
        <sz val="9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Total Income</t>
    </r>
  </si>
  <si>
    <r>
      <t xml:space="preserve">A- Teknik Gelirler </t>
    </r>
    <r>
      <rPr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Techn.Income</t>
    </r>
  </si>
  <si>
    <r>
      <t>B- Teknik Giderler</t>
    </r>
    <r>
      <rPr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Techn.Outgoing</t>
    </r>
  </si>
  <si>
    <r>
      <t>Teknik Denge-</t>
    </r>
    <r>
      <rPr>
        <i/>
        <sz val="8"/>
        <rFont val="Times New Roman"/>
        <family val="1"/>
        <charset val="162"/>
      </rPr>
      <t>Technical Balance</t>
    </r>
  </si>
  <si>
    <r>
      <t>B- Teknik Giderler-</t>
    </r>
    <r>
      <rPr>
        <i/>
        <sz val="9"/>
        <rFont val="Times New Roman"/>
        <family val="1"/>
        <charset val="162"/>
      </rPr>
      <t>Techn.Outgoing</t>
    </r>
  </si>
  <si>
    <r>
      <t>Gelir Toplamı -</t>
    </r>
    <r>
      <rPr>
        <i/>
        <sz val="9"/>
        <rFont val="Times New Roman"/>
        <family val="1"/>
        <charset val="162"/>
      </rPr>
      <t>Total Income</t>
    </r>
  </si>
  <si>
    <r>
      <t xml:space="preserve">A- Teknik Gelirler - </t>
    </r>
    <r>
      <rPr>
        <i/>
        <sz val="9"/>
        <rFont val="Times New Roman"/>
        <family val="1"/>
        <charset val="162"/>
      </rPr>
      <t>Techn.Income</t>
    </r>
  </si>
  <si>
    <r>
      <t xml:space="preserve">    1- Sigortacılık Faaliyetlerinden Borçlar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Payables on Ins. Operations</t>
    </r>
  </si>
  <si>
    <r>
      <t xml:space="preserve">    2- Reasürans Faaliyetlerinden Borçlar</t>
    </r>
    <r>
      <rPr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Payables on Reıns. Operations</t>
    </r>
  </si>
  <si>
    <r>
      <t xml:space="preserve">    5- Diğer Esas Faaliyetlerden Borçlar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Payables on Operations</t>
    </r>
  </si>
  <si>
    <r>
      <t>C- İlişkili Taraflara Borçlar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Payables to Related Parties</t>
    </r>
  </si>
  <si>
    <r>
      <t xml:space="preserve">D- Diğer Borçlar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Payables</t>
    </r>
  </si>
  <si>
    <r>
      <t>E- Sigortacılık Teknik Karşılıkları (Net)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Technical Provisions (Net)</t>
    </r>
  </si>
  <si>
    <r>
      <t xml:space="preserve">   1- Kazanılmamış Primler Karşılığı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Provisions for Unearned Premium</t>
    </r>
  </si>
  <si>
    <r>
      <t xml:space="preserve">   2- Devam Eden Riskler Karşılığı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Provisions for Unexpired Risks</t>
    </r>
  </si>
  <si>
    <r>
      <t xml:space="preserve">   3- Hayat Teknik Karşılıkları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 xml:space="preserve">Life Techinical Provisions </t>
    </r>
  </si>
  <si>
    <r>
      <t>F- Öd.Vergi/Benzeri Diğ.Yük./Karş.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Tax Payable and Other Payables/Prov.</t>
    </r>
  </si>
  <si>
    <r>
      <t>G- Diğer Risklere İlişkin Karşılıklar</t>
    </r>
    <r>
      <rPr>
        <b/>
        <i/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 xml:space="preserve"> Provisions for Other Risks</t>
    </r>
  </si>
  <si>
    <r>
      <t xml:space="preserve">H- Gelecek Aylar Gelir/Gid.Tah.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Income/Expense Accruals for Future Months</t>
    </r>
  </si>
  <si>
    <r>
      <t xml:space="preserve">I-  Diğ.Kısa Vadeli Yükümlülükler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Short Term Liabilities</t>
    </r>
  </si>
  <si>
    <r>
      <t xml:space="preserve">A- Finansal Borçlar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 xml:space="preserve">Financial Payables </t>
    </r>
  </si>
  <si>
    <r>
      <t xml:space="preserve">B- Esas Faaliyetlerden Borçlar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Payables on Operations</t>
    </r>
  </si>
  <si>
    <t>-</t>
  </si>
  <si>
    <r>
      <t xml:space="preserve">Şirket Adı
</t>
    </r>
    <r>
      <rPr>
        <i/>
        <sz val="9"/>
        <rFont val="Times New Roman"/>
        <family val="1"/>
        <charset val="162"/>
      </rPr>
      <t>Company Name</t>
    </r>
  </si>
  <si>
    <r>
      <t xml:space="preserve">Şirket Adı  </t>
    </r>
    <r>
      <rPr>
        <b/>
        <sz val="12"/>
        <rFont val="Times New Roman"/>
        <family val="1"/>
        <charset val="162"/>
      </rPr>
      <t xml:space="preserve">             
</t>
    </r>
    <r>
      <rPr>
        <i/>
        <sz val="9"/>
        <rFont val="Times New Roman"/>
        <family val="1"/>
        <charset val="162"/>
      </rPr>
      <t>Company Name</t>
    </r>
  </si>
  <si>
    <r>
      <t>Cari Varlıklar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Current Assets</t>
    </r>
  </si>
  <si>
    <t>ANADOLU BANKASI A.Ş.</t>
  </si>
  <si>
    <t>BAŞAK</t>
  </si>
  <si>
    <t>Citibank</t>
  </si>
  <si>
    <t>T.Sınai Kalkınma Bankası</t>
  </si>
  <si>
    <t>Arap Türk Bankası</t>
  </si>
  <si>
    <t>Denizbank</t>
  </si>
  <si>
    <t xml:space="preserve">T.İş Bankası </t>
  </si>
  <si>
    <t xml:space="preserve">Alternatifbank </t>
  </si>
  <si>
    <t xml:space="preserve">Akbank </t>
  </si>
  <si>
    <t xml:space="preserve">Tekstilbank </t>
  </si>
  <si>
    <t>Deniz Finansal Kiralama</t>
  </si>
  <si>
    <t>Bank Pozitif Kredi ve Kalkınma Bankası</t>
  </si>
  <si>
    <t>Anadolubank</t>
  </si>
  <si>
    <t>Oyakbank</t>
  </si>
  <si>
    <t>T.C. Ziraatbankası</t>
  </si>
  <si>
    <t>Birleşik Fon Bankası</t>
  </si>
  <si>
    <t>Emlakbank</t>
  </si>
  <si>
    <t>Halk Bankası</t>
  </si>
  <si>
    <t>Finansbank</t>
  </si>
  <si>
    <t>Garanti Bankası</t>
  </si>
  <si>
    <t>Tekfenbank</t>
  </si>
  <si>
    <t>Vakıflar Bankası</t>
  </si>
  <si>
    <t>Albaraka Türk Katılım Bankası</t>
  </si>
  <si>
    <t>MNG Bank</t>
  </si>
  <si>
    <t>Çalık Yatırım Bankası</t>
  </si>
  <si>
    <t>İller Bankası</t>
  </si>
  <si>
    <t>Asya Katılım Bankası</t>
  </si>
  <si>
    <t>Yapı ve Kredi Bankası</t>
  </si>
  <si>
    <t>Fortisbank</t>
  </si>
  <si>
    <t>Alternatifbank</t>
  </si>
  <si>
    <t>Şekerbank</t>
  </si>
  <si>
    <t>C.Kredi ve Kalkınma Bankası</t>
  </si>
  <si>
    <t>Tekstilbank</t>
  </si>
  <si>
    <t>Akbank</t>
  </si>
  <si>
    <t>T.İş Bankası</t>
  </si>
  <si>
    <t xml:space="preserve">HSBC   </t>
  </si>
  <si>
    <t>T.Ekonomi Bankası</t>
  </si>
  <si>
    <t>Türkish Bank</t>
  </si>
  <si>
    <t>Millennium Bank</t>
  </si>
  <si>
    <t xml:space="preserve">T.C. Ziraat Bankası </t>
  </si>
  <si>
    <t xml:space="preserve">Denizbank   </t>
  </si>
  <si>
    <t>T.Halk Bankası</t>
  </si>
  <si>
    <t>Adabank</t>
  </si>
  <si>
    <t>Vakıfbank</t>
  </si>
  <si>
    <t>Fahri Karakaş</t>
  </si>
  <si>
    <t>Müjde Şişmanoğlu</t>
  </si>
  <si>
    <t>Hazım Tümtürk</t>
  </si>
  <si>
    <t>Ertan Tan</t>
  </si>
  <si>
    <t>Korhan Akçöl</t>
  </si>
  <si>
    <t>Orhun Emre Çelik</t>
  </si>
  <si>
    <t>Zeka Birman</t>
  </si>
  <si>
    <t>Harun Raşit Alpözgen</t>
  </si>
  <si>
    <t>Demet Işıksaçan</t>
  </si>
  <si>
    <t>Belkıs Sema Erşen</t>
  </si>
  <si>
    <t>Durmuş Göde</t>
  </si>
  <si>
    <t>Ayşe Nur Kavas (Kazancı)</t>
  </si>
  <si>
    <t>Evrim Köksal</t>
  </si>
  <si>
    <t>Tevfik Cansız</t>
  </si>
  <si>
    <t>F.Feral Özgüç</t>
  </si>
  <si>
    <t>M.Hazım Tümtürk</t>
  </si>
  <si>
    <t>Devrim Alçın</t>
  </si>
  <si>
    <t>Didem Tahmiscioğlu</t>
  </si>
  <si>
    <t>Erol Öztürkoğlu</t>
  </si>
  <si>
    <t>Senay Şahin</t>
  </si>
  <si>
    <t>Ömür Şengün</t>
  </si>
  <si>
    <t>Nadide Nalan Uluğ</t>
  </si>
  <si>
    <t>Belkıs Erşen</t>
  </si>
  <si>
    <t>25 Yaş Altı-Under Age 25</t>
  </si>
  <si>
    <t>25-34</t>
  </si>
  <si>
    <t>35-44</t>
  </si>
  <si>
    <t>45-54</t>
  </si>
  <si>
    <t>55 Yaş Üstü-Over Age 55</t>
  </si>
  <si>
    <t>Toplam-Total</t>
  </si>
  <si>
    <t>TOP MANAGEMENT of INSURANCE, PENSION and REINSURANCE COMPANIES</t>
  </si>
  <si>
    <t>BANKS ACTING as INSURANCE AGENTS and NUMBER of THEIR BRANCHES</t>
  </si>
  <si>
    <t>NUMBER of STAFF EMPLOYED by INSURANCE, PENSION and REINSURANCE COMPANIES</t>
  </si>
  <si>
    <t>NUMBER of MARKETING STAFF EMPLOYED by INSURANCE, PENSION and REINSURANCE COMPANIES</t>
  </si>
  <si>
    <t>ACTUARIES WORKING in INSURANCE; PENSION and REINSURANCE COMPANIES</t>
  </si>
  <si>
    <t>DASK İL BAZINDA SİGORTALILIK ve SİGORTALILIK ORANLARI</t>
  </si>
  <si>
    <t>SİGORTA ve EMEKLİLİK ŞİRKETLERİNİN ACENTELİĞİNİ YAPAN BANKALAR ve ŞUBE SAYISI</t>
  </si>
  <si>
    <r>
      <t xml:space="preserve">Sağlık - </t>
    </r>
    <r>
      <rPr>
        <b/>
        <i/>
        <sz val="9"/>
        <rFont val="Times New Roman"/>
        <family val="1"/>
        <charset val="162"/>
      </rPr>
      <t>Health</t>
    </r>
  </si>
  <si>
    <r>
      <t xml:space="preserve">HAYAT / EMEKLİLİK ŞİRKETLERİNİN </t>
    </r>
    <r>
      <rPr>
        <b/>
        <sz val="13"/>
        <rFont val="Times New Roman"/>
        <family val="1"/>
        <charset val="162"/>
      </rPr>
      <t>HAYAT</t>
    </r>
    <r>
      <rPr>
        <b/>
        <sz val="11"/>
        <rFont val="Times New Roman"/>
        <family val="1"/>
        <charset val="162"/>
      </rPr>
      <t xml:space="preserve"> BRANŞI KAR ZARAR HESABI TEKNİK SONUÇLARI </t>
    </r>
  </si>
  <si>
    <r>
      <t xml:space="preserve">PROFIT and LOSS ACCOUNTS of the INSURANCE COMPANIES for The </t>
    </r>
    <r>
      <rPr>
        <i/>
        <sz val="12"/>
        <rFont val="Times New Roman"/>
        <family val="1"/>
        <charset val="162"/>
      </rPr>
      <t>TRANSPORT</t>
    </r>
    <r>
      <rPr>
        <i/>
        <sz val="10"/>
        <rFont val="Times New Roman"/>
        <family val="1"/>
        <charset val="162"/>
      </rPr>
      <t xml:space="preserve"> BRANCH TECHNICAL RESULTS</t>
    </r>
  </si>
  <si>
    <t>Ali Fuat ERBİL</t>
  </si>
  <si>
    <t>Muammer Cüneyt SEZGİN</t>
  </si>
  <si>
    <t>0212 292 37 00</t>
  </si>
  <si>
    <t>Mehmet SEZGİN</t>
  </si>
  <si>
    <t>www.garantiemeklilik.com.tr</t>
  </si>
  <si>
    <t xml:space="preserve">MUHİTTİN YURT </t>
  </si>
  <si>
    <t>MECLİSİ MEBUSAN CADDESİ DURSUN HAN</t>
  </si>
  <si>
    <t>ORHAN EMİRDAĞ</t>
  </si>
  <si>
    <t>M.TURGUT ALPAR</t>
  </si>
  <si>
    <t>GÜLZADE ZEYNEP ÖZEK</t>
  </si>
  <si>
    <t>HULUSİ TAŞKIRAN (MUHARRAZ ÜYE)</t>
  </si>
  <si>
    <t>0212 334 62 00</t>
  </si>
  <si>
    <t>0212 334 62 60</t>
  </si>
  <si>
    <t>www.genelyasam.com</t>
  </si>
  <si>
    <t>AYŞEGÜL BENSEL</t>
  </si>
  <si>
    <t>RECAİ BÜTÜN</t>
  </si>
  <si>
    <t>RIHTIM CAD. NO:57 K.2</t>
  </si>
  <si>
    <t>HAKAN MURAT AKIN</t>
  </si>
  <si>
    <t>ŞAHİN UÇAR</t>
  </si>
  <si>
    <t>MEHMET KUTMAN</t>
  </si>
  <si>
    <t>SERDAR KIRMAZ</t>
  </si>
  <si>
    <t>GÖKHAN ÖZER</t>
  </si>
  <si>
    <t>0212 243 50 50</t>
  </si>
  <si>
    <t>0212 243 50 51</t>
  </si>
  <si>
    <t>www.globalhayat.com.tr</t>
  </si>
  <si>
    <t>Osman Nuri OKUMUŞ</t>
  </si>
  <si>
    <t>Erdal ER</t>
  </si>
  <si>
    <t>Ramazan ÜLGER</t>
  </si>
  <si>
    <t>Bankalar Caddesi No : 81</t>
  </si>
  <si>
    <t>Namık Kemal BAYAR</t>
  </si>
  <si>
    <t>Adnan AKSU</t>
  </si>
  <si>
    <t>Muammer KÖSE</t>
  </si>
  <si>
    <t>Ercüment SATIBEŞE</t>
  </si>
  <si>
    <t>212 254 79 00</t>
  </si>
  <si>
    <t>212 237 44 84</t>
  </si>
  <si>
    <t>www.guvenhayat.com.tr</t>
  </si>
  <si>
    <t>RAHMİ M.KOÇ</t>
  </si>
  <si>
    <t>M.KEMAL OLGAÇ (GENEL MÜDÜR VEKİLİ)</t>
  </si>
  <si>
    <t>DR.RÜŞDÜ SARAÇOĞLU</t>
  </si>
  <si>
    <t xml:space="preserve">CANDEMİR ÖNHON </t>
  </si>
  <si>
    <t>A.FAHRİCAN AKINSAL</t>
  </si>
  <si>
    <t xml:space="preserve">SEMİH YAVUZ </t>
  </si>
  <si>
    <t>GUISEPPE MOGGI</t>
  </si>
  <si>
    <t>ŞANSAL BAYRAKGİL</t>
  </si>
  <si>
    <t>http://www.kocallianz.com.tr/</t>
  </si>
  <si>
    <t>Ali Caner Öner</t>
  </si>
  <si>
    <t>Semih Gülünay</t>
  </si>
  <si>
    <t>Gökhan Dereli</t>
  </si>
  <si>
    <t>Karaköy Meydanı, Nordstren Han</t>
  </si>
  <si>
    <t>Dinç Kızıldemir</t>
  </si>
  <si>
    <t>Arda Doğanay</t>
  </si>
  <si>
    <t>İhsan Çevik</t>
  </si>
  <si>
    <t>Nurhan Özdamar</t>
  </si>
  <si>
    <t>Celal Madazlı</t>
  </si>
  <si>
    <t>Süleyman Canpolat</t>
  </si>
  <si>
    <t>Ahmet Şükrü Lüleci</t>
  </si>
  <si>
    <t>0 212 334 05 00</t>
  </si>
  <si>
    <t>0 212 252 77 98</t>
  </si>
  <si>
    <t>http://www.oyakemeklilik.com.tr</t>
  </si>
  <si>
    <t>VEYSEL EKMEN</t>
  </si>
  <si>
    <t>BÜYÜKDERE CD.RUMELİ HAN NO:40 K:6</t>
  </si>
  <si>
    <t>MEHMET KARAKAYA</t>
  </si>
  <si>
    <t>FAYSAL KARA</t>
  </si>
  <si>
    <t>HÜLYA YORUÇ</t>
  </si>
  <si>
    <t>M.YUSUF EKMEN</t>
  </si>
  <si>
    <t xml:space="preserve">ERCAN ERGÜL </t>
  </si>
  <si>
    <t>0.212.273.01.49</t>
  </si>
  <si>
    <t>0.212.273.04.04</t>
  </si>
  <si>
    <t>0.212.273.01.61</t>
  </si>
  <si>
    <t>YUSUF BEYAZIT</t>
  </si>
  <si>
    <t>CELAL KÜSMEN</t>
  </si>
  <si>
    <t>YUSUF YEŞİLIRMAK</t>
  </si>
  <si>
    <t>MUALLİM NACİ CAD. NO.:22 ORTAKÖY</t>
  </si>
  <si>
    <t>MEHMET İLKER AVCI</t>
  </si>
  <si>
    <t>OSMAN PEKSARI</t>
  </si>
  <si>
    <t>TAMER MERT</t>
  </si>
  <si>
    <t>ÜMİT DENİZ</t>
  </si>
  <si>
    <t>ABDURRAHMAN TIĞ</t>
  </si>
  <si>
    <t>ONUR AVCI</t>
  </si>
  <si>
    <t>HABİBE DEMİR</t>
  </si>
  <si>
    <t>FAHRETTİN BAYRAKTAR</t>
  </si>
  <si>
    <t>0212 310 37 00</t>
  </si>
  <si>
    <t>0212 310 39 92</t>
  </si>
  <si>
    <t>www.vakifemeklilik.com.tr</t>
  </si>
  <si>
    <t>SEYİT KEMAL KAYA</t>
  </si>
  <si>
    <t>M. ERKAN ÖZDEMİR</t>
  </si>
  <si>
    <t>SEZAİ GİRAY VELİOĞLU</t>
  </si>
  <si>
    <r>
      <t>3. Gelir Sigortası</t>
    </r>
    <r>
      <rPr>
        <i/>
        <sz val="8"/>
        <rFont val="Times New Roman"/>
        <family val="1"/>
        <charset val="162"/>
      </rPr>
      <t xml:space="preserve"> - Annuity</t>
    </r>
  </si>
  <si>
    <r>
      <t xml:space="preserve">4. Ferdi Toplam </t>
    </r>
    <r>
      <rPr>
        <i/>
        <sz val="8"/>
        <rFont val="Times New Roman"/>
        <family val="1"/>
        <charset val="162"/>
      </rPr>
      <t>-Individual Total</t>
    </r>
  </si>
  <si>
    <r>
      <t xml:space="preserve"> a. Yıllık Hayat Sigortası - </t>
    </r>
    <r>
      <rPr>
        <i/>
        <sz val="8"/>
        <rFont val="Times New Roman"/>
        <family val="1"/>
        <charset val="162"/>
      </rPr>
      <t>1 Year Term Life Insurance</t>
    </r>
  </si>
  <si>
    <t>HAYAT / EMEKLİLİK ŞİRKETLERİNİN VERİLEN TEMİNAT BAZINDA POLİÇE ADETLERİ ve PRİM ÜRETİMLERİ</t>
  </si>
  <si>
    <t>HAYAT BRANŞI DİREKT ÜRETİM ve PORTFÖY HAREKETLERİ (Adet)</t>
  </si>
  <si>
    <r>
      <t xml:space="preserve">    Yeni Aktolunan Sigortalar</t>
    </r>
    <r>
      <rPr>
        <i/>
        <sz val="8"/>
        <rFont val="Times New Roman"/>
        <family val="1"/>
        <charset val="162"/>
      </rPr>
      <t xml:space="preserve"> - New Policies</t>
    </r>
  </si>
  <si>
    <r>
      <t xml:space="preserve">    Ücretsiz Sig. Yeni. Yürür. Kon.</t>
    </r>
    <r>
      <rPr>
        <i/>
        <sz val="8"/>
        <rFont val="Times New Roman"/>
        <family val="1"/>
        <charset val="162"/>
      </rPr>
      <t>-Revalidated Pol. Free of Pr.</t>
    </r>
  </si>
  <si>
    <r>
      <t xml:space="preserve">    İptallerden Yürürlüğe Konanlar </t>
    </r>
    <r>
      <rPr>
        <i/>
        <sz val="8"/>
        <rFont val="Times New Roman"/>
        <family val="1"/>
        <charset val="162"/>
      </rPr>
      <t>- Revalidated Cancel. Pol.</t>
    </r>
    <r>
      <rPr>
        <sz val="9"/>
        <rFont val="Times New Roman"/>
        <family val="1"/>
        <charset val="162"/>
      </rPr>
      <t xml:space="preserve"> </t>
    </r>
  </si>
  <si>
    <r>
      <t xml:space="preserve">    Fesih ve İptaller </t>
    </r>
    <r>
      <rPr>
        <i/>
        <sz val="8"/>
        <rFont val="Times New Roman"/>
        <family val="1"/>
        <charset val="162"/>
      </rPr>
      <t>- Cancellation</t>
    </r>
  </si>
  <si>
    <r>
      <t xml:space="preserve">    Ücretsiz Sig. Çevrilenler </t>
    </r>
    <r>
      <rPr>
        <i/>
        <sz val="8"/>
        <rFont val="Times New Roman"/>
        <family val="1"/>
        <charset val="162"/>
      </rPr>
      <t xml:space="preserve">- Converted into Premium Free </t>
    </r>
  </si>
  <si>
    <r>
      <t xml:space="preserve">    İştira </t>
    </r>
    <r>
      <rPr>
        <i/>
        <sz val="8"/>
        <rFont val="Times New Roman"/>
        <family val="1"/>
        <charset val="162"/>
      </rPr>
      <t>- Surrenders</t>
    </r>
  </si>
  <si>
    <r>
      <t xml:space="preserve">    Ölüm</t>
    </r>
    <r>
      <rPr>
        <i/>
        <sz val="8"/>
        <rFont val="Times New Roman"/>
        <family val="1"/>
        <charset val="162"/>
      </rPr>
      <t xml:space="preserve"> - Death</t>
    </r>
  </si>
  <si>
    <r>
      <t xml:space="preserve">    Vade Gelimi </t>
    </r>
    <r>
      <rPr>
        <i/>
        <sz val="8"/>
        <rFont val="Times New Roman"/>
        <family val="1"/>
        <charset val="162"/>
      </rPr>
      <t>- Maturity</t>
    </r>
  </si>
  <si>
    <r>
      <t xml:space="preserve">    Yenileme </t>
    </r>
    <r>
      <rPr>
        <i/>
        <sz val="8"/>
        <rFont val="Times New Roman"/>
        <family val="1"/>
        <charset val="162"/>
      </rPr>
      <t>- Renewal</t>
    </r>
  </si>
  <si>
    <r>
      <t xml:space="preserve">   Vade Gelimi </t>
    </r>
    <r>
      <rPr>
        <i/>
        <sz val="8"/>
        <rFont val="Times New Roman"/>
        <family val="1"/>
        <charset val="162"/>
      </rPr>
      <t>- Maturity</t>
    </r>
  </si>
  <si>
    <t>DIRECT PREMIUM PRODUCTION and PORTFOLIO MOVEMENTS in LIFE BRANCH (Number)</t>
  </si>
  <si>
    <t>EYF; Emeklilik Yatırım Fonu</t>
  </si>
  <si>
    <t>G.A;Gelir Amaçlı</t>
  </si>
  <si>
    <t>TABLO: 55</t>
  </si>
  <si>
    <t>RIDVAN KADİR YİRMİBEŞOĞLU</t>
  </si>
  <si>
    <t>MEVLÜT AYDEMİR</t>
  </si>
  <si>
    <t xml:space="preserve">ÇETİN KOLUKISA </t>
  </si>
  <si>
    <t>TURGAY ÖZBEK</t>
  </si>
  <si>
    <t>A.YELİZ DALAŞ</t>
  </si>
  <si>
    <t>HALUK ERDOĞAN</t>
  </si>
  <si>
    <t>FATİH KİLİSLİOĞLU</t>
  </si>
  <si>
    <t xml:space="preserve">BURAK TANSAN </t>
  </si>
  <si>
    <t>FAHRİ ALTINGÖZ</t>
  </si>
  <si>
    <t>0212 393 43 00</t>
  </si>
  <si>
    <t>ALİ DOĞDU</t>
  </si>
  <si>
    <t>0212 245 16 87</t>
  </si>
  <si>
    <t>www.aksigorta.com.tr</t>
  </si>
  <si>
    <t>BURHAN KARAGÖZ</t>
  </si>
  <si>
    <t>SELCAN RENGİN AĞILÖNÜ</t>
  </si>
  <si>
    <t>MUSTAFA ALİ SU</t>
  </si>
  <si>
    <t>Büyükdere Caddesi İş Kuleleri Kule 2</t>
  </si>
  <si>
    <t>BAHİTTİN DAVER ORHON</t>
  </si>
  <si>
    <t>KEMAL ŞAÇ</t>
  </si>
  <si>
    <t>EFE GÜNDEŞ</t>
  </si>
  <si>
    <t>SALİH ERGÜN</t>
  </si>
  <si>
    <t>ZELİHA İLKE SELVİ</t>
  </si>
  <si>
    <t>MUSA ÜLKEN</t>
  </si>
  <si>
    <t>METİN OĞUZ</t>
  </si>
  <si>
    <t>AYSEL TACER</t>
  </si>
  <si>
    <t>TAHSİN ERDOĞAN</t>
  </si>
  <si>
    <t>0212 350 03 50</t>
  </si>
  <si>
    <t>YILMAZ ERTÜRK</t>
  </si>
  <si>
    <t>NİLGÜN İSKENDER</t>
  </si>
  <si>
    <t>0212 350 03 55</t>
  </si>
  <si>
    <t>ÖMER KARAKUŞ</t>
  </si>
  <si>
    <t>www.anadolusigorta.com.tr</t>
  </si>
  <si>
    <t>EMRE DURANLI</t>
  </si>
  <si>
    <t>ÖZKAN ELGİN</t>
  </si>
  <si>
    <t>REMZİ ÖRTEN</t>
  </si>
  <si>
    <t>YUSUF CEMİL SATOĞLU</t>
  </si>
  <si>
    <t xml:space="preserve">ABİDE-İ HÜRRİYET CADDESİ NO : 285 </t>
  </si>
  <si>
    <t>ALİ FUAT AKDEMİR</t>
  </si>
  <si>
    <t>EMİN ENSARİ</t>
  </si>
  <si>
    <t>ALİ KOLAT</t>
  </si>
  <si>
    <t>HAYATİ ÇETİN</t>
  </si>
  <si>
    <t>E. BATURALP PAMUKÇU</t>
  </si>
  <si>
    <t>İBRAHİM SELVİ</t>
  </si>
  <si>
    <t>A.İNKILAP AKIN</t>
  </si>
  <si>
    <t>AZİZ AHMET KACAR</t>
  </si>
  <si>
    <t>212 224 01 01</t>
  </si>
  <si>
    <t>RAMAZAN SÜRÜCÜ</t>
  </si>
  <si>
    <t>212 291 88 83</t>
  </si>
  <si>
    <t>BUMİNHAN AKIN</t>
  </si>
  <si>
    <t>www.ankarasigorta.com.tr</t>
  </si>
  <si>
    <t>CHEICK TIDJANE THIAM</t>
  </si>
  <si>
    <t>FEMSİ IŞIK</t>
  </si>
  <si>
    <t>ERTAN FIRAT</t>
  </si>
  <si>
    <t>Fahrettin Kerim Gökay Cad. No:72-74</t>
  </si>
  <si>
    <t>PIERRE-OLIVER BOUEE</t>
  </si>
  <si>
    <t>M. OKTAY KARAARSLAN</t>
  </si>
  <si>
    <t>SELMİN ÇAĞATAY</t>
  </si>
  <si>
    <t>AYŞE NİLGÜN BOLCAKAN</t>
  </si>
  <si>
    <t>MARTİN J. BROOKS</t>
  </si>
  <si>
    <t>ALİ AKŞENER</t>
  </si>
  <si>
    <t>0 216 326 94 40</t>
  </si>
  <si>
    <t>0 216 326 94 33</t>
  </si>
  <si>
    <t>www.avivasigorta.com.tr</t>
  </si>
  <si>
    <t>:</t>
  </si>
  <si>
    <t>FAHRETTİN DOĞAN</t>
  </si>
  <si>
    <t xml:space="preserve"> H.CEMAL ERERDİ</t>
  </si>
  <si>
    <t xml:space="preserve">Meclisi Mebusan Cad. </t>
  </si>
  <si>
    <t xml:space="preserve"> M.AYDIN MÜDERRİSOĞLU</t>
  </si>
  <si>
    <t>FATMA CANLI</t>
  </si>
  <si>
    <t>HALİL KORKMAZ</t>
  </si>
  <si>
    <t xml:space="preserve"> NURHAN ÖZDAMAR</t>
  </si>
  <si>
    <t>İ.OLGUN KÜNTAY</t>
  </si>
  <si>
    <t xml:space="preserve"> CANER ÖNER</t>
  </si>
  <si>
    <t>AYŞE IŞIL AKYOL</t>
  </si>
  <si>
    <t xml:space="preserve"> DİNÇ KIZILDEMİR</t>
  </si>
  <si>
    <t>YAVUZ ÖLKEN</t>
  </si>
  <si>
    <t>0 212 334 24 24</t>
  </si>
  <si>
    <t xml:space="preserve"> H.ALİ BOZER</t>
  </si>
  <si>
    <t>CELALETTİN ALİ ERLAT</t>
  </si>
  <si>
    <t xml:space="preserve"> ANDREA ROSSI</t>
  </si>
  <si>
    <t>0 212 252 15 15</t>
  </si>
  <si>
    <t xml:space="preserve"> JEAN RAYMOND ABAT</t>
  </si>
  <si>
    <t xml:space="preserve"> ELIE SISSO</t>
  </si>
  <si>
    <t>JEAN-FRANÇOİS JACQUES LUCİEN GEORGES LEMOUX</t>
  </si>
  <si>
    <t>İSMAİL MUZAFFER EREN</t>
  </si>
  <si>
    <t>ALAİN PATRİCK BAUDRY</t>
  </si>
  <si>
    <t xml:space="preserve">HALASKARGAZİ CAD. NO:15 </t>
  </si>
  <si>
    <t>MEHMET AYDOĞDU</t>
  </si>
  <si>
    <t>NİHAT YILMAZ</t>
  </si>
  <si>
    <t>RAİF GÜLER</t>
  </si>
  <si>
    <t>JEAN - RENE GERARD DE CHARETTE LA CONTRİE</t>
  </si>
  <si>
    <t>NURAY DİNÇMENT ( VEKİL )</t>
  </si>
  <si>
    <t>ALAİN ANDRE FELİX BRUNET</t>
  </si>
  <si>
    <t>A.NAİM TEMUR</t>
  </si>
  <si>
    <t>GERARD JEAN HENRİ MİCHEL JOALLAND</t>
  </si>
  <si>
    <t>TAYYAR CENGİZ AKMAN</t>
  </si>
  <si>
    <t>0212 231 60 00</t>
  </si>
  <si>
    <t>AHMET KEMAL YÜCESAN</t>
  </si>
  <si>
    <t>0212 230 76 04</t>
  </si>
  <si>
    <t>www.basak.com.tr</t>
  </si>
  <si>
    <t>KORKMAZ İLKORUR</t>
  </si>
  <si>
    <t>ÖZGE ENGİN</t>
  </si>
  <si>
    <t>ABDULLAH CENGİZ DİREN</t>
  </si>
  <si>
    <t>ÖMER AVNİ MAH. İNEBOLU SOK. NO:23</t>
  </si>
  <si>
    <t>ATA MURAT KUDAT</t>
  </si>
  <si>
    <t>ERDEM ÇAKIROKKALI</t>
  </si>
  <si>
    <t>AZİZ YALINKILINCER</t>
  </si>
  <si>
    <t>NUR ŞULE BÖLÜKOĞLU</t>
  </si>
  <si>
    <t>TURGUT SARIOĞLU</t>
  </si>
  <si>
    <t>0 212 249 33 84</t>
  </si>
  <si>
    <t>www.batisigorta.com.tr</t>
  </si>
  <si>
    <t xml:space="preserve">HÜSEYİN AYDIN </t>
  </si>
  <si>
    <t xml:space="preserve">KEMAL GÜLERDİ </t>
  </si>
  <si>
    <t xml:space="preserve">CEVAT BEKİN </t>
  </si>
  <si>
    <t>ANKARA CAD. 126B SİRKECİ İSTANBUL</t>
  </si>
  <si>
    <t>BURHANETTİN TANYERİ</t>
  </si>
  <si>
    <t xml:space="preserve">OSMAN ASLAN </t>
  </si>
  <si>
    <t xml:space="preserve">M.AKİF DUMANHAN </t>
  </si>
  <si>
    <t xml:space="preserve">KAMİL GÖKHAN BOZKURT </t>
  </si>
  <si>
    <t xml:space="preserve">YAVUZ YENİDÜNYA </t>
  </si>
  <si>
    <t>0212 455 03 30</t>
  </si>
  <si>
    <t xml:space="preserve">EROL GÖNCÜ </t>
  </si>
  <si>
    <t>SERDAR OROZÜ</t>
  </si>
  <si>
    <t>0212 455 03 69</t>
  </si>
  <si>
    <t>www.birliksigorta.com.tr</t>
  </si>
  <si>
    <t>DR.SEMA CINGILLIOĞLU</t>
  </si>
  <si>
    <t>NAKAN ATAÇ</t>
  </si>
  <si>
    <t>ERSİN ERKAN (Genel Müdür Vekili)</t>
  </si>
  <si>
    <t xml:space="preserve">BÜYÜKDERE CADDESİ NO.122 B BLOK </t>
  </si>
  <si>
    <t>CEM BOZALİ</t>
  </si>
  <si>
    <t>0212 288 68 44</t>
  </si>
  <si>
    <t>HAKAN SEL</t>
  </si>
  <si>
    <t>0212 274 22 98</t>
  </si>
  <si>
    <t>NURCAN GÜLDAŞ</t>
  </si>
  <si>
    <t xml:space="preserve">KISIKLI CAD. NO:30 </t>
  </si>
  <si>
    <t>W. KLAUS ALLERDISSEN</t>
  </si>
  <si>
    <t>AYHAN YAŞAR</t>
  </si>
  <si>
    <t>ENİS TALAŞMAN</t>
  </si>
  <si>
    <t>KLAUS FLEMMING</t>
  </si>
  <si>
    <t>H. MERAL ORGUN</t>
  </si>
  <si>
    <t>JOSEF KREITERLING</t>
  </si>
  <si>
    <t>SEZGİN NOYAN</t>
  </si>
  <si>
    <t>A. MURAT DİŞÇİ</t>
  </si>
  <si>
    <t>0 216 554 81 00</t>
  </si>
  <si>
    <t>0 216 474 18 50</t>
  </si>
  <si>
    <t>www.ergoisvicre.com.tr</t>
  </si>
  <si>
    <t>YENER DİNÇMEN</t>
  </si>
  <si>
    <t>SİBEL BERKAY TURAN</t>
  </si>
  <si>
    <t>RECAİ DALAŞ</t>
  </si>
  <si>
    <t>Cumhuriyet Cad. Rüzgarlıbahçe mah.</t>
  </si>
  <si>
    <t>HÜSNÜ M. ÖZYEĞİN</t>
  </si>
  <si>
    <t>TÜLİN ERBAYDAR</t>
  </si>
  <si>
    <t>MEHMET BÜLENT ALANYA</t>
  </si>
  <si>
    <t>MURAT ÖZYEĞİN</t>
  </si>
  <si>
    <t>MUHSİN VAROL</t>
  </si>
  <si>
    <t>İSMET KAYA ERDEM</t>
  </si>
  <si>
    <t>ŞENOL ORTAÇ</t>
  </si>
  <si>
    <t>BESİM ERGÜN</t>
  </si>
  <si>
    <t>0216 538 60 00</t>
  </si>
  <si>
    <t>AHMET CEYHAN HANCIOĞLU</t>
  </si>
  <si>
    <t>0216 538 62 99</t>
  </si>
  <si>
    <t>www.finanssigorta.com.tr</t>
  </si>
  <si>
    <t>Sait Ergün Özen</t>
  </si>
  <si>
    <t>Osman Turgut</t>
  </si>
  <si>
    <t>Hasan Okan Utkueri</t>
  </si>
  <si>
    <t>METE CADDESİ</t>
  </si>
  <si>
    <t>Gökhan Erün</t>
  </si>
  <si>
    <t>Erdoğan Yılmaz</t>
  </si>
  <si>
    <t>Cem Sarıbayraktar</t>
  </si>
  <si>
    <t>Sabri Metin Ar</t>
  </si>
  <si>
    <t>Gönül Saadet Alpay</t>
  </si>
  <si>
    <t>Gerard Jude Ryan</t>
  </si>
  <si>
    <t>Mehmet Emin Alkan</t>
  </si>
  <si>
    <t>Faruk Nafiz Karadere</t>
  </si>
  <si>
    <t>212 393 10 00</t>
  </si>
  <si>
    <t>Ali Fuat Erbil</t>
  </si>
  <si>
    <t>Hayrullah Murat Aka</t>
  </si>
  <si>
    <t>212 249 05 04</t>
  </si>
  <si>
    <t>Muammer Cüneyt Sezgin</t>
  </si>
  <si>
    <r>
      <t xml:space="preserve">  f.Ar-Ge -</t>
    </r>
    <r>
      <rPr>
        <i/>
        <sz val="9"/>
        <rFont val="Times New Roman"/>
        <family val="1"/>
        <charset val="162"/>
      </rPr>
      <t>Research/Advance</t>
    </r>
  </si>
  <si>
    <r>
      <t xml:space="preserve">  g.Diğer -</t>
    </r>
    <r>
      <rPr>
        <i/>
        <sz val="9"/>
        <rFont val="Times New Roman"/>
        <family val="1"/>
        <charset val="162"/>
      </rPr>
      <t>Other</t>
    </r>
  </si>
  <si>
    <t xml:space="preserve">   </t>
  </si>
  <si>
    <t xml:space="preserve">SİGORTA, EMEKLİLİK ve REASÜRANS ŞİRKETLERİNİN BİLANÇOLARI </t>
  </si>
  <si>
    <t>AIG</t>
  </si>
  <si>
    <t>AKSİGORTA</t>
  </si>
  <si>
    <t>ANADOLU</t>
  </si>
  <si>
    <t>ANKARA</t>
  </si>
  <si>
    <t>AVIVA</t>
  </si>
  <si>
    <t>AXA OYAK</t>
  </si>
  <si>
    <t>BATI</t>
  </si>
  <si>
    <t>BİRLİK</t>
  </si>
  <si>
    <t>DEMİR</t>
  </si>
  <si>
    <t>FİNANS</t>
  </si>
  <si>
    <t>GARANTİ</t>
  </si>
  <si>
    <t>GENERALİ</t>
  </si>
  <si>
    <t>GÜNEŞ</t>
  </si>
  <si>
    <t>GÜVEN</t>
  </si>
  <si>
    <t>HÜR</t>
  </si>
  <si>
    <t>IŞIK</t>
  </si>
  <si>
    <t>KOÇ ALLIANZ</t>
  </si>
  <si>
    <t>MAGDEBURGER</t>
  </si>
  <si>
    <t>MERKEZ</t>
  </si>
  <si>
    <t>RAY</t>
  </si>
  <si>
    <t>G.A. Kamu Dış Borç.Araç.(Eurobond) Eyf</t>
  </si>
  <si>
    <t>G.A. Kamu Borç.Araç.(Dövize Endek.) Eyf</t>
  </si>
  <si>
    <r>
      <t xml:space="preserve">Bireysel
Emeklilik
Şirketleri
</t>
    </r>
    <r>
      <rPr>
        <i/>
        <sz val="9"/>
        <rFont val="Times New Roman"/>
        <family val="1"/>
        <charset val="162"/>
      </rPr>
      <t>Pension Companies</t>
    </r>
  </si>
  <si>
    <r>
      <t xml:space="preserve">31.12.2006
Tarihinde
Fonun
Değeri (YTL)
</t>
    </r>
    <r>
      <rPr>
        <i/>
        <sz val="9"/>
        <rFont val="Times New Roman"/>
        <family val="1"/>
        <charset val="162"/>
      </rPr>
      <t>Value
of Fund at
12.31.2006</t>
    </r>
  </si>
  <si>
    <t>(Adet / 000YTL)</t>
  </si>
  <si>
    <t>YTL Hayat Teminat Port.</t>
  </si>
  <si>
    <t>USD'YE End.Teminat Port.</t>
  </si>
  <si>
    <t>EURO End.Teminat Port.</t>
  </si>
  <si>
    <t>GBPEnd.Teminat Port.</t>
  </si>
  <si>
    <t>Sabancı Ü.USD End.T.Port.</t>
  </si>
  <si>
    <r>
      <t xml:space="preserve">Gider Toplamı </t>
    </r>
    <r>
      <rPr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Total Outgoing</t>
    </r>
  </si>
  <si>
    <r>
      <t>Teknik Denge-</t>
    </r>
    <r>
      <rPr>
        <i/>
        <sz val="9"/>
        <rFont val="Times New Roman"/>
        <family val="1"/>
        <charset val="162"/>
      </rPr>
      <t>Technical Balance</t>
    </r>
  </si>
  <si>
    <r>
      <t>Kaza (Diğer) -</t>
    </r>
    <r>
      <rPr>
        <b/>
        <i/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Accident (Others)</t>
    </r>
  </si>
  <si>
    <r>
      <t>Ferdi Kaza -</t>
    </r>
    <r>
      <rPr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Personel Accident</t>
    </r>
  </si>
  <si>
    <r>
      <t>Kaza (Kasko) -</t>
    </r>
    <r>
      <rPr>
        <b/>
        <i/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Accident (MOD)</t>
    </r>
  </si>
  <si>
    <r>
      <t xml:space="preserve">Genel Toplam - </t>
    </r>
    <r>
      <rPr>
        <i/>
        <sz val="9"/>
        <rFont val="Times New Roman"/>
        <family val="1"/>
        <charset val="162"/>
      </rPr>
      <t>Total</t>
    </r>
  </si>
  <si>
    <t>TABLE: 35</t>
  </si>
  <si>
    <r>
      <t xml:space="preserve">A- Teknik Gelirler - </t>
    </r>
    <r>
      <rPr>
        <i/>
        <sz val="9"/>
        <rFont val="Times New Roman"/>
        <family val="1"/>
        <charset val="162"/>
      </rPr>
      <t>Tech.Income</t>
    </r>
  </si>
  <si>
    <r>
      <t>B- Teknik Giderler-</t>
    </r>
    <r>
      <rPr>
        <i/>
        <sz val="9"/>
        <rFont val="Times New Roman"/>
        <family val="1"/>
        <charset val="162"/>
      </rPr>
      <t>Tech.Outgoing</t>
    </r>
  </si>
  <si>
    <r>
      <t xml:space="preserve">Gider Toplamı 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Total Outgoing</t>
    </r>
  </si>
  <si>
    <t>TABLE: 36</t>
  </si>
  <si>
    <t>TABLE: 37</t>
  </si>
  <si>
    <r>
      <t>Yürürlükteki Poliçe Adetleri, Prim ve Teminat Tutarları</t>
    </r>
    <r>
      <rPr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-No of Policies, Premiums and Covers</t>
    </r>
  </si>
  <si>
    <r>
      <t xml:space="preserve">Toplam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Total</t>
    </r>
  </si>
  <si>
    <r>
      <t xml:space="preserve"> Teminat Adedi </t>
    </r>
    <r>
      <rPr>
        <i/>
        <sz val="8"/>
        <rFont val="Times New Roman"/>
        <family val="1"/>
        <charset val="162"/>
      </rPr>
      <t>- No of Cover</t>
    </r>
  </si>
  <si>
    <t>TABLE: 38</t>
  </si>
  <si>
    <r>
      <t>A. Ferdi Hayat Sigortaları</t>
    </r>
    <r>
      <rPr>
        <b/>
        <i/>
        <sz val="8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 xml:space="preserve"> Individual Life Ins.</t>
    </r>
  </si>
  <si>
    <r>
      <t xml:space="preserve">B. Grup Hayat Sigortası </t>
    </r>
    <r>
      <rPr>
        <b/>
        <i/>
        <sz val="8"/>
        <rFont val="Times New Roman"/>
        <family val="1"/>
        <charset val="162"/>
      </rPr>
      <t xml:space="preserve">- </t>
    </r>
    <r>
      <rPr>
        <i/>
        <sz val="8"/>
        <rFont val="Times New Roman"/>
        <family val="1"/>
        <charset val="162"/>
      </rPr>
      <t xml:space="preserve">Group Life Insurance </t>
    </r>
  </si>
  <si>
    <r>
      <t xml:space="preserve">d. Toplam </t>
    </r>
    <r>
      <rPr>
        <i/>
        <sz val="8"/>
        <rFont val="Times New Roman"/>
        <family val="1"/>
        <charset val="162"/>
      </rPr>
      <t>- Total</t>
    </r>
  </si>
  <si>
    <r>
      <t xml:space="preserve">3. Grup Toplam </t>
    </r>
    <r>
      <rPr>
        <i/>
        <sz val="8"/>
        <rFont val="Times New Roman"/>
        <family val="1"/>
        <charset val="162"/>
      </rPr>
      <t>- Group Total</t>
    </r>
  </si>
  <si>
    <r>
      <t>C. Ferdi ve Grup Sig.Top.</t>
    </r>
    <r>
      <rPr>
        <i/>
        <sz val="8"/>
        <rFont val="Times New Roman"/>
        <family val="1"/>
        <charset val="162"/>
      </rPr>
      <t>-Individual and Group Life Total</t>
    </r>
  </si>
  <si>
    <t>TABLE: 39</t>
  </si>
  <si>
    <r>
      <t xml:space="preserve">A. FERDİ SİGORTALAR </t>
    </r>
    <r>
      <rPr>
        <b/>
        <i/>
        <sz val="8"/>
        <rFont val="Times New Roman"/>
        <family val="1"/>
        <charset val="162"/>
      </rPr>
      <t xml:space="preserve">- </t>
    </r>
    <r>
      <rPr>
        <i/>
        <sz val="8"/>
        <rFont val="Times New Roman"/>
        <family val="1"/>
        <charset val="162"/>
      </rPr>
      <t>Individual Insurances</t>
    </r>
  </si>
  <si>
    <r>
      <t>2005 Yılından Devr. Portföy -</t>
    </r>
    <r>
      <rPr>
        <sz val="9"/>
        <rFont val="Times New Roman"/>
        <family val="1"/>
        <charset val="162"/>
      </rPr>
      <t xml:space="preserve"> </t>
    </r>
    <r>
      <rPr>
        <i/>
        <sz val="8"/>
        <rFont val="Times New Roman"/>
        <family val="1"/>
        <charset val="162"/>
      </rPr>
      <t>Portfolio Brought Forw. 2005</t>
    </r>
  </si>
  <si>
    <r>
      <t>Portföy Artışları</t>
    </r>
    <r>
      <rPr>
        <b/>
        <i/>
        <sz val="8"/>
        <rFont val="Times New Roman"/>
        <family val="1"/>
        <charset val="162"/>
      </rPr>
      <t xml:space="preserve"> - </t>
    </r>
    <r>
      <rPr>
        <i/>
        <sz val="8"/>
        <rFont val="Times New Roman"/>
        <family val="1"/>
        <charset val="162"/>
      </rPr>
      <t xml:space="preserve">Increase in Portfolio </t>
    </r>
  </si>
  <si>
    <r>
      <t xml:space="preserve">Portföy Azalışları </t>
    </r>
    <r>
      <rPr>
        <b/>
        <i/>
        <sz val="8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 xml:space="preserve"> Decrease in Portfolio</t>
    </r>
  </si>
  <si>
    <r>
      <t xml:space="preserve">31.12.2006 Tarihindeki Potföy </t>
    </r>
    <r>
      <rPr>
        <b/>
        <i/>
        <sz val="8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 xml:space="preserve"> Portfolio as at 12.31.2006</t>
    </r>
  </si>
  <si>
    <r>
      <t xml:space="preserve">B. GRUP SİGORTALARI </t>
    </r>
    <r>
      <rPr>
        <b/>
        <i/>
        <sz val="8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 xml:space="preserve"> Group Insurances</t>
    </r>
  </si>
  <si>
    <r>
      <t xml:space="preserve">2005 Yılından Devr. Portföy - </t>
    </r>
    <r>
      <rPr>
        <i/>
        <sz val="8"/>
        <rFont val="Times New Roman"/>
        <family val="1"/>
        <charset val="162"/>
      </rPr>
      <t>Portfolio Brought Forw. 2005</t>
    </r>
  </si>
  <si>
    <r>
      <t>Portföy Artışları</t>
    </r>
    <r>
      <rPr>
        <b/>
        <i/>
        <sz val="8"/>
        <rFont val="Times New Roman"/>
        <family val="1"/>
        <charset val="162"/>
      </rPr>
      <t xml:space="preserve"> -</t>
    </r>
    <r>
      <rPr>
        <i/>
        <sz val="8"/>
        <rFont val="Times New Roman"/>
        <family val="1"/>
        <charset val="162"/>
      </rPr>
      <t xml:space="preserve"> Increase in Portfolio </t>
    </r>
  </si>
  <si>
    <r>
      <t xml:space="preserve">31.12.2006 Tarihindeki Potföy </t>
    </r>
    <r>
      <rPr>
        <b/>
        <i/>
        <sz val="8"/>
        <rFont val="Times New Roman"/>
        <family val="1"/>
        <charset val="162"/>
      </rPr>
      <t xml:space="preserve">- </t>
    </r>
    <r>
      <rPr>
        <i/>
        <sz val="8"/>
        <rFont val="Times New Roman"/>
        <family val="1"/>
        <charset val="162"/>
      </rPr>
      <t>Portfolio as at 12.31.2006</t>
    </r>
  </si>
  <si>
    <t>(Adet)</t>
  </si>
  <si>
    <t>TABLE: 40B</t>
  </si>
  <si>
    <r>
      <t xml:space="preserve">A. Ferdi Sigortalar </t>
    </r>
    <r>
      <rPr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-Individual Insurance</t>
    </r>
  </si>
  <si>
    <r>
      <t>2005 Yılından Devreden Portföy</t>
    </r>
    <r>
      <rPr>
        <sz val="9"/>
        <rFont val="Times New Roman"/>
        <family val="1"/>
        <charset val="162"/>
      </rPr>
      <t xml:space="preserve"> </t>
    </r>
    <r>
      <rPr>
        <i/>
        <sz val="8"/>
        <rFont val="Times New Roman"/>
        <family val="1"/>
        <charset val="162"/>
      </rPr>
      <t>-Portfolio Brought Forward 2005</t>
    </r>
  </si>
  <si>
    <r>
      <t xml:space="preserve">Grup Toplam               
</t>
    </r>
    <r>
      <rPr>
        <i/>
        <sz val="9"/>
        <rFont val="Times New Roman"/>
        <family val="1"/>
        <charset val="162"/>
      </rPr>
      <t>Group Total</t>
    </r>
  </si>
  <si>
    <r>
      <t>B-Reasürans Şirk</t>
    </r>
    <r>
      <rPr>
        <b/>
        <sz val="8"/>
        <rFont val="Times New Roman"/>
        <family val="1"/>
        <charset val="162"/>
      </rPr>
      <t>.</t>
    </r>
    <r>
      <rPr>
        <i/>
        <sz val="8"/>
        <rFont val="Times New Roman"/>
        <family val="1"/>
        <charset val="162"/>
      </rPr>
      <t>-Reinsurance Comp.</t>
    </r>
  </si>
  <si>
    <r>
      <t>B-Reasürans Şirk</t>
    </r>
    <r>
      <rPr>
        <b/>
        <sz val="8"/>
        <rFont val="Times New Roman"/>
        <family val="1"/>
        <charset val="162"/>
      </rPr>
      <t>.</t>
    </r>
    <r>
      <rPr>
        <b/>
        <i/>
        <sz val="8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>Reinsurance Comp.</t>
    </r>
  </si>
  <si>
    <r>
      <t>4. YRHS Pol.Sah.Ayr.Krş.Değ.-</t>
    </r>
    <r>
      <rPr>
        <i/>
        <sz val="8"/>
        <rFont val="Times New Roman"/>
        <family val="1"/>
        <charset val="162"/>
      </rPr>
      <t>Tech.Pr.forLifeIns.Inv.Risk is PH</t>
    </r>
  </si>
  <si>
    <r>
      <t xml:space="preserve">5. Diğ.Teknik Karş.Değ.- </t>
    </r>
    <r>
      <rPr>
        <i/>
        <sz val="9"/>
        <rFont val="Times New Roman"/>
        <family val="1"/>
        <charset val="162"/>
      </rPr>
      <t>Change in Other Techn.Prov.</t>
    </r>
  </si>
  <si>
    <r>
      <t>6-Faaliyet Gid.-</t>
    </r>
    <r>
      <rPr>
        <i/>
        <sz val="9"/>
        <rFont val="Times New Roman"/>
        <family val="1"/>
        <charset val="162"/>
      </rPr>
      <t>Operating Expenses</t>
    </r>
  </si>
  <si>
    <r>
      <t>7. Yatırım Giderleri -</t>
    </r>
    <r>
      <rPr>
        <i/>
        <sz val="9"/>
        <rFont val="Times New Roman"/>
        <family val="1"/>
        <charset val="162"/>
      </rPr>
      <t>Investment Charges (-)</t>
    </r>
  </si>
  <si>
    <r>
      <t>8. Yat. Gerçekleşmemiş Zararlar -</t>
    </r>
    <r>
      <rPr>
        <i/>
        <sz val="9"/>
        <rFont val="Times New Roman"/>
        <family val="1"/>
        <charset val="162"/>
      </rPr>
      <t>Unrealised Losses on Inv.(-)</t>
    </r>
  </si>
  <si>
    <r>
      <t>9. Tek.Olm.Bl.Akt.YG-</t>
    </r>
    <r>
      <rPr>
        <i/>
        <sz val="8"/>
        <rFont val="Times New Roman"/>
        <family val="1"/>
        <charset val="162"/>
      </rPr>
      <t>All.Inv.ReturnTrans.toTheNonTech.Acc.(-)</t>
    </r>
  </si>
  <si>
    <t>TABLO: 34</t>
  </si>
  <si>
    <t>TABLO: 35</t>
  </si>
  <si>
    <t>TABLO: 36</t>
  </si>
  <si>
    <r>
      <t xml:space="preserve">Devlet Tahvili ve Hazine Bonosu                               
</t>
    </r>
    <r>
      <rPr>
        <i/>
        <sz val="9"/>
        <rFont val="Times New Roman"/>
        <family val="1"/>
        <charset val="162"/>
      </rPr>
      <t>Government Bonds &amp; Bills</t>
    </r>
  </si>
  <si>
    <t>G.A. Uluslararası Esnek Eyf*</t>
  </si>
  <si>
    <t>G.A. Uluslararası Borç.Ara. E.Y.F.**</t>
  </si>
  <si>
    <t>G.A. Ulauslarararası Karma E.Yf.**</t>
  </si>
  <si>
    <r>
      <t xml:space="preserve">* Ağırlıklı Olarak Kamu Dış Borçlanma Araçları  - </t>
    </r>
    <r>
      <rPr>
        <i/>
        <sz val="9"/>
        <rFont val="Times New Roman"/>
        <family val="1"/>
        <charset val="162"/>
      </rPr>
      <t>Mostly Government Foreign Loan Tools</t>
    </r>
  </si>
  <si>
    <r>
      <t xml:space="preserve">**Ağırlıklı Olarak Özel Sektör Borçlanma Araçları - </t>
    </r>
    <r>
      <rPr>
        <i/>
        <sz val="9"/>
        <rFont val="Times New Roman"/>
        <family val="1"/>
        <charset val="162"/>
      </rPr>
      <t>Private Sector Loan Tools</t>
    </r>
  </si>
  <si>
    <t>Para Piyasası Likit-Kamu Eyf</t>
  </si>
  <si>
    <r>
      <t xml:space="preserve">PAY SAHİPLERİ - </t>
    </r>
    <r>
      <rPr>
        <sz val="8"/>
        <rFont val="Arial Tur"/>
        <family val="2"/>
        <charset val="162"/>
      </rPr>
      <t>Share Holders</t>
    </r>
  </si>
  <si>
    <t>TUTARI (Milyar TL)</t>
  </si>
  <si>
    <t>ORANI (%)</t>
  </si>
  <si>
    <t>5 KİŞİ</t>
  </si>
  <si>
    <t>ÇUKUROVA PAMUK, YERFISTIĞI VE YAĞLI TOHUMLAR TARIM SATIŞ KOOPERATİFLERİ BİRLİĞİ</t>
  </si>
  <si>
    <t>18 KİŞİ</t>
  </si>
  <si>
    <t>KAT:7-8 DİKİLİTAŞ  BEŞİKTAŞ  İSTANBUL</t>
  </si>
  <si>
    <t>FINDIKLI -ISTANBUL</t>
  </si>
  <si>
    <t>Kat: 22-26 34330 4.Levent/İSTANBUL</t>
  </si>
  <si>
    <t xml:space="preserve">BOLKAN CENTER A BLOK </t>
  </si>
  <si>
    <t>ŞİŞLİ - İSTANBUL</t>
  </si>
  <si>
    <t>K.Çamlıca / İstanbul</t>
  </si>
  <si>
    <t>Oyak İş Hanı No:81</t>
  </si>
  <si>
    <t>80040 Salıpazarı ISTANBUL</t>
  </si>
  <si>
    <t xml:space="preserve"> 34373 HARBİYE - İSTANBUL</t>
  </si>
  <si>
    <t>KABATAŞ BEYOĞLU İSTANBUL</t>
  </si>
  <si>
    <t xml:space="preserve">KAT 11 ÖZSESEN İŞ MERKEZİ </t>
  </si>
  <si>
    <t>ESENTEPE - İSTANBUL</t>
  </si>
  <si>
    <t>ALTUNİZADE 34662 İSTANBUL</t>
  </si>
  <si>
    <t>Acarlar İş Merkezi C Blok No:10</t>
  </si>
  <si>
    <t>Kavacık-Beykoz  İSTANBUL</t>
  </si>
  <si>
    <t>NO:34</t>
  </si>
  <si>
    <t>TAKSİM - İSTANBUL</t>
  </si>
  <si>
    <t>Karaköy 80000 İstanbul</t>
  </si>
  <si>
    <t>NO:110 34894</t>
  </si>
  <si>
    <t>ESENTEPE- ŞİŞLİ/ İSTANBUL</t>
  </si>
  <si>
    <t>NO.81  34420</t>
  </si>
  <si>
    <t>KARAKÖY / İSTANBUL</t>
  </si>
  <si>
    <t>NO:23 K.7-8-9 ŞİŞLİ / İSTANBUL</t>
  </si>
  <si>
    <t>ŞİŞLİ</t>
  </si>
  <si>
    <t xml:space="preserve">PK:34846 GÜLSUYU </t>
  </si>
  <si>
    <t>MALTEPE</t>
  </si>
  <si>
    <t xml:space="preserve">NO:11 ALTUNİZADE </t>
  </si>
  <si>
    <t>34662 İSTANBUL</t>
  </si>
  <si>
    <t>34652 Üsküdar İstanbul</t>
  </si>
  <si>
    <t>CEVİZLİ MALTEPE İSTANBUL</t>
  </si>
  <si>
    <t>MECİDİYEKÖY/İSTANBUL</t>
  </si>
  <si>
    <t>Salıpazarı - Karaköy - İstanbul</t>
  </si>
  <si>
    <t>FINDIKLI - BEYOĞLU / İSTANBUL</t>
  </si>
  <si>
    <t>ESENTEPE / İSTANBUL</t>
  </si>
  <si>
    <t>No:16 Altunizade-Üsküdar-İstanbul</t>
  </si>
  <si>
    <t>34433     SALIPAZARI / İSTANBUL</t>
  </si>
  <si>
    <t>Levent 34330</t>
  </si>
  <si>
    <t>İstanbul</t>
  </si>
  <si>
    <t>Küçükyalı/İSTANBUL</t>
  </si>
  <si>
    <t>BEYOĞLU/İSTANBUL</t>
  </si>
  <si>
    <t>KAT:2 MASLAK/İSTANBUL</t>
  </si>
  <si>
    <t>NO:285 K:2/3/4 ŞİŞLİ/İSTANBUL</t>
  </si>
  <si>
    <t>Akçakoca Sok. No:8</t>
  </si>
  <si>
    <t>34768</t>
  </si>
  <si>
    <t>Salıpazarı/İstanbul</t>
  </si>
  <si>
    <t>İSTANBUL 34373</t>
  </si>
  <si>
    <t>34420 Karaköy / İSTANBUL</t>
  </si>
  <si>
    <t>No: 122 Kat: 7</t>
  </si>
  <si>
    <t>80280 Esentepe / İSTANBUL</t>
  </si>
  <si>
    <t>İSMAİL ZÜHTÜ PAŞA KONAĞI NO:11</t>
  </si>
  <si>
    <t>ALTUNİZADE-İSTANBUL    34662</t>
  </si>
  <si>
    <t>4.Levent / İstanbul</t>
  </si>
  <si>
    <t>Taksim-İSTANBUL</t>
  </si>
  <si>
    <t>89/4 SALIPAZARI - İSTANBUL</t>
  </si>
  <si>
    <t>KARAKÖY/İSTANBUL</t>
  </si>
  <si>
    <t>34420 Karaköy</t>
  </si>
  <si>
    <t>Beyoğlu İSTANBUL</t>
  </si>
  <si>
    <t xml:space="preserve">No:5 34420 </t>
  </si>
  <si>
    <t>Karaköy / Beyoğlu</t>
  </si>
  <si>
    <t>MECİDİYEKÖY-İSTANBUL</t>
  </si>
  <si>
    <t>34347 BEŞİKTAŞ/İSTANBUL</t>
  </si>
  <si>
    <t xml:space="preserve">Büyükdere cd.  34330 </t>
  </si>
  <si>
    <t>Levent / İstanbul</t>
  </si>
  <si>
    <t>TEŞVİKİYE/İSTANBUL</t>
  </si>
  <si>
    <r>
      <t>Aktüeryal Matematik Karş.</t>
    </r>
    <r>
      <rPr>
        <i/>
        <sz val="8"/>
        <rFont val="Times New Roman"/>
        <family val="1"/>
        <charset val="162"/>
      </rPr>
      <t>-Actuarial Mathematical Prov.</t>
    </r>
  </si>
  <si>
    <r>
      <t xml:space="preserve">Matematik Karşılık </t>
    </r>
    <r>
      <rPr>
        <i/>
        <sz val="8"/>
        <rFont val="Times New Roman"/>
        <family val="1"/>
        <charset val="162"/>
      </rPr>
      <t>- Mathematical Provisions</t>
    </r>
  </si>
  <si>
    <t>47</t>
  </si>
  <si>
    <t>48</t>
  </si>
  <si>
    <t>56A</t>
  </si>
  <si>
    <t>56B</t>
  </si>
  <si>
    <t>TABLE: 56B</t>
  </si>
  <si>
    <t>TABLO: 56B</t>
  </si>
  <si>
    <t>TABLE: 56A</t>
  </si>
  <si>
    <t>TABLO: 56A</t>
  </si>
  <si>
    <t>TABLO: 53</t>
  </si>
  <si>
    <t>TABLE: 53</t>
  </si>
  <si>
    <t>TABLO: 52</t>
  </si>
  <si>
    <t>TABLE: 52</t>
  </si>
  <si>
    <t>TABLO:48</t>
  </si>
  <si>
    <t>TABLE:48</t>
  </si>
  <si>
    <t>TABLO:47</t>
  </si>
  <si>
    <t>TABLE:47</t>
  </si>
  <si>
    <r>
      <t xml:space="preserve">F- Gelecek Aylara Ait Gid/Gelir Tah.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Expenses and Income Accruals for Future Months</t>
    </r>
  </si>
  <si>
    <r>
      <t xml:space="preserve">G- Diğer Cari Varlıklar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Current Assets</t>
    </r>
  </si>
  <si>
    <r>
      <t xml:space="preserve">  </t>
    </r>
    <r>
      <rPr>
        <b/>
        <sz val="10"/>
        <rFont val="Times New Roman"/>
        <family val="1"/>
        <charset val="162"/>
      </rPr>
      <t xml:space="preserve">  1- Sigortacılık Faal.Alacaklar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Receivables from Insurance Operations</t>
    </r>
  </si>
  <si>
    <r>
      <t xml:space="preserve">      a) Sigortalılardan Alacaklar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 Receivables from Insured</t>
    </r>
  </si>
  <si>
    <r>
      <t xml:space="preserve">          Sig. Alacaklar Alacak Sen.Rees.(-)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Discounts of Receivable Bonds from Ins.</t>
    </r>
  </si>
  <si>
    <r>
      <t xml:space="preserve">     </t>
    </r>
    <r>
      <rPr>
        <b/>
        <sz val="10"/>
        <rFont val="Times New Roman"/>
        <family val="1"/>
        <charset val="162"/>
      </rPr>
      <t xml:space="preserve"> b) Aracılardan Alacaklar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Receivables from Intermediaries</t>
    </r>
  </si>
  <si>
    <r>
      <t xml:space="preserve">Ödenecek Vergiler
</t>
    </r>
    <r>
      <rPr>
        <i/>
        <sz val="8"/>
        <rFont val="Times New Roman"/>
        <family val="1"/>
        <charset val="162"/>
      </rPr>
      <t>Taxes</t>
    </r>
  </si>
  <si>
    <r>
      <t xml:space="preserve">* Vergi Öncesi Kar </t>
    </r>
    <r>
      <rPr>
        <i/>
        <sz val="8"/>
        <rFont val="Times New Roman"/>
        <family val="1"/>
        <charset val="162"/>
      </rPr>
      <t>- Profit Before Tax</t>
    </r>
  </si>
  <si>
    <r>
      <t>Kazanılmamış
Primler
Karşılığı</t>
    </r>
    <r>
      <rPr>
        <b/>
        <sz val="14"/>
        <rFont val="Times New Roman"/>
        <family val="1"/>
        <charset val="162"/>
      </rPr>
      <t xml:space="preserve">
</t>
    </r>
    <r>
      <rPr>
        <i/>
        <sz val="8"/>
        <rFont val="Times New Roman"/>
        <family val="1"/>
        <charset val="162"/>
      </rPr>
      <t>Provision
for Unearned
Premiums</t>
    </r>
  </si>
  <si>
    <r>
      <t xml:space="preserve">     6- Esas Faal.Kaynaklanan Şüpheli Alac.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Doubtful Receivables from Op.</t>
    </r>
  </si>
  <si>
    <t>KLAUS DUHRKOP</t>
  </si>
  <si>
    <t>MEHMET ERKAN ÖZDEMİR</t>
  </si>
  <si>
    <t>ENRICO CUCCHIANI</t>
  </si>
  <si>
    <t>Dr. RÜŞDÜ SARAÇOĞLU</t>
  </si>
  <si>
    <t>A.F. CAN AKINSAL</t>
  </si>
  <si>
    <t>KEN KAMIKOCHI</t>
  </si>
  <si>
    <t>SEMİH YAVUZ</t>
  </si>
  <si>
    <t>0216 556 67 77</t>
  </si>
  <si>
    <t>CANDEMİR ÖNHON</t>
  </si>
  <si>
    <t>NURGÜL F. AKTEN</t>
  </si>
  <si>
    <t>GIUSEPPE MOGGI</t>
  </si>
  <si>
    <t xml:space="preserve"> Z. GÜL BİRGÜN</t>
  </si>
  <si>
    <t>CEMAL ZAĞRA</t>
  </si>
  <si>
    <t>T. ŞANSAL BAYRAKGİL</t>
  </si>
  <si>
    <t>www.kocallianz.com.tr</t>
  </si>
  <si>
    <t>M.Kemal Olgaç</t>
  </si>
  <si>
    <t>Nevzat Tüfekçioğlu</t>
  </si>
  <si>
    <t>Bağlarbaşı, Kısıklı Cad. No.11</t>
  </si>
  <si>
    <t>Ahmet Turul</t>
  </si>
  <si>
    <t>Tahsin Saltık</t>
  </si>
  <si>
    <t>Ahmet F.Ashaboğlu</t>
  </si>
  <si>
    <t>0 216 556 66 66</t>
  </si>
  <si>
    <t>0 216 556 67 77</t>
  </si>
  <si>
    <t>HURŞİT BÜYÜKTAŞKIN</t>
  </si>
  <si>
    <t>YUSUF DEDE ( VEKALETEN )</t>
  </si>
  <si>
    <t xml:space="preserve">TUGAY YOLU NO : 6 </t>
  </si>
  <si>
    <t>ALPASLAN AKTUĞ</t>
  </si>
  <si>
    <t>EKREM TALAT KAYNAR</t>
  </si>
  <si>
    <t>HÜSEYİN A. YILMAZ</t>
  </si>
  <si>
    <t>RAMAZAN KARA</t>
  </si>
  <si>
    <t>LOKMAN YAMANTÜRK</t>
  </si>
  <si>
    <t>0 216 441 18 00</t>
  </si>
  <si>
    <t>M.MERİÇ YAVUZ</t>
  </si>
  <si>
    <t>0 216 441 18 02</t>
  </si>
  <si>
    <t>www.merkezsigorta.com</t>
  </si>
  <si>
    <t>A.VURAL AKIŞIK</t>
  </si>
  <si>
    <t>OKTAY HATIRNAZ</t>
  </si>
  <si>
    <t>H.NÜZHET ATABEK</t>
  </si>
  <si>
    <t>KEFELİKÖY CAD.NO:35 TARABYA-SARIYER</t>
  </si>
  <si>
    <t>ÇETİN HACALOĞLU</t>
  </si>
  <si>
    <t>GÜRKAN AKIN</t>
  </si>
  <si>
    <t>F.BETÜL ÖZBEK</t>
  </si>
  <si>
    <t>İMRE BARMANBEK</t>
  </si>
  <si>
    <t>TOLGA DAĞLIER</t>
  </si>
  <si>
    <t>EROL TUNCER</t>
  </si>
  <si>
    <t>METİN AKGÜN</t>
  </si>
  <si>
    <t>AYKON DOĞAN</t>
  </si>
  <si>
    <t>İSMET GÜNGÖR</t>
  </si>
  <si>
    <t>0212 3632500</t>
  </si>
  <si>
    <t>TUNÇ BİLGET</t>
  </si>
  <si>
    <t>TAYLAN BİLGEL</t>
  </si>
  <si>
    <t>0212 2994853</t>
  </si>
  <si>
    <t>www.raysigorta@com.tr</t>
  </si>
  <si>
    <t>ORHAN ŞEVKET KARAPAZAR</t>
  </si>
  <si>
    <t>BÜYÜKDERE CAD.RUMELİ HAN 40/A KAT6</t>
  </si>
  <si>
    <t>MEHMET ALİ KAYNAR</t>
  </si>
  <si>
    <r>
      <t xml:space="preserve">Hazine Bonosu ve
Devlet Tahvili
</t>
    </r>
    <r>
      <rPr>
        <i/>
        <sz val="9"/>
        <rFont val="Times New Roman"/>
        <family val="1"/>
        <charset val="162"/>
      </rPr>
      <t>Treasury Bills and
Government Bonds</t>
    </r>
  </si>
  <si>
    <r>
      <t xml:space="preserve">Diğer Alım Satım
Amaçlı FV
</t>
    </r>
    <r>
      <rPr>
        <i/>
        <sz val="9"/>
        <rFont val="Times New Roman"/>
        <family val="1"/>
        <charset val="162"/>
      </rPr>
      <t>Other Fin. Ass.
Available for Sale</t>
    </r>
  </si>
  <si>
    <r>
      <t xml:space="preserve">H.S. Ve
Diğ.Değ.
Get.FV
</t>
    </r>
    <r>
      <rPr>
        <i/>
        <sz val="9"/>
        <rFont val="Times New Roman"/>
        <family val="1"/>
        <charset val="162"/>
      </rPr>
      <t>Shares and
Other
Equity Shares</t>
    </r>
  </si>
  <si>
    <t>TABLO:1A</t>
  </si>
  <si>
    <t>TABLE: 1A</t>
  </si>
  <si>
    <r>
      <t>Satılmaya Hazır Finansal Varlıklar (Net)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Financial Assets Available for Sale</t>
    </r>
  </si>
  <si>
    <r>
      <t>Alım Satım Amaçlı FV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Financial Ass.Held for Trading</t>
    </r>
  </si>
  <si>
    <r>
      <t>Vadeye Kadar Tutulacak FV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Fin. Ass.Held for Maturity</t>
    </r>
  </si>
  <si>
    <r>
      <t xml:space="preserve">Satılmaya Hazır FV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Fin.Ass.Available for Sale</t>
    </r>
  </si>
  <si>
    <r>
      <t xml:space="preserve">Sigortalılardan Alacaklar
</t>
    </r>
    <r>
      <rPr>
        <i/>
        <sz val="9"/>
        <rFont val="Times New Roman"/>
        <family val="1"/>
        <charset val="162"/>
      </rPr>
      <t>Receivables from Insureds</t>
    </r>
  </si>
  <si>
    <r>
      <t xml:space="preserve">Aracılardan Alacaklar
</t>
    </r>
    <r>
      <rPr>
        <i/>
        <sz val="9"/>
        <rFont val="Times New Roman"/>
        <family val="1"/>
        <charset val="162"/>
      </rPr>
      <t>Receivables from Intermediaries</t>
    </r>
  </si>
  <si>
    <r>
      <t xml:space="preserve">Sigorta ve Reasürans Şirk. Alacaklar
</t>
    </r>
    <r>
      <rPr>
        <i/>
        <sz val="9"/>
        <rFont val="Times New Roman"/>
        <family val="1"/>
        <charset val="162"/>
      </rPr>
      <t>Receivables from Insurance and Reinsurance Co.</t>
    </r>
  </si>
  <si>
    <r>
      <t xml:space="preserve">Diğer Alacaklar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Receivables</t>
    </r>
  </si>
  <si>
    <r>
      <t xml:space="preserve">Yatırım Amaçlı Gayrimenkuller
</t>
    </r>
    <r>
      <rPr>
        <i/>
        <sz val="9"/>
        <rFont val="Times New Roman"/>
        <family val="1"/>
        <charset val="162"/>
      </rPr>
      <t>Fixed Ass. Held for Inv.</t>
    </r>
  </si>
  <si>
    <r>
      <t xml:space="preserve">Yatırım Amaçlı GM
</t>
    </r>
    <r>
      <rPr>
        <i/>
        <sz val="9"/>
        <rFont val="Times New Roman"/>
        <family val="1"/>
        <charset val="162"/>
      </rPr>
      <t>Fixed Ass. Held for Inv.</t>
    </r>
  </si>
  <si>
    <r>
      <t xml:space="preserve">Makine ve Techizatlar
</t>
    </r>
    <r>
      <rPr>
        <i/>
        <sz val="9"/>
        <rFont val="Times New Roman"/>
        <family val="1"/>
        <charset val="162"/>
      </rPr>
      <t>Machinery and Equipment</t>
    </r>
  </si>
  <si>
    <r>
      <t xml:space="preserve">Demirbaş ve Tesisatlar
</t>
    </r>
    <r>
      <rPr>
        <i/>
        <sz val="9"/>
        <rFont val="Times New Roman"/>
        <family val="1"/>
        <charset val="162"/>
      </rPr>
      <t>Fixtures and Furniture</t>
    </r>
  </si>
  <si>
    <r>
      <t xml:space="preserve">Motorlu Taşıtlar
</t>
    </r>
    <r>
      <rPr>
        <i/>
        <sz val="9"/>
        <rFont val="Times New Roman"/>
        <family val="1"/>
        <charset val="162"/>
      </rPr>
      <t>Motor Vehicles</t>
    </r>
  </si>
  <si>
    <r>
      <t xml:space="preserve">Diğer Maddi Varlıklar
</t>
    </r>
    <r>
      <rPr>
        <i/>
        <sz val="9"/>
        <rFont val="Times New Roman"/>
        <family val="1"/>
        <charset val="162"/>
      </rPr>
      <t>Other Fixed Assets</t>
    </r>
  </si>
  <si>
    <t>AGENCY and BROKER CIRCULATION of THE INSURANCE and PENSION COMPANIES (Excluding Banks)</t>
  </si>
  <si>
    <r>
      <t>ACENTE</t>
    </r>
    <r>
      <rPr>
        <i/>
        <sz val="10"/>
        <rFont val="Times New Roman"/>
        <family val="1"/>
        <charset val="162"/>
      </rPr>
      <t xml:space="preserve"> - Agency</t>
    </r>
  </si>
  <si>
    <r>
      <t xml:space="preserve">BROKER </t>
    </r>
    <r>
      <rPr>
        <i/>
        <sz val="10"/>
        <rFont val="Times New Roman"/>
        <family val="1"/>
        <charset val="162"/>
      </rPr>
      <t>- Broker</t>
    </r>
  </si>
  <si>
    <r>
      <t>D- Finansal Varlıklar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Finansial Assets</t>
    </r>
  </si>
  <si>
    <r>
      <t xml:space="preserve">E- Maddi Varlıklar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Fixed Assets</t>
    </r>
  </si>
  <si>
    <r>
      <t xml:space="preserve">    1- Yatırım Amaçlı Gayrımenkuller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Fixed Assets Held for Investment</t>
    </r>
  </si>
  <si>
    <r>
      <t xml:space="preserve">    2- Kullanım Amaçlı Gayrımenkuller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Fixed Assets Held for Utilisation</t>
    </r>
  </si>
  <si>
    <t>Genel Toplam-Total</t>
  </si>
  <si>
    <r>
      <t xml:space="preserve">Genel Toplam </t>
    </r>
    <r>
      <rPr>
        <i/>
        <sz val="9"/>
        <rFont val="Times New Roman"/>
        <family val="1"/>
        <charset val="162"/>
      </rPr>
      <t>-Total</t>
    </r>
  </si>
  <si>
    <r>
      <t xml:space="preserve">Hesap Yılı
</t>
    </r>
    <r>
      <rPr>
        <i/>
        <sz val="9"/>
        <rFont val="Times New Roman"/>
        <family val="1"/>
        <charset val="162"/>
      </rPr>
      <t>Accounting
Year</t>
    </r>
  </si>
  <si>
    <r>
      <t>10-HayatTekn.Böl.Akt.Yat.Gel.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Allocated Inv.ReturnTransf.fromThe Life BusinessTech.Acc.</t>
    </r>
  </si>
  <si>
    <t>SIIRT</t>
  </si>
  <si>
    <t>EDIRNE</t>
  </si>
  <si>
    <t>SINOP</t>
  </si>
  <si>
    <t>ELAZIG</t>
  </si>
  <si>
    <t>SIVAS</t>
  </si>
  <si>
    <t>ERZINCAN</t>
  </si>
  <si>
    <t>TEKIRDAG</t>
  </si>
  <si>
    <t>ERZURUM</t>
  </si>
  <si>
    <t>TOKAT</t>
  </si>
  <si>
    <t>ESKISEHIR</t>
  </si>
  <si>
    <t>TRABZON</t>
  </si>
  <si>
    <t>GAZIANTEP</t>
  </si>
  <si>
    <t>TUNCELI</t>
  </si>
  <si>
    <t>GIRESUN</t>
  </si>
  <si>
    <t>SANLIURFA</t>
  </si>
  <si>
    <t>GÜMÜSHANE</t>
  </si>
  <si>
    <t>SIRNAK</t>
  </si>
  <si>
    <t>HAKKARI</t>
  </si>
  <si>
    <t>USAK</t>
  </si>
  <si>
    <t>HATAY</t>
  </si>
  <si>
    <t>VAN</t>
  </si>
  <si>
    <t>IGDIR</t>
  </si>
  <si>
    <t>YALOVA</t>
  </si>
  <si>
    <t>ISPARTA</t>
  </si>
  <si>
    <t>YOZGAT</t>
  </si>
  <si>
    <t>IÇEL</t>
  </si>
  <si>
    <t>ZONGULDAK</t>
  </si>
  <si>
    <t>ISTANBUL</t>
  </si>
  <si>
    <t>GENEL TOPLAM</t>
  </si>
  <si>
    <r>
      <t xml:space="preserve">AKTİF - </t>
    </r>
    <r>
      <rPr>
        <i/>
        <sz val="9"/>
        <rFont val="Times New Roman"/>
        <family val="1"/>
        <charset val="162"/>
      </rPr>
      <t>Assets</t>
    </r>
  </si>
  <si>
    <r>
      <t xml:space="preserve">Cari Dönem
</t>
    </r>
    <r>
      <rPr>
        <i/>
        <sz val="9"/>
        <rFont val="Times New Roman"/>
        <family val="1"/>
        <charset val="162"/>
      </rPr>
      <t>Current Period</t>
    </r>
  </si>
  <si>
    <r>
      <t xml:space="preserve">Önceki Dönem
</t>
    </r>
    <r>
      <rPr>
        <i/>
        <sz val="9"/>
        <rFont val="Times New Roman"/>
        <family val="1"/>
        <charset val="162"/>
      </rPr>
      <t xml:space="preserve">Previous Period </t>
    </r>
  </si>
  <si>
    <r>
      <t>A. Hazır Değerler -</t>
    </r>
    <r>
      <rPr>
        <i/>
        <sz val="9"/>
        <rFont val="Times New Roman"/>
        <family val="1"/>
        <charset val="162"/>
      </rPr>
      <t xml:space="preserve"> Cash and Banks</t>
    </r>
  </si>
  <si>
    <r>
      <t xml:space="preserve">1.Kasa - </t>
    </r>
    <r>
      <rPr>
        <i/>
        <sz val="9"/>
        <rFont val="Times New Roman"/>
        <family val="1"/>
        <charset val="162"/>
      </rPr>
      <t>Cash</t>
    </r>
  </si>
  <si>
    <r>
      <t xml:space="preserve">2.Bankalar - </t>
    </r>
    <r>
      <rPr>
        <i/>
        <sz val="9"/>
        <rFont val="Times New Roman"/>
        <family val="1"/>
        <charset val="162"/>
      </rPr>
      <t>Banks</t>
    </r>
  </si>
  <si>
    <r>
      <t xml:space="preserve">B. Menkul Değerler - </t>
    </r>
    <r>
      <rPr>
        <i/>
        <sz val="9"/>
        <rFont val="Times New Roman"/>
        <family val="1"/>
        <charset val="162"/>
      </rPr>
      <t>Securities</t>
    </r>
  </si>
  <si>
    <r>
      <t xml:space="preserve">1.Kamu Kesimi Tahvil, Senet ve Bono - </t>
    </r>
    <r>
      <rPr>
        <i/>
        <sz val="9"/>
        <rFont val="Times New Roman"/>
        <family val="1"/>
        <charset val="162"/>
      </rPr>
      <t>Treasury Bills / Gov.Bonds</t>
    </r>
  </si>
  <si>
    <r>
      <t>2.Diğer Menkul Değerler -</t>
    </r>
    <r>
      <rPr>
        <i/>
        <sz val="9"/>
        <rFont val="Times New Roman"/>
        <family val="1"/>
        <charset val="162"/>
      </rPr>
      <t xml:space="preserve"> Other Securities</t>
    </r>
  </si>
  <si>
    <r>
      <t xml:space="preserve">C. Alacaklar - </t>
    </r>
    <r>
      <rPr>
        <i/>
        <sz val="9"/>
        <rFont val="Times New Roman"/>
        <family val="1"/>
        <charset val="162"/>
      </rPr>
      <t>Receivables</t>
    </r>
  </si>
  <si>
    <r>
      <t xml:space="preserve">1.Sigorta Şirk. - </t>
    </r>
    <r>
      <rPr>
        <i/>
        <sz val="9"/>
        <rFont val="Times New Roman"/>
        <family val="1"/>
        <charset val="162"/>
      </rPr>
      <t>Insurance Comp.</t>
    </r>
  </si>
  <si>
    <r>
      <t xml:space="preserve">2.Reasürans Şirk.- </t>
    </r>
    <r>
      <rPr>
        <i/>
        <sz val="9"/>
        <rFont val="Times New Roman"/>
        <family val="1"/>
        <charset val="162"/>
      </rPr>
      <t>Reinsurance Comp.</t>
    </r>
  </si>
  <si>
    <r>
      <t xml:space="preserve">D. Diğer Borçlu Hesaplar - </t>
    </r>
    <r>
      <rPr>
        <i/>
        <sz val="9"/>
        <rFont val="Times New Roman"/>
        <family val="1"/>
        <charset val="162"/>
      </rPr>
      <t>Other Debtor Accounts</t>
    </r>
  </si>
  <si>
    <r>
      <t xml:space="preserve">1.Diğer Borçlu Hesaplar - </t>
    </r>
    <r>
      <rPr>
        <i/>
        <sz val="9"/>
        <rFont val="Times New Roman"/>
        <family val="1"/>
        <charset val="162"/>
      </rPr>
      <t>Other Debtor Accounts</t>
    </r>
  </si>
  <si>
    <r>
      <t>2.Gelecek Yıllara ait Giderler -</t>
    </r>
    <r>
      <rPr>
        <i/>
        <sz val="9"/>
        <rFont val="Times New Roman"/>
        <family val="1"/>
        <charset val="162"/>
      </rPr>
      <t xml:space="preserve"> Exp.Accurals for Future Years</t>
    </r>
  </si>
  <si>
    <r>
      <t xml:space="preserve">E. Maddi Duran Varlıklar - </t>
    </r>
    <r>
      <rPr>
        <i/>
        <sz val="9"/>
        <rFont val="Times New Roman"/>
        <family val="1"/>
        <charset val="162"/>
      </rPr>
      <t>Tangible Fixed Assets</t>
    </r>
  </si>
  <si>
    <r>
      <t xml:space="preserve">1.Demirbaşlar - </t>
    </r>
    <r>
      <rPr>
        <i/>
        <sz val="9"/>
        <rFont val="Times New Roman"/>
        <family val="1"/>
        <charset val="162"/>
      </rPr>
      <t>Fixtures</t>
    </r>
  </si>
  <si>
    <r>
      <t xml:space="preserve">2.Demirbaş Amortismanları - </t>
    </r>
    <r>
      <rPr>
        <i/>
        <sz val="9"/>
        <rFont val="Times New Roman"/>
        <family val="1"/>
        <charset val="162"/>
      </rPr>
      <t>Fixture Depreciations</t>
    </r>
  </si>
  <si>
    <r>
      <t xml:space="preserve">AKTİF TOPLAMI - </t>
    </r>
    <r>
      <rPr>
        <i/>
        <sz val="9"/>
        <rFont val="Times New Roman"/>
        <family val="1"/>
        <charset val="162"/>
      </rPr>
      <t>Total Assets</t>
    </r>
  </si>
  <si>
    <r>
      <t xml:space="preserve">PASİF - </t>
    </r>
    <r>
      <rPr>
        <i/>
        <sz val="9"/>
        <rFont val="Times New Roman"/>
        <family val="1"/>
        <charset val="162"/>
      </rPr>
      <t>Liabilities</t>
    </r>
  </si>
  <si>
    <r>
      <t>A. Mali Borçlar -</t>
    </r>
    <r>
      <rPr>
        <b/>
        <i/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Financial Credits</t>
    </r>
  </si>
  <si>
    <r>
      <t xml:space="preserve">1.Banka Kredileri - </t>
    </r>
    <r>
      <rPr>
        <i/>
        <sz val="9"/>
        <rFont val="Times New Roman"/>
        <family val="1"/>
        <charset val="162"/>
      </rPr>
      <t>Bank Credits</t>
    </r>
  </si>
  <si>
    <r>
      <t xml:space="preserve">B. Teknik Karşılıklar - </t>
    </r>
    <r>
      <rPr>
        <i/>
        <sz val="9"/>
        <rFont val="Times New Roman"/>
        <family val="1"/>
        <charset val="162"/>
      </rPr>
      <t>Technical Provisions</t>
    </r>
  </si>
  <si>
    <r>
      <t xml:space="preserve">1.Muallak Hasar Karşılıkları - </t>
    </r>
    <r>
      <rPr>
        <i/>
        <sz val="9"/>
        <rFont val="Times New Roman"/>
        <family val="1"/>
        <charset val="162"/>
      </rPr>
      <t>Prov. For Outstanding Claims</t>
    </r>
  </si>
  <si>
    <r>
      <t>2.Cari Rizikolar Karşılığı -</t>
    </r>
    <r>
      <rPr>
        <i/>
        <sz val="9"/>
        <rFont val="Times New Roman"/>
        <family val="1"/>
        <charset val="162"/>
      </rPr>
      <t xml:space="preserve"> Prov.for Unearnd Premium</t>
    </r>
  </si>
  <si>
    <r>
      <t xml:space="preserve">C. Diğer Borçlar - </t>
    </r>
    <r>
      <rPr>
        <i/>
        <sz val="9"/>
        <rFont val="Times New Roman"/>
        <family val="1"/>
        <charset val="162"/>
      </rPr>
      <t>Other Credits</t>
    </r>
  </si>
  <si>
    <r>
      <t>1.Sigorta Şirketleri -</t>
    </r>
    <r>
      <rPr>
        <i/>
        <sz val="9"/>
        <rFont val="Times New Roman"/>
        <family val="1"/>
        <charset val="162"/>
      </rPr>
      <t xml:space="preserve"> Insurance Companies</t>
    </r>
  </si>
  <si>
    <r>
      <t xml:space="preserve">2.Reasürans Şirketleri - </t>
    </r>
    <r>
      <rPr>
        <i/>
        <sz val="9"/>
        <rFont val="Times New Roman"/>
        <family val="1"/>
        <charset val="162"/>
      </rPr>
      <t>Reinsurance Companies</t>
    </r>
  </si>
  <si>
    <r>
      <t>3.Kurum Yöneticisi -</t>
    </r>
    <r>
      <rPr>
        <i/>
        <sz val="9"/>
        <rFont val="Times New Roman"/>
        <family val="1"/>
        <charset val="162"/>
      </rPr>
      <t xml:space="preserve"> TCIP Manager</t>
    </r>
  </si>
  <si>
    <r>
      <t xml:space="preserve">4.Alınan Depozito ve Teminatlar - </t>
    </r>
    <r>
      <rPr>
        <i/>
        <sz val="9"/>
        <rFont val="Times New Roman"/>
        <family val="1"/>
        <charset val="162"/>
      </rPr>
      <t>Received Deposits</t>
    </r>
  </si>
  <si>
    <r>
      <t xml:space="preserve">5.Diğer Borçlar - </t>
    </r>
    <r>
      <rPr>
        <i/>
        <sz val="9"/>
        <rFont val="Times New Roman"/>
        <family val="1"/>
        <charset val="162"/>
      </rPr>
      <t>Other Credits</t>
    </r>
  </si>
  <si>
    <r>
      <t>D. Alınan Avanslar -</t>
    </r>
    <r>
      <rPr>
        <i/>
        <sz val="9"/>
        <rFont val="Times New Roman"/>
        <family val="1"/>
        <charset val="162"/>
      </rPr>
      <t xml:space="preserve"> Advances Received</t>
    </r>
  </si>
  <si>
    <r>
      <t xml:space="preserve">E. Ödenecek Vergi ve Diğ.Yük.- </t>
    </r>
    <r>
      <rPr>
        <i/>
        <sz val="9"/>
        <rFont val="Times New Roman"/>
        <family val="1"/>
        <charset val="162"/>
      </rPr>
      <t>Tax and Other Obligation</t>
    </r>
  </si>
  <si>
    <r>
      <t xml:space="preserve">1.Ödenecek Vergi ve Fonlar - </t>
    </r>
    <r>
      <rPr>
        <i/>
        <sz val="9"/>
        <rFont val="Times New Roman"/>
        <family val="1"/>
        <charset val="162"/>
      </rPr>
      <t>Tax and Fund</t>
    </r>
  </si>
  <si>
    <r>
      <t xml:space="preserve">F. Diğer Alacaklı Hesaplar - </t>
    </r>
    <r>
      <rPr>
        <i/>
        <sz val="9"/>
        <rFont val="Times New Roman"/>
        <family val="1"/>
        <charset val="162"/>
      </rPr>
      <t>Other Creditor Accounts</t>
    </r>
  </si>
  <si>
    <r>
      <t xml:space="preserve">G. Biriken Fon - </t>
    </r>
    <r>
      <rPr>
        <i/>
        <sz val="9"/>
        <rFont val="Times New Roman"/>
        <family val="1"/>
        <charset val="162"/>
      </rPr>
      <t>Accumulated Fund</t>
    </r>
  </si>
  <si>
    <r>
      <t xml:space="preserve">1.Geçmiş Dönemlere Ait Biriken Fon - </t>
    </r>
    <r>
      <rPr>
        <i/>
        <sz val="9"/>
        <rFont val="Times New Roman"/>
        <family val="1"/>
        <charset val="162"/>
      </rPr>
      <t>Previous Terms Acc. Fund</t>
    </r>
  </si>
  <si>
    <r>
      <t xml:space="preserve">2.Dönem Biriken Fonu - </t>
    </r>
    <r>
      <rPr>
        <i/>
        <sz val="9"/>
        <rFont val="Times New Roman"/>
        <family val="1"/>
        <charset val="162"/>
      </rPr>
      <t>Current Period Acc. Fund</t>
    </r>
  </si>
  <si>
    <r>
      <t xml:space="preserve">3.Yeniden Değerleme Fonu - </t>
    </r>
    <r>
      <rPr>
        <i/>
        <sz val="9"/>
        <rFont val="Times New Roman"/>
        <family val="1"/>
        <charset val="162"/>
      </rPr>
      <t>Revaluation Fund</t>
    </r>
  </si>
  <si>
    <r>
      <t xml:space="preserve">4.Finansal Varlıklar - </t>
    </r>
    <r>
      <rPr>
        <i/>
        <sz val="9"/>
        <rFont val="Times New Roman"/>
        <family val="1"/>
        <charset val="162"/>
      </rPr>
      <t>Financial Assets</t>
    </r>
  </si>
  <si>
    <r>
      <t xml:space="preserve">PASİF TOPLAMI - </t>
    </r>
    <r>
      <rPr>
        <i/>
        <sz val="9"/>
        <rFont val="Times New Roman"/>
        <family val="1"/>
        <charset val="162"/>
      </rPr>
      <t>Total Liabilities</t>
    </r>
  </si>
  <si>
    <r>
      <t>A. Faaliyet Gelirleri</t>
    </r>
    <r>
      <rPr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Operating Income</t>
    </r>
  </si>
  <si>
    <r>
      <t xml:space="preserve"> 1- Alınan Primler - </t>
    </r>
    <r>
      <rPr>
        <i/>
        <sz val="9"/>
        <rFont val="Times New Roman"/>
        <family val="1"/>
        <charset val="162"/>
      </rPr>
      <t xml:space="preserve">Premiums Received </t>
    </r>
  </si>
  <si>
    <r>
      <t xml:space="preserve"> 2- Devreden CRK - </t>
    </r>
    <r>
      <rPr>
        <i/>
        <sz val="9"/>
        <rFont val="Times New Roman"/>
        <family val="1"/>
        <charset val="162"/>
      </rPr>
      <t>Unearned Pr.Prov.Brought Forward</t>
    </r>
  </si>
  <si>
    <r>
      <t xml:space="preserve"> 3- Ödenen Tazminatta Reasürörler Payı - </t>
    </r>
    <r>
      <rPr>
        <i/>
        <sz val="9"/>
        <rFont val="Times New Roman"/>
        <family val="1"/>
        <charset val="162"/>
      </rPr>
      <t>Reinsurers' Share in Paid Claims</t>
    </r>
  </si>
  <si>
    <r>
      <t xml:space="preserve"> 4- Devreden Muallak Hasar Karşılıkları - </t>
    </r>
    <r>
      <rPr>
        <i/>
        <sz val="9"/>
        <rFont val="Times New Roman"/>
        <family val="1"/>
        <charset val="162"/>
      </rPr>
      <t>Outstanding Losses Prov.Brought Forward</t>
    </r>
  </si>
  <si>
    <r>
      <t>A- Hayat Dışı Teknik Gider(-)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 xml:space="preserve">Technical Outgoing for The Non Life Business </t>
    </r>
  </si>
  <si>
    <r>
      <t xml:space="preserve">1- Gerçekleşen Hasarlar (Net)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Claims Incurred Net of Reinsurance</t>
    </r>
  </si>
  <si>
    <r>
      <t xml:space="preserve">    1.1.a- Ödenen Hasarlar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Claims Paid - Gross Amount</t>
    </r>
  </si>
  <si>
    <r>
      <t xml:space="preserve">    1.1.b- Ödenen Hasarda Reasürör Payı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Claims Paid - Reinsurers' Share</t>
    </r>
  </si>
  <si>
    <r>
      <t xml:space="preserve">    1.2.a- Ayrılan MuallakHasarKarş.(-)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Provisions For Outst.Claims - Gross Amount</t>
    </r>
  </si>
  <si>
    <r>
      <t>2- İkramiye/İnd.Karş.Değişim(+/-)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Change in Provision for Bonus/Rebates</t>
    </r>
  </si>
  <si>
    <r>
      <t xml:space="preserve">3- Diğ.TeknikKarş.Değişim(Net)(+/-)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Change in Other Technical Provisions NoR</t>
    </r>
  </si>
  <si>
    <r>
      <t xml:space="preserve">4- Faaliyet Giderleri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Operating Expenses</t>
    </r>
  </si>
  <si>
    <r>
      <t xml:space="preserve">B- Hayat Teknik Gider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Outgoing for Life Business</t>
    </r>
  </si>
  <si>
    <r>
      <t>1- Gerçekleşen Tazminatlar (Net)</t>
    </r>
    <r>
      <rPr>
        <i/>
        <sz val="9"/>
        <rFont val="Times New Roman"/>
        <family val="1"/>
        <charset val="162"/>
      </rPr>
      <t xml:space="preserve"> - Claims Incurred Net of Reinsurance</t>
    </r>
  </si>
  <si>
    <r>
      <t xml:space="preserve">    1.1.a- Ödenen Tazminatlar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Claims Paid - Gross Amount</t>
    </r>
  </si>
  <si>
    <r>
      <t xml:space="preserve">    1.1.b- Ödenen Tazm.Reasürör Payı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Claims Paid - Reinsurers' Share</t>
    </r>
  </si>
  <si>
    <r>
      <t xml:space="preserve">    1.2.a- Ayrılan Mual.Tazm.Karş.(-)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Provisions For Outst.Claims - Gross Amount</t>
    </r>
  </si>
  <si>
    <r>
      <t>3- Hayat Matemetik Karş. (Net)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Life Assurance Provision Net of reinsurance</t>
    </r>
  </si>
  <si>
    <r>
      <t xml:space="preserve">     3.a- Ayr.Hayat Matematik Karş.(-)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Prov.for Life Assurance-Gross Amount</t>
    </r>
  </si>
  <si>
    <r>
      <t xml:space="preserve">     3.b- Ayr.Hayat Mat.Karş.Reas.Payı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Prov.for Life Assurance - Reins. Share</t>
    </r>
  </si>
  <si>
    <r>
      <t>Direkt Prim</t>
    </r>
    <r>
      <rPr>
        <sz val="10"/>
        <rFont val="Times New Roman"/>
        <family val="1"/>
        <charset val="162"/>
      </rPr>
      <t xml:space="preserve"> -Direct Premium </t>
    </r>
  </si>
  <si>
    <t>Sağlık - Health</t>
  </si>
  <si>
    <t xml:space="preserve">Seyahat Sağlık - </t>
  </si>
  <si>
    <r>
      <t>Ödenen Hasar</t>
    </r>
    <r>
      <rPr>
        <sz val="10"/>
        <rFont val="Times New Roman"/>
        <family val="1"/>
        <charset val="162"/>
      </rPr>
      <t xml:space="preserve"> -Paid Losses</t>
    </r>
  </si>
  <si>
    <t>TABLO: 26</t>
  </si>
  <si>
    <t>TABLE: 26</t>
  </si>
  <si>
    <t>KAZA BRANŞI PRİMLERİNİN ve HASARLARININ ALT BRANŞLAR İTİBARİYLE DAĞILIMI</t>
  </si>
  <si>
    <r>
      <t>Direkt Prim -</t>
    </r>
    <r>
      <rPr>
        <i/>
        <sz val="9"/>
        <rFont val="Times New Roman"/>
        <family val="1"/>
        <charset val="162"/>
      </rPr>
      <t xml:space="preserve">Direct Premium </t>
    </r>
  </si>
  <si>
    <t xml:space="preserve"> -Zrn.Karayolu Taşımacılık M.Sor.</t>
  </si>
  <si>
    <t xml:space="preserve">    Mandatory Land Trans.Liability</t>
  </si>
  <si>
    <t xml:space="preserve"> -Trafik İhtiyari Mali Sorumluluk</t>
  </si>
  <si>
    <t xml:space="preserve">    Facult.Mot.Third Party Liab.(TPL)</t>
  </si>
  <si>
    <t xml:space="preserve"> -Mot.Kara Taşıt.Araç. KASKO</t>
  </si>
  <si>
    <t xml:space="preserve">   Motor Own Damage</t>
  </si>
  <si>
    <t xml:space="preserve"> -Otobüs Zorn.Koltuk Ferdi Kaza</t>
  </si>
  <si>
    <t xml:space="preserve">   Compulsory Pers.Accident For Buses</t>
  </si>
  <si>
    <t xml:space="preserve"> -İşveren Mali Sorumluluk</t>
  </si>
  <si>
    <t xml:space="preserve">   Employer's Liability</t>
  </si>
  <si>
    <t xml:space="preserve"> -3. Şahıslara Karşı Mali Sor.</t>
  </si>
  <si>
    <t xml:space="preserve">   Third Party Liability</t>
  </si>
  <si>
    <t xml:space="preserve"> -Asan.Kaza 3.Şahıs.Karşı M.Sor.</t>
  </si>
  <si>
    <t xml:space="preserve">   Elavator Liability</t>
  </si>
  <si>
    <t xml:space="preserve"> -Cam Kırılması</t>
  </si>
  <si>
    <t xml:space="preserve">   Plate Glass</t>
  </si>
  <si>
    <t xml:space="preserve"> -Hırsızlık</t>
  </si>
  <si>
    <t xml:space="preserve">   Burglary</t>
  </si>
  <si>
    <t xml:space="preserve"> -Tüpgaz Zorunlu Sor.</t>
  </si>
  <si>
    <r>
      <t xml:space="preserve">Esas
Faaliyetlerden
Kayn.Şüpheli Alac.
</t>
    </r>
    <r>
      <rPr>
        <b/>
        <i/>
        <sz val="9"/>
        <rFont val="Times New Roman"/>
        <family val="1"/>
        <charset val="162"/>
      </rPr>
      <t xml:space="preserve">Doubtful
Receivables </t>
    </r>
    <r>
      <rPr>
        <i/>
        <sz val="9"/>
        <rFont val="Times New Roman"/>
        <family val="1"/>
        <charset val="162"/>
      </rPr>
      <t>from
Operations</t>
    </r>
  </si>
  <si>
    <r>
      <t>Faaliyet Giderleri</t>
    </r>
    <r>
      <rPr>
        <b/>
        <sz val="14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Operating Expenses</t>
    </r>
  </si>
  <si>
    <r>
      <t>Zrn.Deprem
Sig. Hesabı</t>
    </r>
    <r>
      <rPr>
        <b/>
        <sz val="14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Mandatory
Earthquake
Insurance</t>
    </r>
  </si>
  <si>
    <r>
      <t xml:space="preserve">Genel Toplam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Total</t>
    </r>
  </si>
  <si>
    <r>
      <t xml:space="preserve">Sağlık  </t>
    </r>
    <r>
      <rPr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Health</t>
    </r>
  </si>
  <si>
    <r>
      <t xml:space="preserve">Ferdi Kaza </t>
    </r>
    <r>
      <rPr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Personel Accident</t>
    </r>
  </si>
  <si>
    <r>
      <t xml:space="preserve">Kaza (Kasko) </t>
    </r>
    <r>
      <rPr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Accident (MOD)</t>
    </r>
  </si>
  <si>
    <r>
      <t>Kaza (Diğer)</t>
    </r>
    <r>
      <rPr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 xml:space="preserve"> Accident (Others)</t>
    </r>
  </si>
  <si>
    <r>
      <t xml:space="preserve">Kaza (Kasko) 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Accident (MOD)</t>
    </r>
  </si>
  <si>
    <r>
      <t xml:space="preserve">Genel Toplam </t>
    </r>
    <r>
      <rPr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Total</t>
    </r>
  </si>
  <si>
    <r>
      <t xml:space="preserve">Sağlık  </t>
    </r>
    <r>
      <rPr>
        <sz val="10"/>
        <rFont val="Times New Roman"/>
        <family val="1"/>
        <charset val="162"/>
      </rPr>
      <t>-</t>
    </r>
    <r>
      <rPr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Health</t>
    </r>
  </si>
  <si>
    <t>TABLE: 32B</t>
  </si>
  <si>
    <t>TABLE: 33</t>
  </si>
  <si>
    <t>TABLE: 34</t>
  </si>
  <si>
    <t>TRAFİK SİGORTASI PRİMLERİNİN ve HASARLARININ VASITA TÜRLERİNE GÖRE DAĞILIMI (Yeşil Kart Hariç)</t>
  </si>
  <si>
    <r>
      <t>Direkt Primler (Yeşil Kart Hariç)</t>
    </r>
    <r>
      <rPr>
        <b/>
        <sz val="10"/>
        <rFont val="Times New Roman"/>
        <family val="1"/>
        <charset val="162"/>
      </rPr>
      <t xml:space="preserve"> </t>
    </r>
    <r>
      <rPr>
        <i/>
        <sz val="8"/>
        <rFont val="Times New Roman"/>
        <family val="1"/>
        <charset val="162"/>
      </rPr>
      <t>-Direct Premiums (The Green Card Excluded)</t>
    </r>
  </si>
  <si>
    <r>
      <t xml:space="preserve"> -Motorsiklet* </t>
    </r>
    <r>
      <rPr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 xml:space="preserve">-Motorcycles </t>
    </r>
  </si>
  <si>
    <r>
      <t xml:space="preserve">      Maddi </t>
    </r>
    <r>
      <rPr>
        <i/>
        <sz val="9"/>
        <rFont val="Times New Roman"/>
        <family val="1"/>
        <charset val="162"/>
      </rPr>
      <t>-Material</t>
    </r>
  </si>
  <si>
    <r>
      <t xml:space="preserve">      Bedeni </t>
    </r>
    <r>
      <rPr>
        <i/>
        <sz val="9"/>
        <rFont val="Times New Roman"/>
        <family val="1"/>
        <charset val="162"/>
      </rPr>
      <t>-Physical</t>
    </r>
  </si>
  <si>
    <r>
      <t xml:space="preserve"> -Hususi Otolar </t>
    </r>
    <r>
      <rPr>
        <i/>
        <sz val="9"/>
        <rFont val="Times New Roman"/>
        <family val="1"/>
        <charset val="162"/>
      </rPr>
      <t>-Private Cars</t>
    </r>
  </si>
  <si>
    <r>
      <t xml:space="preserve"> -Taksiler </t>
    </r>
    <r>
      <rPr>
        <i/>
        <sz val="9"/>
        <rFont val="Times New Roman"/>
        <family val="1"/>
        <charset val="162"/>
      </rPr>
      <t>-Taxies</t>
    </r>
  </si>
  <si>
    <r>
      <t xml:space="preserve"> -Kamyonetler</t>
    </r>
    <r>
      <rPr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-Vans</t>
    </r>
  </si>
  <si>
    <r>
      <t xml:space="preserve"> -Kamyonlar </t>
    </r>
    <r>
      <rPr>
        <i/>
        <sz val="9"/>
        <rFont val="Times New Roman"/>
        <family val="1"/>
        <charset val="162"/>
      </rPr>
      <t>-Trucks</t>
    </r>
  </si>
  <si>
    <t>AIG SİGORTA A.Ş.</t>
  </si>
  <si>
    <t>AKSİGORTA A.Ş.</t>
  </si>
  <si>
    <t>AIG MEMSA INC.</t>
  </si>
  <si>
    <t>HACI ÖMER SABANCI HOLDİNG A.Ş.</t>
  </si>
  <si>
    <t>CHARLES SERGE HENRI BOULOUX</t>
  </si>
  <si>
    <t>DİĞER</t>
  </si>
  <si>
    <t>PHILIP JAY SCHWARZ</t>
  </si>
  <si>
    <t>TOPLAM:</t>
  </si>
  <si>
    <t>SUMANTH BADIGA</t>
  </si>
  <si>
    <t>ANADOLU ANONİM TÜRK SİGORTA ŞİRKETİ</t>
  </si>
  <si>
    <t>PAOLO SILVIA GRASSI</t>
  </si>
  <si>
    <t>HAKAN ALKIŞ</t>
  </si>
  <si>
    <t>TÜRKİYE İŞ BANKASI A.Ş.</t>
  </si>
  <si>
    <t>MİLLİ REASÜRANS T.A.Ş.</t>
  </si>
  <si>
    <t>ANKARA ANONİM TÜRK SİGORTA ŞİRKETİ</t>
  </si>
  <si>
    <t>ANADOLU ANONİM TÜRK SİGORTA ŞİRKETİ MENSUPLARI DAYANIŞMA VAKFI</t>
  </si>
  <si>
    <t>TC.EMNİYET G.M.POLİS BAK.YAR.SAN.</t>
  </si>
  <si>
    <t>TC.ÇAL.VE SOS.GÜV.BAK.SOS.SİG.KUR.</t>
  </si>
  <si>
    <t>AVIVA SİGORTA A.Ş.</t>
  </si>
  <si>
    <t>SERVET GÜRKAN</t>
  </si>
  <si>
    <t>AVİVA INTERNATİONAL HOLDİNGS LİMİTED</t>
  </si>
  <si>
    <t>METİN BÜYÜKÇETİN</t>
  </si>
  <si>
    <t>HALKA AÇIK HİSSELER</t>
  </si>
  <si>
    <t>FATMA DEMİRCİ</t>
  </si>
  <si>
    <t>AXA OYAK SİGORTA A.Ş.</t>
  </si>
  <si>
    <t>BAŞAK SİGORTA A.Ş.</t>
  </si>
  <si>
    <t>AXA OYAK HOLDİNG A.Ş.</t>
  </si>
  <si>
    <t>GROUPAMA INTERNATIONAL S.A.</t>
  </si>
  <si>
    <t>T.C.ZİRAAT BANKASI A.Ş.</t>
  </si>
  <si>
    <t>" TARİŞ " PAMUK TAR.SAT.KOOP.BİRLİĞİ</t>
  </si>
  <si>
    <t>T.P.A.O.PERS.VAKFI</t>
  </si>
  <si>
    <t>MAİS MOT.ARAÇ.İMAL VE SATIŞ A.Ş.</t>
  </si>
  <si>
    <t>FİSKOBİRLİK FINDIK TARIM SATIŞ KOOPERATİFLERİ BİRLİĞİ</t>
  </si>
  <si>
    <t>BURSA KOZA TARIM SATIŞKOOPERATİFLERİ BİRLİĞİ</t>
  </si>
  <si>
    <t>MARMARA ZEYTİN TARIM SATIŞ KOOPERATİFLERİ BİRLİĞİ</t>
  </si>
  <si>
    <t>TEKEL MENSUP.YARD.VAKFI</t>
  </si>
  <si>
    <t>MİLLİ  REASÜRANS T.A.Ş.</t>
  </si>
  <si>
    <t>BATI SİGORTA A.Ş.</t>
  </si>
  <si>
    <t>YAŞAR HOLDİNG A.Ş.</t>
  </si>
  <si>
    <t>BİRLİK SİGORTA A.Ş.</t>
  </si>
  <si>
    <t>HEDEF ZİRAAT VE TİC. A.Ş.</t>
  </si>
  <si>
    <t>TÜRKİYE HALK BANKASI A.Ş.</t>
  </si>
  <si>
    <t>SELİM YAŞAR</t>
  </si>
  <si>
    <t>DİĞER TÜZEL  KİŞİLİKLER</t>
  </si>
  <si>
    <t>ÇAMLI YEM BESİCİLİK SAN.TİC. A.Ş.</t>
  </si>
  <si>
    <t>ŞAHISLAR</t>
  </si>
  <si>
    <t>DİĞERLERİ</t>
  </si>
  <si>
    <t>DEMİR SİGORTA A.Ş.</t>
  </si>
  <si>
    <t>DEMİR FİNANSAL KİRALAMA A.Ş.</t>
  </si>
  <si>
    <t>ERGO INTERNATIONAL A.G.</t>
  </si>
  <si>
    <t>SEMA CINGILLIOĞLU</t>
  </si>
  <si>
    <t>AVRUPA HOLDING A.Ş.</t>
  </si>
  <si>
    <t>ERSİN ERKAN</t>
  </si>
  <si>
    <t>OKAN BALCI</t>
  </si>
  <si>
    <t>HAKAN ÖZCAN</t>
  </si>
  <si>
    <t>MURAT BALCI</t>
  </si>
  <si>
    <t>SİBEL SEVİNÇLİ</t>
  </si>
  <si>
    <t>İZVER BALCI</t>
  </si>
  <si>
    <t>MERT BALCI</t>
  </si>
  <si>
    <t>FİNANS SİGORTA A.Ş.</t>
  </si>
  <si>
    <t>FİBA HOLDİNG</t>
  </si>
  <si>
    <t>GARANTİ SİGORTA A.Ş.</t>
  </si>
  <si>
    <t>T.GARANTİ BANKASI A.Ş.</t>
  </si>
  <si>
    <t>FİNA HOLDİNG A.Ş.</t>
  </si>
  <si>
    <t>DOĞUŞ İNŞAAT TİC A.Ş.</t>
  </si>
  <si>
    <t>FİBA FACTORİNG HİZMETLERİ</t>
  </si>
  <si>
    <t>FİLİZ ŞAHENK</t>
  </si>
  <si>
    <t>GİRİŞİM FAKTORİNG A.Ş.</t>
  </si>
  <si>
    <t>FERİT FAİK ŞAHENK</t>
  </si>
  <si>
    <t>DOĞUŞ HOLDİNG</t>
  </si>
  <si>
    <t>GENERALİ SİGORTA A.Ş.</t>
  </si>
  <si>
    <t>GENERALİ-KENT B.V.</t>
  </si>
  <si>
    <t>GÜNEŞ SİGORTA A.Ş.</t>
  </si>
  <si>
    <t>MİTSUİ SUMİTOMO INSURANCE CO.LTD.</t>
  </si>
  <si>
    <t>T.VAKIFLAR BANKASI</t>
  </si>
  <si>
    <t>MEHMET KADRİ ÜLKER</t>
  </si>
  <si>
    <t>GROUPAMA INTERNATIONAL</t>
  </si>
  <si>
    <t>ALTAN İKİZ</t>
  </si>
  <si>
    <t>HALKA ARZ EDİLEN</t>
  </si>
  <si>
    <t>HAŞİM EKENER</t>
  </si>
  <si>
    <t>VAKIFBANK PERS.ÖZEL SOS.GÜV.HİZM.VAKFI</t>
  </si>
  <si>
    <t>SİMBA SİGORTACILIK MÜMESSİLLİK</t>
  </si>
  <si>
    <t>TVB MEMUR VE HİZM.EMEKLİ SAĞL.YARD.SAND.VAKFI</t>
  </si>
  <si>
    <t>GÜVEN SİGORTA T.A.Ş.</t>
  </si>
  <si>
    <t>HDI SİGORTA A.Ş.</t>
  </si>
  <si>
    <t>T. TARIM KREDİ KOOP.MERKEZ BİRLİĞİ</t>
  </si>
  <si>
    <t>HDI INTERNATİONAL HOLDİNG AG</t>
  </si>
  <si>
    <t>MATTHİAS MAAK</t>
  </si>
  <si>
    <t>GÜVEN SİGORTA PERSONELİ VAKFI</t>
  </si>
  <si>
    <t>JENS HOLGER WOHLTHAT</t>
  </si>
  <si>
    <t>TAREKS TAŞIMA ÜRÜNL.ARAÇ GEREÇ İTH.İHR.VE TİC.A.Ş.</t>
  </si>
  <si>
    <t>UWE RUDOLF GUSTAV DEUMANN</t>
  </si>
  <si>
    <t>TARNET TARIM KREDİ BİLİŞİM VE İLETİŞİM HİZM.SAN.VE TİC.A.Ş.</t>
  </si>
  <si>
    <t>AYHAN APAK</t>
  </si>
  <si>
    <t>HÜR SİGORTA A.Ş.</t>
  </si>
  <si>
    <t>IŞIK SİGORTA A.Ş.</t>
  </si>
  <si>
    <t>MAKS MAKSİMUM OTO SRV.A.Ş.</t>
  </si>
  <si>
    <t>ASYA KATILIM BANKASI A.Ş.</t>
  </si>
  <si>
    <t>SEDAT SİMAVİ</t>
  </si>
  <si>
    <t>M.İHSAN KALKAVAN</t>
  </si>
  <si>
    <t>YAŞAR EROĞLU</t>
  </si>
  <si>
    <t>HİT YAYIN YÖNETİM DAN.A.Ş.</t>
  </si>
  <si>
    <t>İRFAN HACIOSMANOĞLU</t>
  </si>
  <si>
    <t>EYLEM BİLDİRİCİ</t>
  </si>
  <si>
    <t>REFİK YAVUZ KALKAVAN</t>
  </si>
  <si>
    <t>SİMPA STR.PAZARLAMA A.Ş.</t>
  </si>
  <si>
    <t xml:space="preserve">REASÜRÖRLERE DEVREDİLEN PRİMLERİN TRETE DAĞILIMI                                                                                                                                               </t>
  </si>
  <si>
    <t>SİGORTA ŞİRKETLERİNİN ALT BRANŞLAR İTİBARİYLE PRİM ve HASAR VERİLERİ
(NAKLİYAT, MÜHENDİSLİK, TARIM, SAĞLIK)</t>
  </si>
  <si>
    <t>SİGORTA ŞİRKETLERİNİN PRİM ve HASAR VERİLERİ (YANGIN)</t>
  </si>
  <si>
    <t xml:space="preserve">PREMIUM and LOSS DATA By The NON LIFE INSURANCE COMPANIES </t>
  </si>
  <si>
    <t>DIRECT PREMIUM PRODUCTION and PORTFOLIO MOVEMENTS in LIFE BRANCH (Amount)</t>
  </si>
  <si>
    <t>SYCAMORE INSURANCE 2B.V.</t>
  </si>
  <si>
    <t>SİNAN ERENGÜL</t>
  </si>
  <si>
    <t>SEMA ÖZBELLİ</t>
  </si>
  <si>
    <t>GENEL YAŞAM SİGORTA A.Ş.</t>
  </si>
  <si>
    <t>T.GENEL SİGORTA A.Ş</t>
  </si>
  <si>
    <t>GARANTİ EMEKLİLİK ve HAYAT A.Ş.</t>
  </si>
  <si>
    <t>ÇUKUROVA HOLDİNG A.Ş</t>
  </si>
  <si>
    <t>T.GARANTİ BANKASI AŞ.</t>
  </si>
  <si>
    <t>DEMİR TOPRAK A.Ş</t>
  </si>
  <si>
    <t>GARANTİ SİGORT AŞ.</t>
  </si>
  <si>
    <t>ENDÜSTRİ HOLDİNG A.Ş</t>
  </si>
  <si>
    <t>DOĞUŞ İNŞAAT AŞ.</t>
  </si>
  <si>
    <t>SINAİ VE MALİ YATIRIMLAR HOLDİNG A.Ş</t>
  </si>
  <si>
    <t>DOĞUŞ HOLDİNG AŞ.</t>
  </si>
  <si>
    <t>DOĞUŞ NAKLİYAT VE TİC.AŞ.</t>
  </si>
  <si>
    <t>GÜVEN HAYAT SİGORTA A.Ş.</t>
  </si>
  <si>
    <t>GLOBAL HAYAT SİGORTA A.Ş.</t>
  </si>
  <si>
    <t>LEVENT GÜR</t>
  </si>
  <si>
    <t>GLOBAL YATIRIM HOLDİNG A.Ş.</t>
  </si>
  <si>
    <t>VURAL Ü.KARAOSMANOĞLU</t>
  </si>
  <si>
    <t>GÜVEN SİGORTA PERSONEL VAKFI</t>
  </si>
  <si>
    <t>M.EMİN ATASAGUN</t>
  </si>
  <si>
    <t>KOÇ ALLIANZ HAYAT ve EMEKLİLİK A.Ş.</t>
  </si>
  <si>
    <t>KOÇ HOLDİNG A.Ş.</t>
  </si>
  <si>
    <t>OYAK EMEKLİLİK A.Ş.</t>
  </si>
  <si>
    <t>RAS HOLDİNG S.P.A.</t>
  </si>
  <si>
    <t>ORDU YARDIMLAŞMA KURUMU</t>
  </si>
  <si>
    <t>THE TOKIO MARINE &amp; NICHIDO AND FIRE INSURANCE CO.LTD.</t>
  </si>
  <si>
    <t>MEHMET AYDIN MÜDERRİSOĞLU</t>
  </si>
  <si>
    <t>ALLIANZ AKTIENGESELLSCHAFT HOLDING</t>
  </si>
  <si>
    <t>HÜLYA İNCİ ATAHAN</t>
  </si>
  <si>
    <t>RB VITA  S.P.A.</t>
  </si>
  <si>
    <t>ERGÜN OKTAY OKUR</t>
  </si>
  <si>
    <t>VAKIF EMEKLİLİK A.Ş.</t>
  </si>
  <si>
    <r>
      <t xml:space="preserve">Rizikolar İtibariyle Prim ve Ödenen Tazminatlar </t>
    </r>
    <r>
      <rPr>
        <i/>
        <sz val="9"/>
        <rFont val="Times New Roman"/>
        <family val="1"/>
        <charset val="162"/>
      </rPr>
      <t>-According To Various Typ.of Risks Premium and Loss Paid</t>
    </r>
  </si>
  <si>
    <r>
      <t xml:space="preserve">Sivil </t>
    </r>
    <r>
      <rPr>
        <sz val="9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Civil</t>
    </r>
  </si>
  <si>
    <r>
      <t xml:space="preserve">Ticari </t>
    </r>
    <r>
      <rPr>
        <i/>
        <sz val="9"/>
        <rFont val="Times New Roman"/>
        <family val="1"/>
        <charset val="162"/>
      </rPr>
      <t>-Commercials</t>
    </r>
  </si>
  <si>
    <r>
      <t xml:space="preserve">Sinai </t>
    </r>
    <r>
      <rPr>
        <i/>
        <sz val="9"/>
        <rFont val="Times New Roman"/>
        <family val="1"/>
        <charset val="162"/>
      </rPr>
      <t>-Industrials</t>
    </r>
  </si>
  <si>
    <r>
      <t xml:space="preserve">Toplam </t>
    </r>
    <r>
      <rPr>
        <i/>
        <sz val="9"/>
        <rFont val="Times New Roman"/>
        <family val="1"/>
        <charset val="162"/>
      </rPr>
      <t>-Total</t>
    </r>
  </si>
  <si>
    <r>
      <t>Ek Teminat Bazında Genel Veriler</t>
    </r>
    <r>
      <rPr>
        <i/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>According To Joint Covers General Data</t>
    </r>
  </si>
  <si>
    <r>
      <t xml:space="preserve">Deprem </t>
    </r>
    <r>
      <rPr>
        <i/>
        <sz val="9"/>
        <rFont val="Times New Roman"/>
        <family val="1"/>
        <charset val="162"/>
      </rPr>
      <t xml:space="preserve">-Earthquake  </t>
    </r>
  </si>
  <si>
    <r>
      <t>Poliçe Sayısı</t>
    </r>
    <r>
      <rPr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-Num.of Policies</t>
    </r>
  </si>
  <si>
    <r>
      <t>Alınan Prim</t>
    </r>
    <r>
      <rPr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-Premiums Received</t>
    </r>
  </si>
  <si>
    <r>
      <t xml:space="preserve">Sigorta Bedeli </t>
    </r>
    <r>
      <rPr>
        <i/>
        <sz val="9"/>
        <rFont val="Times New Roman"/>
        <family val="1"/>
        <charset val="162"/>
      </rPr>
      <t>-Sum Insured</t>
    </r>
  </si>
  <si>
    <r>
      <t xml:space="preserve">Has.Dosya Sayısı </t>
    </r>
    <r>
      <rPr>
        <i/>
        <sz val="9"/>
        <rFont val="Times New Roman"/>
        <family val="1"/>
        <charset val="162"/>
      </rPr>
      <t>-Num.of Claims</t>
    </r>
  </si>
  <si>
    <r>
      <t>Ödenen Tazm.</t>
    </r>
    <r>
      <rPr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-Paid Losses</t>
    </r>
  </si>
  <si>
    <r>
      <t>Muallak Tazm.</t>
    </r>
    <r>
      <rPr>
        <i/>
        <sz val="9"/>
        <rFont val="Times New Roman"/>
        <family val="1"/>
        <charset val="162"/>
      </rPr>
      <t>-Pr.For Outs.Claims</t>
    </r>
  </si>
  <si>
    <r>
      <t xml:space="preserve">Terör </t>
    </r>
    <r>
      <rPr>
        <i/>
        <sz val="9"/>
        <rFont val="Times New Roman"/>
        <family val="1"/>
        <charset val="162"/>
      </rPr>
      <t>-Terror</t>
    </r>
  </si>
  <si>
    <r>
      <t>Sel</t>
    </r>
    <r>
      <rPr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-Flood</t>
    </r>
  </si>
  <si>
    <r>
      <t xml:space="preserve">Nakliyat Branşı </t>
    </r>
    <r>
      <rPr>
        <i/>
        <sz val="8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Transport </t>
    </r>
  </si>
  <si>
    <r>
      <t>Direkt Prim</t>
    </r>
    <r>
      <rPr>
        <i/>
        <sz val="9"/>
        <rFont val="Times New Roman"/>
        <family val="1"/>
        <charset val="162"/>
      </rPr>
      <t xml:space="preserve"> -Direct Premium </t>
    </r>
  </si>
  <si>
    <r>
      <t xml:space="preserve">Emtea </t>
    </r>
    <r>
      <rPr>
        <i/>
        <sz val="9"/>
        <rFont val="Times New Roman"/>
        <family val="1"/>
        <charset val="162"/>
      </rPr>
      <t>-Cargo</t>
    </r>
  </si>
  <si>
    <r>
      <t xml:space="preserve">Kıymet </t>
    </r>
    <r>
      <rPr>
        <i/>
        <sz val="9"/>
        <rFont val="Times New Roman"/>
        <family val="1"/>
        <charset val="162"/>
      </rPr>
      <t>-Specie</t>
    </r>
  </si>
  <si>
    <r>
      <t xml:space="preserve">Tekne </t>
    </r>
    <r>
      <rPr>
        <i/>
        <sz val="9"/>
        <rFont val="Times New Roman"/>
        <family val="1"/>
        <charset val="162"/>
      </rPr>
      <t>-Hull</t>
    </r>
  </si>
  <si>
    <r>
      <t xml:space="preserve">Ödenen Hasar </t>
    </r>
    <r>
      <rPr>
        <i/>
        <sz val="9"/>
        <rFont val="Times New Roman"/>
        <family val="1"/>
        <charset val="162"/>
      </rPr>
      <t>-Paid Losses</t>
    </r>
  </si>
  <si>
    <r>
      <t xml:space="preserve">Mühendislik Branşı </t>
    </r>
    <r>
      <rPr>
        <i/>
        <sz val="9"/>
        <rFont val="Times New Roman"/>
        <family val="1"/>
        <charset val="162"/>
      </rPr>
      <t>-Engineering</t>
    </r>
  </si>
  <si>
    <r>
      <t xml:space="preserve">Makine Kırılması </t>
    </r>
    <r>
      <rPr>
        <i/>
        <sz val="9"/>
        <rFont val="Times New Roman"/>
        <family val="1"/>
        <charset val="162"/>
      </rPr>
      <t>-Machine Brk.</t>
    </r>
  </si>
  <si>
    <r>
      <t xml:space="preserve">Makine Montaj </t>
    </r>
    <r>
      <rPr>
        <i/>
        <sz val="9"/>
        <rFont val="Times New Roman"/>
        <family val="1"/>
        <charset val="162"/>
      </rPr>
      <t>-E.A.R.</t>
    </r>
  </si>
  <si>
    <r>
      <t xml:space="preserve">İnşaat </t>
    </r>
    <r>
      <rPr>
        <i/>
        <sz val="9"/>
        <rFont val="Times New Roman"/>
        <family val="1"/>
        <charset val="162"/>
      </rPr>
      <t>-C.A.R.</t>
    </r>
  </si>
  <si>
    <r>
      <t xml:space="preserve">Elektronik Cihaz </t>
    </r>
    <r>
      <rPr>
        <sz val="9"/>
        <rFont val="Times New Roman"/>
        <family val="1"/>
        <charset val="162"/>
      </rPr>
      <t>-E</t>
    </r>
    <r>
      <rPr>
        <i/>
        <sz val="9"/>
        <rFont val="Times New Roman"/>
        <family val="1"/>
        <charset val="162"/>
      </rPr>
      <t>lect. Equip.</t>
    </r>
  </si>
  <si>
    <r>
      <t xml:space="preserve">Tarım Branşı </t>
    </r>
    <r>
      <rPr>
        <i/>
        <sz val="9"/>
        <rFont val="Times New Roman"/>
        <family val="1"/>
        <charset val="162"/>
      </rPr>
      <t>-Agriculture Branch</t>
    </r>
  </si>
  <si>
    <t>Devlet Destekli Tarım</t>
  </si>
  <si>
    <t>Dolu Sera</t>
  </si>
  <si>
    <t>Hayvan Hayat</t>
  </si>
  <si>
    <t>Kümes Hayvanları</t>
  </si>
  <si>
    <r>
      <t xml:space="preserve">Toplam </t>
    </r>
    <r>
      <rPr>
        <i/>
        <sz val="10"/>
        <rFont val="Times New Roman"/>
        <family val="1"/>
        <charset val="162"/>
      </rPr>
      <t>-Total</t>
    </r>
  </si>
  <si>
    <r>
      <t xml:space="preserve">Sağlık Branşı </t>
    </r>
    <r>
      <rPr>
        <i/>
        <sz val="9"/>
        <rFont val="Times New Roman"/>
        <family val="1"/>
        <charset val="162"/>
      </rPr>
      <t>- Health Insurance</t>
    </r>
  </si>
  <si>
    <t>YAPI KREDİ</t>
  </si>
  <si>
    <t>YAPIKREDİ EMEKLİLİK</t>
  </si>
  <si>
    <t>MİLLİ REASÜRANS</t>
  </si>
  <si>
    <t xml:space="preserve"> BALANCE SHEETS of INSURANCE, PENSION and REINSURANCE COMPANIES </t>
  </si>
  <si>
    <t>HAYAT SİGORTA BRANŞINDA VERİLEN TEMİNATLAR ve ÖDENEN TAZMİNATLAR</t>
  </si>
  <si>
    <r>
      <t xml:space="preserve">Ödenen Tazminatlar </t>
    </r>
    <r>
      <rPr>
        <i/>
        <sz val="9"/>
        <rFont val="Times New Roman"/>
        <family val="1"/>
        <charset val="162"/>
      </rPr>
      <t>-Paid Losses</t>
    </r>
  </si>
  <si>
    <r>
      <t xml:space="preserve">  Dosya Adedi </t>
    </r>
    <r>
      <rPr>
        <i/>
        <sz val="9"/>
        <rFont val="Times New Roman"/>
        <family val="1"/>
        <charset val="162"/>
      </rPr>
      <t>-Number of Claims</t>
    </r>
  </si>
  <si>
    <r>
      <t xml:space="preserve">  Ödenen Tutar </t>
    </r>
    <r>
      <rPr>
        <i/>
        <sz val="9"/>
        <rFont val="Times New Roman"/>
        <family val="1"/>
        <charset val="162"/>
      </rPr>
      <t xml:space="preserve"> -Paid Losses</t>
    </r>
  </si>
  <si>
    <r>
      <t xml:space="preserve">Ölüm </t>
    </r>
    <r>
      <rPr>
        <i/>
        <sz val="9"/>
        <rFont val="Times New Roman"/>
        <family val="1"/>
        <charset val="162"/>
      </rPr>
      <t>-Death</t>
    </r>
  </si>
  <si>
    <r>
      <t xml:space="preserve">Vade Gelimi </t>
    </r>
    <r>
      <rPr>
        <i/>
        <sz val="9"/>
        <rFont val="Times New Roman"/>
        <family val="1"/>
        <charset val="162"/>
      </rPr>
      <t>-Maturity</t>
    </r>
  </si>
  <si>
    <r>
      <t xml:space="preserve">İştira </t>
    </r>
    <r>
      <rPr>
        <i/>
        <sz val="9"/>
        <rFont val="Times New Roman"/>
        <family val="1"/>
        <charset val="162"/>
      </rPr>
      <t>-Surrenders</t>
    </r>
  </si>
  <si>
    <r>
      <t xml:space="preserve">İrat </t>
    </r>
    <r>
      <rPr>
        <i/>
        <sz val="9"/>
        <rFont val="Times New Roman"/>
        <family val="1"/>
        <charset val="162"/>
      </rPr>
      <t>-Annuity</t>
    </r>
  </si>
  <si>
    <r>
      <t xml:space="preserve">İrat (Portföyden Çıkan Pol.) </t>
    </r>
    <r>
      <rPr>
        <i/>
        <sz val="9"/>
        <rFont val="Times New Roman"/>
        <family val="1"/>
        <charset val="162"/>
      </rPr>
      <t>-Annuity(Living the Portfolio)</t>
    </r>
  </si>
  <si>
    <t xml:space="preserve">Kar Payı Farkı </t>
  </si>
  <si>
    <r>
      <t xml:space="preserve">DENETÇİLER </t>
    </r>
    <r>
      <rPr>
        <sz val="10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Auditors</t>
    </r>
  </si>
  <si>
    <r>
      <t xml:space="preserve">GENEL MÜDÜR VE GENEL MÜDÜR YARD.                       
</t>
    </r>
    <r>
      <rPr>
        <i/>
        <sz val="9"/>
        <rFont val="Times New Roman"/>
        <family val="1"/>
        <charset val="162"/>
      </rPr>
      <t>General Manager and General Manager Ass.</t>
    </r>
  </si>
  <si>
    <r>
      <t xml:space="preserve">     3.c- Devr.Hayat Mat.Karş.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Prov.Brought Forw.for Life Ass.-Gross Amount</t>
    </r>
  </si>
  <si>
    <r>
      <t xml:space="preserve">     3.d- Devr.Hayat Mat.Karş.RP.(-)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Prov.Brought Forw.for Life Ass.-Re.Share</t>
    </r>
  </si>
  <si>
    <r>
      <t xml:space="preserve">4- </t>
    </r>
    <r>
      <rPr>
        <b/>
        <sz val="9"/>
        <rFont val="Times New Roman"/>
        <family val="1"/>
        <charset val="162"/>
      </rPr>
      <t>Yat.Riski H.S.P.S.Ayr.Krş.Dğ.</t>
    </r>
    <r>
      <rPr>
        <b/>
        <i/>
        <sz val="10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>Tech.Prov.forLife Ass.Pol.Where The Inv.Risk is Borne The PH</t>
    </r>
  </si>
  <si>
    <r>
      <t xml:space="preserve">5- Diğ.TeknikKarş.Değişim(Net)(+/-)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Change in Other Technical Provisions NoR</t>
    </r>
  </si>
  <si>
    <r>
      <t xml:space="preserve">6- Faaliyet Giderleri (-)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Operating Expenses</t>
    </r>
  </si>
  <si>
    <r>
      <t xml:space="preserve">7- Yatırım Giderleri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Investment Charges</t>
    </r>
  </si>
  <si>
    <r>
      <t>8- Yatırımlardaki Gerçekleşmemiş Zararlar(-)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Unrealised Losses on Investments</t>
    </r>
  </si>
  <si>
    <r>
      <t xml:space="preserve">9- Teknik Olm.Böl.Akt.Yat.Gelirleri(-) </t>
    </r>
    <r>
      <rPr>
        <b/>
        <i/>
        <sz val="10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>Allocated Inv.Return Transf.toThe Non Tech.Acc.</t>
    </r>
  </si>
  <si>
    <r>
      <t>1- Fon İşletim Giderleri (-)</t>
    </r>
    <r>
      <rPr>
        <b/>
        <i/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 xml:space="preserve"> Fund Management Expenses </t>
    </r>
  </si>
  <si>
    <r>
      <t xml:space="preserve">2- Serm.Tahsis Avansları Değ.Azalış Gid.(-)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Investment Losses on Fund Advances</t>
    </r>
  </si>
  <si>
    <r>
      <t xml:space="preserve">3- Faaliyet Giderleri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Operating Expenses</t>
    </r>
  </si>
  <si>
    <r>
      <t xml:space="preserve">4- Diğer Teknik Giderler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Technical Income</t>
    </r>
  </si>
  <si>
    <r>
      <t>C- Emeklilik Teknik Gideri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Technical Income For The Pension Account</t>
    </r>
  </si>
  <si>
    <r>
      <t>D.Yatırım Giderleri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Investment Charges</t>
    </r>
  </si>
  <si>
    <r>
      <t xml:space="preserve">1- Yatırım Yönetim Giderleri- Faiz Dahil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Inv.Management Charges-Inc.Interest</t>
    </r>
  </si>
  <si>
    <r>
      <t xml:space="preserve">2- Yatırımlardaki Değer Azalışları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Value Adjustments on Investments</t>
    </r>
  </si>
  <si>
    <r>
      <t>3- Yat.Nakte Çevrim Zararları (-)</t>
    </r>
    <r>
      <rPr>
        <b/>
        <i/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 xml:space="preserve"> Losses on The Realisation of Investments</t>
    </r>
  </si>
  <si>
    <t>NEVZAT MAZI</t>
  </si>
  <si>
    <t>MÜCAHİT ŞENGÜL</t>
  </si>
  <si>
    <t>İSMET TUĞUL</t>
  </si>
  <si>
    <t>FATİH ZÜLFİKAR</t>
  </si>
  <si>
    <t>İSMET TUĞUL VEKİLİ</t>
  </si>
  <si>
    <t>AHMET GENÇ</t>
  </si>
  <si>
    <t>Thomas Crawford Ramey</t>
  </si>
  <si>
    <t>Saadettin Özbezeyen</t>
  </si>
  <si>
    <t>Erhan Özsertel</t>
  </si>
  <si>
    <t xml:space="preserve">Meclisi Mebusan Caddesi No:87 </t>
  </si>
  <si>
    <t>Joe Henry Hamilton</t>
  </si>
  <si>
    <t>İbrahim Alpaslan Gülesen</t>
  </si>
  <si>
    <t>Taylan Yönel</t>
  </si>
  <si>
    <t>Christopher Locke Peirce</t>
  </si>
  <si>
    <t>Merih Hamarat</t>
  </si>
  <si>
    <t>Ralph Tortorella III.</t>
  </si>
  <si>
    <t>Saime Defne Elioğlu Türkeş</t>
  </si>
  <si>
    <t>Luis Bonell Goytisolo</t>
  </si>
  <si>
    <t>Murat Özdamar</t>
  </si>
  <si>
    <t>0212 251 40 35</t>
  </si>
  <si>
    <t>Yurdal Sert</t>
  </si>
  <si>
    <t>0212 249 10 46</t>
  </si>
  <si>
    <t>sekersigorta.com.tr</t>
  </si>
  <si>
    <t>ALAİN PİERRE ANDRE BAILLY</t>
  </si>
  <si>
    <t>SEVİNÇ ÖZŞEN</t>
  </si>
  <si>
    <t>ALİ ERTUĞRUL BUL</t>
  </si>
  <si>
    <t xml:space="preserve">MECLİS-İ MEBUSAN CAD. NO:127/6 </t>
  </si>
  <si>
    <t>AYŞE AŞARDAĞ</t>
  </si>
  <si>
    <t>ASUMAN GÖMÜÇ</t>
  </si>
  <si>
    <t>ÖZKAN OKUMUŞ</t>
  </si>
  <si>
    <t>ZAFER ZİYA BAŞAK</t>
  </si>
  <si>
    <t>AYCAN AKYOL</t>
  </si>
  <si>
    <t>CİHAT MADANOĞLU</t>
  </si>
  <si>
    <t>MİNE AYHAN</t>
  </si>
  <si>
    <t>AYŞE MERAL ÇİMENBİÇER</t>
  </si>
  <si>
    <t>212 393 16 00</t>
  </si>
  <si>
    <t xml:space="preserve"> 212 292 87 61</t>
  </si>
  <si>
    <t>NEDRETŞERİF ÇAKIRSOY</t>
  </si>
  <si>
    <t>SERKAN SİLAHŞÖR</t>
  </si>
  <si>
    <t>Teşvikiye Caddesi No:119 Nişantaşı</t>
  </si>
  <si>
    <t>ERDAL TARIK ESENSOY</t>
  </si>
  <si>
    <t>METİN TOSUN</t>
  </si>
  <si>
    <t>ŞULE AVCIOĞLU</t>
  </si>
  <si>
    <t>AYŞE FİLİZ ATAK</t>
  </si>
  <si>
    <t>SELDA KORKMAZ</t>
  </si>
  <si>
    <t>0212 231 06 56</t>
  </si>
  <si>
    <t>0212 296 66 63</t>
  </si>
  <si>
    <t>ticaretsigorta@ts.com.tr</t>
  </si>
  <si>
    <t>HACİ BAYRAM BABACAN</t>
  </si>
  <si>
    <t>KÜRŞAT SEMİH ŞİŞMAN</t>
  </si>
  <si>
    <t xml:space="preserve">YILDIZPOSTA CAD.NO:17 KAT 2-3 </t>
  </si>
  <si>
    <t>NURİ OKUTAN</t>
  </si>
  <si>
    <t>İSMAİL HAKKI İMAMOĞLU</t>
  </si>
  <si>
    <t>www.garantisigorta.com.tr</t>
  </si>
  <si>
    <t>Ahmet Cafer ÇELEBİLER</t>
  </si>
  <si>
    <t>Mustafa ERSOYLU</t>
  </si>
  <si>
    <t>Dr.Mustafa AKAN</t>
  </si>
  <si>
    <t>Bankalar Cad.No:31-33</t>
  </si>
  <si>
    <t>Alessandro CORSİ</t>
  </si>
  <si>
    <t>Lütfi TÜRKKAN</t>
  </si>
  <si>
    <t>Muhteşem DORATLI</t>
  </si>
  <si>
    <r>
      <t xml:space="preserve">         Diğer Aracılardan Alacaklar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Receivables from Other Intermediaries</t>
    </r>
  </si>
  <si>
    <r>
      <t xml:space="preserve">         Aracılardan Alac.Alacak Sen.Rees.(-)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 xml:space="preserve">Disc.of Rec.Bonds from Intermediaries </t>
    </r>
  </si>
  <si>
    <r>
      <t xml:space="preserve">    </t>
    </r>
    <r>
      <rPr>
        <b/>
        <sz val="10"/>
        <rFont val="Times New Roman"/>
        <family val="1"/>
        <charset val="162"/>
      </rPr>
      <t xml:space="preserve">  c) Diğer Alacaklar (Net)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Others</t>
    </r>
  </si>
  <si>
    <r>
      <t xml:space="preserve">    </t>
    </r>
    <r>
      <rPr>
        <b/>
        <sz val="10"/>
        <rFont val="Times New Roman"/>
        <family val="1"/>
        <charset val="162"/>
      </rPr>
      <t>2- Reasürans Faaliyetlerinden Alacaklar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Receivables from Reinsurance Op.</t>
    </r>
  </si>
  <si>
    <r>
      <t xml:space="preserve">    </t>
    </r>
    <r>
      <rPr>
        <b/>
        <sz val="10"/>
        <rFont val="Times New Roman"/>
        <family val="1"/>
        <charset val="162"/>
      </rPr>
      <t>5- Bireysel Emeklilik Faal.Alacaklar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Receivables from Pension Operations</t>
    </r>
  </si>
  <si>
    <r>
      <t xml:space="preserve">A- Esas Faaliyetlerden Alacaklar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Receivables from Operations</t>
    </r>
  </si>
  <si>
    <r>
      <t xml:space="preserve">    </t>
    </r>
    <r>
      <rPr>
        <b/>
        <sz val="10"/>
        <rFont val="Times New Roman"/>
        <family val="1"/>
        <charset val="162"/>
      </rPr>
      <t>1- Sigortacılık Faal.Alacaklar</t>
    </r>
    <r>
      <rPr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Receivables from Insurance Operations</t>
    </r>
  </si>
  <si>
    <r>
      <t xml:space="preserve">  </t>
    </r>
    <r>
      <rPr>
        <b/>
        <sz val="10"/>
        <rFont val="Times New Roman"/>
        <family val="1"/>
        <charset val="162"/>
      </rPr>
      <t xml:space="preserve">  2- Sigorta ve Reas. Şirk.Nezd.Depolar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Deposits on Ins.and Reinsurance Co.</t>
    </r>
  </si>
  <si>
    <r>
      <t xml:space="preserve"> </t>
    </r>
    <r>
      <rPr>
        <b/>
        <sz val="10"/>
        <rFont val="Times New Roman"/>
        <family val="1"/>
        <charset val="162"/>
      </rPr>
      <t xml:space="preserve">   3- Sigortalılara Krediler (İkrazlar)</t>
    </r>
    <r>
      <rPr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Loans</t>
    </r>
  </si>
  <si>
    <r>
      <t xml:space="preserve">    </t>
    </r>
    <r>
      <rPr>
        <b/>
        <sz val="10"/>
        <rFont val="Times New Roman"/>
        <family val="1"/>
        <charset val="162"/>
      </rPr>
      <t>4- Bireysel Emeklilik Faal.Alacaklar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Receivables from Pension Operations</t>
    </r>
  </si>
  <si>
    <r>
      <t xml:space="preserve"> </t>
    </r>
    <r>
      <rPr>
        <b/>
        <sz val="10"/>
        <rFont val="Times New Roman"/>
        <family val="1"/>
        <charset val="162"/>
      </rPr>
      <t xml:space="preserve">   5- Esas Faal.Kaynaklanan Şüpheli Alac</t>
    </r>
    <r>
      <rPr>
        <b/>
        <i/>
        <sz val="10"/>
        <rFont val="Times New Roman"/>
        <family val="1"/>
        <charset val="162"/>
      </rPr>
      <t>.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Doubtful Receivables from Operations</t>
    </r>
  </si>
  <si>
    <r>
      <t xml:space="preserve">B- İlişkili Taraflardan Alacaklar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Receivables from Related Parties</t>
    </r>
  </si>
  <si>
    <r>
      <t xml:space="preserve">C- Diğer Alacaklar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Receivables</t>
    </r>
  </si>
  <si>
    <t>Riski Hayat Poliçesi Sahiplerine Ait Finansal Yatırımlar</t>
  </si>
  <si>
    <t xml:space="preserve">SECURITIES PORTFOLIO </t>
  </si>
  <si>
    <t>TABLO: 5</t>
  </si>
  <si>
    <t>TABLE: 5</t>
  </si>
  <si>
    <t>SİGORTACILIK FAALİYETLERİNDEN ALACAKLAR*</t>
  </si>
  <si>
    <t>TABLO: 6</t>
  </si>
  <si>
    <t>TABLE: 6</t>
  </si>
  <si>
    <t>MADDİ VARLIKLAR (NET)*</t>
  </si>
  <si>
    <t>SİGORTA, EMEKLİLİK ve REASÜRANS ŞİRKETLERİNİN 31.12.2006 TARİHLİ KONSOLİDE GELİR TABLOLARI</t>
  </si>
  <si>
    <t>TOPLAM</t>
  </si>
  <si>
    <r>
      <t xml:space="preserve"> b.Devr.Prim -</t>
    </r>
    <r>
      <rPr>
        <i/>
        <sz val="9"/>
        <rFont val="Times New Roman"/>
        <family val="1"/>
        <charset val="162"/>
      </rPr>
      <t>Outward Reins.Pr.(-)</t>
    </r>
  </si>
  <si>
    <r>
      <t xml:space="preserve"> c.Ayr.KPK-</t>
    </r>
    <r>
      <rPr>
        <i/>
        <sz val="9"/>
        <rFont val="Times New Roman"/>
        <family val="1"/>
        <charset val="162"/>
      </rPr>
      <t>Prov.for Unearnd Pr.(-)</t>
    </r>
  </si>
  <si>
    <r>
      <t xml:space="preserve"> d.Ayr.KPK RP -</t>
    </r>
    <r>
      <rPr>
        <i/>
        <sz val="8"/>
        <rFont val="Times New Roman"/>
        <family val="1"/>
        <charset val="162"/>
      </rPr>
      <t>Prov.Unearnd Pr.RS</t>
    </r>
  </si>
  <si>
    <r>
      <t xml:space="preserve"> e.Devr.KPK-</t>
    </r>
    <r>
      <rPr>
        <i/>
        <sz val="8"/>
        <rFont val="Times New Roman"/>
        <family val="1"/>
        <charset val="162"/>
      </rPr>
      <t>Pr.Br.Fw.Unearned Pr.</t>
    </r>
  </si>
  <si>
    <r>
      <t xml:space="preserve"> f.Dvr.KPK RP-</t>
    </r>
    <r>
      <rPr>
        <i/>
        <sz val="8"/>
        <rFont val="Times New Roman"/>
        <family val="1"/>
        <charset val="162"/>
      </rPr>
      <t>Pr.Br.Forw.UP RS (-)</t>
    </r>
  </si>
  <si>
    <r>
      <t>2.Tk.Olm.Bl.Akt.YG</t>
    </r>
    <r>
      <rPr>
        <i/>
        <sz val="8"/>
        <rFont val="Times New Roman"/>
        <family val="1"/>
        <charset val="162"/>
      </rPr>
      <t>-All.Inv.RTfr.NTA</t>
    </r>
  </si>
  <si>
    <r>
      <t>1.Gerç.Hasar (Net)-</t>
    </r>
    <r>
      <rPr>
        <i/>
        <sz val="9"/>
        <rFont val="Times New Roman"/>
        <family val="1"/>
        <charset val="162"/>
      </rPr>
      <t>Claims Inc. NoR</t>
    </r>
  </si>
  <si>
    <r>
      <t xml:space="preserve"> a.Ödenen Hasar-</t>
    </r>
    <r>
      <rPr>
        <i/>
        <sz val="9"/>
        <rFont val="Times New Roman"/>
        <family val="1"/>
        <charset val="162"/>
      </rPr>
      <t>Paid Loss</t>
    </r>
    <r>
      <rPr>
        <sz val="10"/>
        <rFont val="Times New Roman"/>
        <family val="1"/>
        <charset val="162"/>
      </rPr>
      <t xml:space="preserve"> (-)</t>
    </r>
  </si>
  <si>
    <r>
      <t xml:space="preserve"> b.Ödenen Hasar RP- </t>
    </r>
    <r>
      <rPr>
        <i/>
        <sz val="9"/>
        <rFont val="Times New Roman"/>
        <family val="1"/>
        <charset val="162"/>
      </rPr>
      <t>Paid Loss RS</t>
    </r>
  </si>
  <si>
    <r>
      <t xml:space="preserve"> c.Ayr.MHK -</t>
    </r>
    <r>
      <rPr>
        <i/>
        <sz val="9"/>
        <rFont val="Times New Roman"/>
        <family val="1"/>
        <charset val="162"/>
      </rPr>
      <t>Pr.For Outs.Claims(-)</t>
    </r>
  </si>
  <si>
    <r>
      <t xml:space="preserve"> d.Ayr.MHK RP -</t>
    </r>
    <r>
      <rPr>
        <i/>
        <sz val="9"/>
        <rFont val="Times New Roman"/>
        <family val="1"/>
        <charset val="162"/>
      </rPr>
      <t>Pr.Outs.Claims RS</t>
    </r>
  </si>
  <si>
    <r>
      <t xml:space="preserve"> e.Devr.MHK -</t>
    </r>
    <r>
      <rPr>
        <i/>
        <sz val="9"/>
        <rFont val="Times New Roman"/>
        <family val="1"/>
        <charset val="162"/>
      </rPr>
      <t>Pr.Br.Forw.Gr.OC</t>
    </r>
  </si>
  <si>
    <r>
      <t xml:space="preserve"> f.Dvr.MHKRP-</t>
    </r>
    <r>
      <rPr>
        <i/>
        <sz val="9"/>
        <rFont val="Times New Roman"/>
        <family val="1"/>
        <charset val="162"/>
      </rPr>
      <t>Pr.Br.Forw.OCRS(-)</t>
    </r>
  </si>
  <si>
    <r>
      <t xml:space="preserve">  a.Üretim Kom.-</t>
    </r>
    <r>
      <rPr>
        <i/>
        <sz val="9"/>
        <rFont val="Times New Roman"/>
        <family val="1"/>
        <charset val="162"/>
      </rPr>
      <t>Acquisition Comm.</t>
    </r>
  </si>
  <si>
    <r>
      <t xml:space="preserve">  b.Reaüsrans Kom.-</t>
    </r>
    <r>
      <rPr>
        <i/>
        <sz val="9"/>
        <rFont val="Times New Roman"/>
        <family val="1"/>
        <charset val="162"/>
      </rPr>
      <t>Reins.Comm.</t>
    </r>
  </si>
  <si>
    <r>
      <t xml:space="preserve">  c.Personel -</t>
    </r>
    <r>
      <rPr>
        <i/>
        <sz val="9"/>
        <rFont val="Times New Roman"/>
        <family val="1"/>
        <charset val="162"/>
      </rPr>
      <t>Personnal</t>
    </r>
  </si>
  <si>
    <r>
      <t xml:space="preserve">  d.Yönetim -</t>
    </r>
    <r>
      <rPr>
        <i/>
        <sz val="9"/>
        <rFont val="Times New Roman"/>
        <family val="1"/>
        <charset val="162"/>
      </rPr>
      <t>General Managem.</t>
    </r>
  </si>
  <si>
    <r>
      <t xml:space="preserve">  e.Pazarlama/Reklam-</t>
    </r>
    <r>
      <rPr>
        <i/>
        <sz val="9"/>
        <rFont val="Times New Roman"/>
        <family val="1"/>
        <charset val="162"/>
      </rPr>
      <t>Mark./Advert.</t>
    </r>
  </si>
  <si>
    <t>MURAT SARITAŞ</t>
  </si>
  <si>
    <t>AHMET HALIK HOROZOĞLU</t>
  </si>
  <si>
    <t>ZEYNEL KOÇ</t>
  </si>
  <si>
    <t>0212 274 10 10</t>
  </si>
  <si>
    <t>0212 347 41 00</t>
  </si>
  <si>
    <t>ALİ CİHANGİR ANAFARTA</t>
  </si>
  <si>
    <t>0212 347 41 09</t>
  </si>
  <si>
    <t>www.topraksigorta.com.tr</t>
  </si>
  <si>
    <t xml:space="preserve">NABIL HUSSEIN SOUFRAKI </t>
  </si>
  <si>
    <t>EROL GÜRSOY</t>
  </si>
  <si>
    <t>FİLİZ NUR ERGEÇGİL (GEN.MÜD.VEKİLİ)</t>
  </si>
  <si>
    <t>Ord.Prf.Fahrettin Kerim Gökay Cad.</t>
  </si>
  <si>
    <t>M.MUSTAFA KIRALİ</t>
  </si>
  <si>
    <t>MURAT ATALIK</t>
  </si>
  <si>
    <t>AYŞE TAYLAN</t>
  </si>
  <si>
    <t>HÜSEYİN ÖZEL</t>
  </si>
  <si>
    <t>0216 554 11 00</t>
  </si>
  <si>
    <t xml:space="preserve">0216 554 11 11 </t>
  </si>
  <si>
    <t>MEHMET EMİN KARAMEHMET</t>
  </si>
  <si>
    <t>AHMET ÇINAR</t>
  </si>
  <si>
    <t>HULUSİ TAŞKIRAN</t>
  </si>
  <si>
    <t>MECLİSİ MEBUSAN CAD.  NO: 91</t>
  </si>
  <si>
    <t>MEHMET SAİT KUZEYLİ</t>
  </si>
  <si>
    <t>YILMAZ TAHAOĞLU</t>
  </si>
  <si>
    <t>SERDAR GÜL</t>
  </si>
  <si>
    <t>MEHMET BÜLENT ERGİN</t>
  </si>
  <si>
    <t>DİDEM ELİF DOĞAN</t>
  </si>
  <si>
    <t>NİL KARAMEHMET</t>
  </si>
  <si>
    <t>(0 212) 334 90 00</t>
  </si>
  <si>
    <r>
      <t xml:space="preserve">HAYAT DIŞI SİGORTA ŞİRKETLERİNİN </t>
    </r>
    <r>
      <rPr>
        <b/>
        <sz val="13"/>
        <rFont val="Times New Roman"/>
        <family val="1"/>
        <charset val="162"/>
      </rPr>
      <t>FERDİ KAZA</t>
    </r>
    <r>
      <rPr>
        <b/>
        <sz val="11"/>
        <rFont val="Times New Roman"/>
        <family val="1"/>
        <charset val="162"/>
      </rPr>
      <t xml:space="preserve"> BRANŞI KAR ve ZARAR HESABI TEKNİK SONUÇLARI</t>
    </r>
  </si>
  <si>
    <r>
      <t xml:space="preserve">SİGORTA ŞİRKETLERİNİN </t>
    </r>
    <r>
      <rPr>
        <b/>
        <sz val="13"/>
        <rFont val="Times New Roman"/>
        <family val="1"/>
        <charset val="162"/>
      </rPr>
      <t>KREDİ</t>
    </r>
    <r>
      <rPr>
        <b/>
        <sz val="11"/>
        <rFont val="Times New Roman"/>
        <family val="1"/>
        <charset val="162"/>
      </rPr>
      <t xml:space="preserve"> BRANŞI KAR ve ZARAR HESABI TEKNİK SONUÇLARI</t>
    </r>
  </si>
  <si>
    <r>
      <t xml:space="preserve">SİGORTA ŞİRKETLERİNİN </t>
    </r>
    <r>
      <rPr>
        <b/>
        <sz val="13"/>
        <rFont val="Times New Roman"/>
        <family val="1"/>
        <charset val="162"/>
      </rPr>
      <t>HUKUKSAL KORUMA</t>
    </r>
    <r>
      <rPr>
        <b/>
        <sz val="11"/>
        <rFont val="Times New Roman"/>
        <family val="1"/>
        <charset val="162"/>
      </rPr>
      <t xml:space="preserve"> BRANŞI KAR ve ZARAR HESABI TEKNİK SONUÇLARI</t>
    </r>
  </si>
  <si>
    <r>
      <t xml:space="preserve">SİGORTA ŞİRKETLERİNİN </t>
    </r>
    <r>
      <rPr>
        <b/>
        <sz val="13"/>
        <rFont val="Times New Roman"/>
        <family val="1"/>
        <charset val="162"/>
      </rPr>
      <t>MÜHENDİSLİK</t>
    </r>
    <r>
      <rPr>
        <b/>
        <sz val="11"/>
        <rFont val="Times New Roman"/>
        <family val="1"/>
        <charset val="162"/>
      </rPr>
      <t xml:space="preserve"> BRANŞI KAR ve ZARAR HESABI TEKNİK SONUÇLARI </t>
    </r>
  </si>
  <si>
    <r>
      <t xml:space="preserve">SİGORTA ŞİRKETLERİNİN </t>
    </r>
    <r>
      <rPr>
        <b/>
        <sz val="13"/>
        <rFont val="Times New Roman"/>
        <family val="1"/>
        <charset val="162"/>
      </rPr>
      <t xml:space="preserve">TARIM </t>
    </r>
    <r>
      <rPr>
        <b/>
        <sz val="11"/>
        <rFont val="Times New Roman"/>
        <family val="1"/>
        <charset val="162"/>
      </rPr>
      <t xml:space="preserve">BRANŞI KAR ve ZARAR HESABI TEKNİK SONUÇLARI </t>
    </r>
  </si>
  <si>
    <r>
      <t xml:space="preserve">HAYAT DIŞI SİGORTA ŞİRKETLERİNİN </t>
    </r>
    <r>
      <rPr>
        <b/>
        <sz val="13"/>
        <rFont val="Times New Roman"/>
        <family val="1"/>
        <charset val="162"/>
      </rPr>
      <t>SAĞLIK</t>
    </r>
    <r>
      <rPr>
        <b/>
        <sz val="11"/>
        <rFont val="Times New Roman"/>
        <family val="1"/>
        <charset val="162"/>
      </rPr>
      <t xml:space="preserve"> BRANŞI KAR ve ZARAR HESABI TEKNİK SONUÇLARI </t>
    </r>
  </si>
  <si>
    <t>ÖDEME PERİYODUNA ve YAŞA GÖRE BİREYSEL EMEKLİLİK SÖZLEŞMELERİNİN DAĞILIMI</t>
  </si>
  <si>
    <t>SİGORTA, EMEKLİLİK ve REASÜRANS ŞİRKETLERİNİN SERMAYELERİNİN DAĞILIMI</t>
  </si>
  <si>
    <t>SİGORTA, EMEKLİLİK ve REASÜRANS ŞİRKETLERİNİN ÜST DÜZEY YÖNETİCİLERİ</t>
  </si>
  <si>
    <t>SİGORTA, EMEKLİLİK ve REASÜRANS ŞİRKETLERİNDE ÇALIŞAN SAYISI</t>
  </si>
  <si>
    <t>SİGORTA, EMEKLİLİK ve REASÜRANS ŞİRKETLERİNDE ÇALIŞAN PAZARLAMA ELEMANI SAYISI</t>
  </si>
  <si>
    <t>SİGORTA ve REASÜRANS ŞİRKETLERİNDE ÇALIŞAN AKTÜERLER</t>
  </si>
  <si>
    <t>SİGORTACILIK ALANINDA FAALİYET GÖSTEREN DİĞER KURULUŞLAR</t>
  </si>
  <si>
    <t>SİGORTA, EMEKLİLİK ve REASÜRANS ŞİRKETLERİNİN GENEL BİLGİLERİ</t>
  </si>
  <si>
    <r>
      <t xml:space="preserve">Hayat
Teknik
Karşılıkları
</t>
    </r>
    <r>
      <rPr>
        <i/>
        <sz val="9"/>
        <rFont val="Times New Roman"/>
        <family val="1"/>
        <charset val="162"/>
      </rPr>
      <t>Life
Mathematical
Provisions</t>
    </r>
  </si>
  <si>
    <r>
      <t xml:space="preserve">Diğer
Risklere
İlişkin Karş.
</t>
    </r>
    <r>
      <rPr>
        <i/>
        <sz val="9"/>
        <rFont val="Times New Roman"/>
        <family val="1"/>
        <charset val="162"/>
      </rPr>
      <t>Provisions
for Other
Risks</t>
    </r>
  </si>
  <si>
    <r>
      <t xml:space="preserve">Diğer Yüküm.
ve Karş.
</t>
    </r>
    <r>
      <rPr>
        <i/>
        <sz val="9"/>
        <rFont val="Times New Roman"/>
        <family val="1"/>
        <charset val="162"/>
      </rPr>
      <t xml:space="preserve">Other
Liabilities
and Provisions </t>
    </r>
  </si>
  <si>
    <r>
      <t xml:space="preserve">Gelecek
Yıllara Ait
Gelirler/Gid.
Tah.
</t>
    </r>
    <r>
      <rPr>
        <i/>
        <sz val="9"/>
        <rFont val="Times New Roman"/>
        <family val="1"/>
        <charset val="162"/>
      </rPr>
      <t>Income/Exp.
Accruals for
Future Years</t>
    </r>
  </si>
  <si>
    <r>
      <t xml:space="preserve">Diğer Uzun
Vadeli Yük.
</t>
    </r>
    <r>
      <rPr>
        <i/>
        <sz val="9"/>
        <rFont val="Times New Roman"/>
        <family val="1"/>
        <charset val="162"/>
      </rPr>
      <t>Other Long
Term
Liabilities</t>
    </r>
  </si>
  <si>
    <r>
      <t xml:space="preserve">Nominal
Sermaye
</t>
    </r>
    <r>
      <rPr>
        <i/>
        <sz val="9"/>
        <rFont val="Times New Roman"/>
        <family val="1"/>
        <charset val="162"/>
      </rPr>
      <t>Nominal
Capital</t>
    </r>
  </si>
  <si>
    <r>
      <t xml:space="preserve">Ödenmemiş
Sermeye (-) 
</t>
    </r>
    <r>
      <rPr>
        <i/>
        <sz val="9"/>
        <rFont val="Times New Roman"/>
        <family val="1"/>
        <charset val="162"/>
      </rPr>
      <t>Unpaid
Capital</t>
    </r>
  </si>
  <si>
    <r>
      <t xml:space="preserve">Serm.Düzeltmesi
Net Fark. (+)/(-)
</t>
    </r>
    <r>
      <rPr>
        <i/>
        <sz val="9"/>
        <rFont val="Times New Roman"/>
        <family val="1"/>
        <charset val="162"/>
      </rPr>
      <t>Net Differences
on Capital
Adjustment</t>
    </r>
  </si>
  <si>
    <r>
      <t xml:space="preserve">HS İhraç
Prim ve
İptal Karları
</t>
    </r>
    <r>
      <rPr>
        <i/>
        <sz val="9"/>
        <rFont val="Times New Roman"/>
        <family val="1"/>
        <charset val="162"/>
      </rPr>
      <t>Share 
Cancellation
Profits</t>
    </r>
  </si>
  <si>
    <r>
      <t xml:space="preserve">Serm.
Eklenecek
Satış Karları
</t>
    </r>
    <r>
      <rPr>
        <i/>
        <sz val="9"/>
        <rFont val="Times New Roman"/>
        <family val="1"/>
        <charset val="162"/>
      </rPr>
      <t>Sale Proceeds
to be Inc.in
Capital</t>
    </r>
  </si>
  <si>
    <r>
      <t xml:space="preserve">Diğer
Sermaye
Yedekleri
</t>
    </r>
    <r>
      <rPr>
        <i/>
        <sz val="9"/>
        <rFont val="Times New Roman"/>
        <family val="1"/>
        <charset val="162"/>
      </rPr>
      <t>Other
Capital
Reserves</t>
    </r>
  </si>
  <si>
    <r>
      <t xml:space="preserve">Yasal
Yedekler
</t>
    </r>
    <r>
      <rPr>
        <i/>
        <sz val="9"/>
        <rFont val="Times New Roman"/>
        <family val="1"/>
        <charset val="162"/>
      </rPr>
      <t>Legal
Reserves</t>
    </r>
  </si>
  <si>
    <r>
      <t xml:space="preserve">Statü ve
Olağanüstü
Yedekler 
</t>
    </r>
    <r>
      <rPr>
        <i/>
        <sz val="9"/>
        <rFont val="Times New Roman"/>
        <family val="1"/>
        <charset val="162"/>
      </rPr>
      <t>Status and
Extraordinary
Reserves</t>
    </r>
  </si>
  <si>
    <r>
      <t xml:space="preserve">Finansal
Varlıkların
Değerlemesi
</t>
    </r>
    <r>
      <rPr>
        <i/>
        <sz val="9"/>
        <rFont val="Times New Roman"/>
        <family val="1"/>
        <charset val="162"/>
      </rPr>
      <t>Revaluation
of Financial
Assets</t>
    </r>
  </si>
  <si>
    <r>
      <t xml:space="preserve">Diğer
Kar
Yedekleri
</t>
    </r>
    <r>
      <rPr>
        <i/>
        <sz val="9"/>
        <rFont val="Times New Roman"/>
        <family val="1"/>
        <charset val="162"/>
      </rPr>
      <t>Other
Earning
Reserves</t>
    </r>
  </si>
  <si>
    <r>
      <t xml:space="preserve">Geçmiş Yıllar
K / Z (+)/(-)
</t>
    </r>
    <r>
      <rPr>
        <i/>
        <sz val="9"/>
        <rFont val="Times New Roman"/>
        <family val="1"/>
        <charset val="162"/>
      </rPr>
      <t>Previous Years' 
Profits/Losses</t>
    </r>
  </si>
  <si>
    <r>
      <t xml:space="preserve">Dönem Net
K / Z (+)/(-)
</t>
    </r>
    <r>
      <rPr>
        <i/>
        <sz val="9"/>
        <rFont val="Times New Roman"/>
        <family val="1"/>
        <charset val="162"/>
      </rPr>
      <t>Net
Profit/Loss
for The
Financial Year</t>
    </r>
  </si>
  <si>
    <r>
      <t xml:space="preserve">His.Sen./Diğ.Değ.
Getirili FV
</t>
    </r>
    <r>
      <rPr>
        <i/>
        <sz val="9"/>
        <rFont val="Times New Roman"/>
        <family val="1"/>
        <charset val="162"/>
      </rPr>
      <t>Shares and Other
Equity Shares</t>
    </r>
  </si>
  <si>
    <r>
      <t xml:space="preserve">Hazine Bonosu
ve Devlet Tahvili
</t>
    </r>
    <r>
      <rPr>
        <i/>
        <sz val="9"/>
        <rFont val="Times New Roman"/>
        <family val="1"/>
        <charset val="162"/>
      </rPr>
      <t>Treasury Bills and
Government Bonds</t>
    </r>
  </si>
  <si>
    <r>
      <t xml:space="preserve">Yatırım Fonu
Katılma Belgeleri
</t>
    </r>
    <r>
      <rPr>
        <i/>
        <sz val="9"/>
        <rFont val="Times New Roman"/>
        <family val="1"/>
        <charset val="162"/>
      </rPr>
      <t>Mutual Funds</t>
    </r>
  </si>
  <si>
    <r>
      <t xml:space="preserve">Diğer Alım Satım
Amaçlı FV
</t>
    </r>
    <r>
      <rPr>
        <i/>
        <sz val="9"/>
        <rFont val="Times New Roman"/>
        <family val="1"/>
        <charset val="162"/>
      </rPr>
      <t>Other Fin. Ass.
Held for Trading</t>
    </r>
  </si>
  <si>
    <r>
      <t xml:space="preserve">Diğer Alım Satım
Amaçlı FV
</t>
    </r>
    <r>
      <rPr>
        <i/>
        <sz val="9"/>
        <rFont val="Times New Roman"/>
        <family val="1"/>
        <charset val="162"/>
      </rPr>
      <t>Other Fin. Ass.
Held for Maturity</t>
    </r>
  </si>
  <si>
    <t>www.ankaraemeklilik.com.tr</t>
  </si>
  <si>
    <t>Cheick Tidjane Thiam</t>
  </si>
  <si>
    <t>Selmin Çağatay</t>
  </si>
  <si>
    <t>İnkılap Mah. Küçüksu Cad.</t>
  </si>
  <si>
    <t>Zeki Gündüz</t>
  </si>
  <si>
    <t>Hasan Kılıç</t>
  </si>
  <si>
    <t>Pierre-Oliver Bouée</t>
  </si>
  <si>
    <t>Selim Avşar</t>
  </si>
  <si>
    <t>Carl Owen Boehr (Murahhas Aza)</t>
  </si>
  <si>
    <t>Abdullah Nihat Ünalacak</t>
  </si>
  <si>
    <t>Ümraniye / İstanbul</t>
  </si>
  <si>
    <t>Martin John Brooks</t>
  </si>
  <si>
    <t>Mustafa Fırat Kuruca</t>
  </si>
  <si>
    <r>
      <t xml:space="preserve">4- HD Tek.Böl.Akt.Yat.Gelirleri (-) </t>
    </r>
    <r>
      <rPr>
        <b/>
        <i/>
        <sz val="10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>All.Inv.Return Transf.To The Non Life Ins.Tech.Acc.</t>
    </r>
  </si>
  <si>
    <r>
      <t xml:space="preserve">5- Türev Ürünler Sonucu Oluşan Zararlar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Losses on Derivatives</t>
    </r>
  </si>
  <si>
    <r>
      <t xml:space="preserve">6- Kambiyo Zararları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Foreign Exchange Losses</t>
    </r>
  </si>
  <si>
    <r>
      <t xml:space="preserve">7- Amortisman Giderleri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Depreciation Expense</t>
    </r>
  </si>
  <si>
    <r>
      <t xml:space="preserve">8- Diğer Yatırım Giderleri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Investment Charges</t>
    </r>
  </si>
  <si>
    <r>
      <t>E-Diğ/Olağandışı Faal.Gelir/Gid.ve K/Z</t>
    </r>
    <r>
      <rPr>
        <b/>
        <i/>
        <sz val="10"/>
        <rFont val="Times New Roman"/>
        <family val="1"/>
        <charset val="162"/>
      </rPr>
      <t xml:space="preserve"> </t>
    </r>
    <r>
      <rPr>
        <b/>
        <sz val="10"/>
        <rFont val="Times New Roman"/>
        <family val="1"/>
        <charset val="162"/>
      </rPr>
      <t xml:space="preserve">- </t>
    </r>
    <r>
      <rPr>
        <sz val="9"/>
        <rFont val="Times New Roman"/>
        <family val="1"/>
        <charset val="162"/>
      </rPr>
      <t>Other Charges and Extraordinary P/L</t>
    </r>
  </si>
  <si>
    <r>
      <t>3.Hayat Mat.Karş.Değ.-</t>
    </r>
    <r>
      <rPr>
        <i/>
        <sz val="9"/>
        <rFont val="Times New Roman"/>
        <family val="1"/>
        <charset val="162"/>
      </rPr>
      <t>Change in Prov.Life Ins.</t>
    </r>
  </si>
  <si>
    <r>
      <t>A- Hayat Dışı Teknik Gelir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Technical Income for Non -Life Business</t>
    </r>
  </si>
  <si>
    <r>
      <t xml:space="preserve">    1.2.b- Ayr.Mual.Hasar Karş.Reas.P.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Prov.For Outst.Claims-Reinsurers' Share</t>
    </r>
  </si>
  <si>
    <r>
      <t xml:space="preserve">Cari Olmayan Varlıklar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Non Current Assets</t>
    </r>
  </si>
  <si>
    <r>
      <t xml:space="preserve">Kısa Vadeli Yükümlülükler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Current Liabilities</t>
    </r>
  </si>
  <si>
    <r>
      <t xml:space="preserve">Uzun Vadeli Yükümlülükler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Long Term Liabilities</t>
    </r>
  </si>
  <si>
    <r>
      <t>Özsermaye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Shareholders' Equity</t>
    </r>
  </si>
  <si>
    <r>
      <t xml:space="preserve">Kar*
</t>
    </r>
    <r>
      <rPr>
        <i/>
        <sz val="9"/>
        <rFont val="Times New Roman"/>
        <family val="1"/>
        <charset val="162"/>
      </rPr>
      <t>Profit</t>
    </r>
  </si>
  <si>
    <r>
      <t xml:space="preserve">Yedek Akçe Olarak Ayrılan
</t>
    </r>
    <r>
      <rPr>
        <i/>
        <sz val="9"/>
        <rFont val="Times New Roman"/>
        <family val="1"/>
        <charset val="162"/>
      </rPr>
      <t>Reserve Funds</t>
    </r>
  </si>
  <si>
    <r>
      <t xml:space="preserve">Dağıtılan Temettüler
</t>
    </r>
    <r>
      <rPr>
        <i/>
        <sz val="8"/>
        <rFont val="Times New Roman"/>
        <family val="1"/>
        <charset val="162"/>
      </rPr>
      <t>Dividends Distributed</t>
    </r>
  </si>
  <si>
    <r>
      <t xml:space="preserve">Dağıtılmamış Kar
</t>
    </r>
    <r>
      <rPr>
        <i/>
        <sz val="8"/>
        <rFont val="Times New Roman"/>
        <family val="1"/>
        <charset val="162"/>
      </rPr>
      <t>Retained Profit</t>
    </r>
  </si>
  <si>
    <r>
      <t xml:space="preserve">Yangın
</t>
    </r>
    <r>
      <rPr>
        <i/>
        <sz val="9"/>
        <rFont val="Times New Roman"/>
        <family val="1"/>
        <charset val="162"/>
      </rPr>
      <t>Fire</t>
    </r>
  </si>
  <si>
    <r>
      <t xml:space="preserve">Nakliyat
</t>
    </r>
    <r>
      <rPr>
        <i/>
        <sz val="9"/>
        <rFont val="Times New Roman"/>
        <family val="1"/>
        <charset val="162"/>
      </rPr>
      <t>Transport</t>
    </r>
  </si>
  <si>
    <r>
      <t xml:space="preserve">Trafik
</t>
    </r>
    <r>
      <rPr>
        <i/>
        <sz val="9"/>
        <rFont val="Times New Roman"/>
        <family val="1"/>
        <charset val="162"/>
      </rPr>
      <t>TPL*</t>
    </r>
  </si>
  <si>
    <r>
      <t xml:space="preserve">Kaza
</t>
    </r>
    <r>
      <rPr>
        <i/>
        <sz val="9"/>
        <rFont val="Times New Roman"/>
        <family val="1"/>
        <charset val="162"/>
      </rPr>
      <t>Casualty</t>
    </r>
  </si>
  <si>
    <r>
      <t xml:space="preserve">Ferdi kaza
</t>
    </r>
    <r>
      <rPr>
        <i/>
        <sz val="9"/>
        <rFont val="Times New Roman"/>
        <family val="1"/>
        <charset val="162"/>
      </rPr>
      <t>Personel Accident</t>
    </r>
  </si>
  <si>
    <r>
      <t xml:space="preserve">    1.2.c- Devreden Kazanılmamış Prim Karş.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Prov.Brought Forw for The UP- Gr. Amount</t>
    </r>
  </si>
  <si>
    <r>
      <t xml:space="preserve">    1.2.d- Devr.KazanılmamışPrimKarş.Reas.P.(-)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 Brought Forw.for the UP Reins.Share</t>
    </r>
  </si>
  <si>
    <r>
      <t xml:space="preserve">    1.2.d- Devr.Kazanılmamış Pr.Karş.Reas.P.(-)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 Brought Forw.for The UP Reins.Share</t>
    </r>
  </si>
  <si>
    <r>
      <t xml:space="preserve">    1.2.c- Devreden Kazanılmamış Pr.Karş.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Prov.Brought Forw for The UP- Gr. Amount</t>
    </r>
  </si>
  <si>
    <r>
      <t>Diğer
Alacaklar</t>
    </r>
    <r>
      <rPr>
        <b/>
        <sz val="14"/>
        <rFont val="Times New Roman"/>
        <family val="1"/>
        <charset val="162"/>
      </rPr>
      <t xml:space="preserve">
</t>
    </r>
    <r>
      <rPr>
        <i/>
        <sz val="8"/>
        <rFont val="Times New Roman"/>
        <family val="1"/>
        <charset val="162"/>
      </rPr>
      <t>Other
Receivables</t>
    </r>
  </si>
  <si>
    <r>
      <t>Bloke</t>
    </r>
    <r>
      <rPr>
        <b/>
        <sz val="14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Bloked</t>
    </r>
  </si>
  <si>
    <r>
      <t>Tarım</t>
    </r>
    <r>
      <rPr>
        <b/>
        <sz val="14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Agriculture</t>
    </r>
  </si>
  <si>
    <t>1A</t>
  </si>
  <si>
    <t>1B</t>
  </si>
  <si>
    <t>2A</t>
  </si>
  <si>
    <t>2B</t>
  </si>
  <si>
    <t>3A</t>
  </si>
  <si>
    <t>3B</t>
  </si>
  <si>
    <t>3C</t>
  </si>
  <si>
    <t>4A</t>
  </si>
  <si>
    <t>4B</t>
  </si>
  <si>
    <t>7A</t>
  </si>
  <si>
    <t>7B</t>
  </si>
  <si>
    <t>7C</t>
  </si>
  <si>
    <t>32A</t>
  </si>
  <si>
    <t>32B</t>
  </si>
  <si>
    <t>40A</t>
  </si>
  <si>
    <t>40B</t>
  </si>
  <si>
    <t>41A</t>
  </si>
  <si>
    <t>41B</t>
  </si>
  <si>
    <r>
      <t>Genel Toplam</t>
    </r>
    <r>
      <rPr>
        <b/>
        <sz val="8"/>
        <rFont val="Times New Roman"/>
        <family val="1"/>
        <charset val="162"/>
      </rPr>
      <t xml:space="preserve"> </t>
    </r>
    <r>
      <rPr>
        <i/>
        <sz val="8"/>
        <rFont val="Times New Roman"/>
        <family val="1"/>
        <charset val="162"/>
      </rPr>
      <t>-Total</t>
    </r>
  </si>
  <si>
    <r>
      <t xml:space="preserve">TOPLAM </t>
    </r>
    <r>
      <rPr>
        <i/>
        <sz val="8"/>
        <rFont val="Times New Roman"/>
        <family val="1"/>
        <charset val="162"/>
      </rPr>
      <t>-Total</t>
    </r>
  </si>
  <si>
    <t>Genel Toplam</t>
  </si>
  <si>
    <r>
      <t xml:space="preserve">   </t>
    </r>
    <r>
      <rPr>
        <b/>
        <sz val="10"/>
        <rFont val="Times New Roman"/>
        <family val="1"/>
        <charset val="162"/>
      </rPr>
      <t xml:space="preserve"> 1- Sigortacılık Faaliyetlerinden Borçlar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Payables on Ins. Operations</t>
    </r>
  </si>
  <si>
    <r>
      <t xml:space="preserve"> </t>
    </r>
    <r>
      <rPr>
        <b/>
        <sz val="10"/>
        <rFont val="Times New Roman"/>
        <family val="1"/>
        <charset val="162"/>
      </rPr>
      <t xml:space="preserve">   2- Emeklilik Faaliyetlerinden Borçlar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Payables on Pension Operations</t>
    </r>
  </si>
  <si>
    <r>
      <t>C- İlişkili Taraflara Borçlar -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Payables to Related Parties</t>
    </r>
    <r>
      <rPr>
        <sz val="9"/>
        <rFont val="Times New Roman"/>
        <family val="1"/>
        <charset val="162"/>
      </rPr>
      <t xml:space="preserve"> </t>
    </r>
  </si>
  <si>
    <r>
      <t xml:space="preserve"> </t>
    </r>
    <r>
      <rPr>
        <b/>
        <sz val="10"/>
        <rFont val="Times New Roman"/>
        <family val="1"/>
        <charset val="162"/>
      </rPr>
      <t xml:space="preserve">  1- Hayat Teknik Karşılıkları</t>
    </r>
    <r>
      <rPr>
        <b/>
        <i/>
        <sz val="10"/>
        <rFont val="Times New Roman"/>
        <family val="1"/>
        <charset val="162"/>
      </rPr>
      <t xml:space="preserve"> </t>
    </r>
    <r>
      <rPr>
        <b/>
        <sz val="10"/>
        <rFont val="Times New Roman"/>
        <family val="1"/>
        <charset val="162"/>
      </rPr>
      <t xml:space="preserve">- </t>
    </r>
    <r>
      <rPr>
        <sz val="9"/>
        <rFont val="Times New Roman"/>
        <family val="1"/>
        <charset val="162"/>
      </rPr>
      <t>Life Mathematical Provisions</t>
    </r>
  </si>
  <si>
    <r>
      <t xml:space="preserve">   </t>
    </r>
    <r>
      <rPr>
        <b/>
        <sz val="10"/>
        <rFont val="Times New Roman"/>
        <family val="1"/>
        <charset val="162"/>
      </rPr>
      <t xml:space="preserve">2- Diğer Teknik Karşılıklar - </t>
    </r>
    <r>
      <rPr>
        <sz val="9"/>
        <rFont val="Times New Roman"/>
        <family val="1"/>
        <charset val="162"/>
      </rPr>
      <t>Other Technical Provisions</t>
    </r>
  </si>
  <si>
    <r>
      <t xml:space="preserve">F- Diğer Risklere İlişkin Karşılıklar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 xml:space="preserve">Provisions for Other Risks </t>
    </r>
  </si>
  <si>
    <r>
      <t xml:space="preserve">G- Diğer Yükümlülükler ve Karşılıkları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Liabilities and Provisions</t>
    </r>
  </si>
  <si>
    <r>
      <t xml:space="preserve">H- Gelecek Yıllar Gelir/Gid.Tah.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Income/Expense Accruals for Future Years</t>
    </r>
  </si>
  <si>
    <r>
      <t>I-  Diğ.Uzun Vadeli Yükümlülükler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Other Long Term Liabilities</t>
    </r>
  </si>
  <si>
    <r>
      <t>A- Ödenmiş Sermaye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Paid - in Capital</t>
    </r>
  </si>
  <si>
    <r>
      <t>B- Sermaye Yedekleri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Capital Reserves</t>
    </r>
  </si>
  <si>
    <r>
      <t xml:space="preserve">C- Kar Yedekleri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Earning Reserves</t>
    </r>
  </si>
  <si>
    <r>
      <t xml:space="preserve">D- Geçmiş Yıllar Karları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Previous Years' Profits</t>
    </r>
  </si>
  <si>
    <r>
      <t xml:space="preserve">E- Geçmiş Yıllar Zararları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Previous Years' Losses</t>
    </r>
  </si>
  <si>
    <r>
      <t xml:space="preserve">F- Dönem Net Kar/Zararı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Net Profit / Loss for The Financial Year</t>
    </r>
  </si>
  <si>
    <r>
      <t xml:space="preserve">1- Kazanılmış Primler (Net)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Earned Premiums (Net)</t>
    </r>
  </si>
  <si>
    <r>
      <t xml:space="preserve">    1.1.a- Yazılan Primler</t>
    </r>
    <r>
      <rPr>
        <b/>
        <i/>
        <sz val="9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Gross Written Premiums</t>
    </r>
  </si>
  <si>
    <r>
      <t xml:space="preserve">    1.1.b- Devredilen Primler 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Outward Reinsurance Premiums</t>
    </r>
  </si>
  <si>
    <r>
      <t xml:space="preserve">    3- Makine ve Teçhizatlar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Machinery and Equipment</t>
    </r>
  </si>
  <si>
    <r>
      <t>F- Maddi Olmayan Varlıklar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Intangible Assets</t>
    </r>
  </si>
  <si>
    <r>
      <t>G- Gelecek Yıllara Ait Gid/Gelir Tah.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Expenses and Income Accruals for Future Years</t>
    </r>
  </si>
  <si>
    <r>
      <t>H- Diğer Cari Olmayan Varlıklar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Long Term Assets</t>
    </r>
  </si>
  <si>
    <t/>
  </si>
  <si>
    <t xml:space="preserve">FIXED ASSETS (NET)*          </t>
  </si>
  <si>
    <r>
      <t>*Amortismanlar düşülmüştür.</t>
    </r>
    <r>
      <rPr>
        <i/>
        <sz val="8"/>
        <rFont val="Times New Roman"/>
        <family val="1"/>
        <charset val="162"/>
      </rPr>
      <t xml:space="preserve">-Including accumulated depreciation </t>
    </r>
  </si>
  <si>
    <t>*Compulsory Motor Third Party Liability</t>
  </si>
  <si>
    <r>
      <t>*Motorsiklet ve Üç Tekerlekli Araçlar</t>
    </r>
    <r>
      <rPr>
        <i/>
        <sz val="10"/>
        <rFont val="Times New Roman"/>
        <family val="1"/>
        <charset val="162"/>
      </rPr>
      <t xml:space="preserve"> </t>
    </r>
    <r>
      <rPr>
        <i/>
        <sz val="8"/>
        <rFont val="Times New Roman"/>
        <family val="1"/>
        <charset val="162"/>
      </rPr>
      <t>-Motorcycles and Tricycles</t>
    </r>
  </si>
  <si>
    <r>
      <t xml:space="preserve">   4- Muallak Hasar ve Tazminat Karş.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 xml:space="preserve">Provisions for Outstanding Claims </t>
    </r>
  </si>
  <si>
    <r>
      <t xml:space="preserve">   5- İkramiye ve İndirimler Karşılığı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Provisions for Bonus and Rebates</t>
    </r>
  </si>
  <si>
    <r>
      <t xml:space="preserve">   6- Yat.Riski H.S.P.S. Pol.Karş 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Prov.for Pol.Where Inv.Risk Belongs to PH</t>
    </r>
  </si>
  <si>
    <r>
      <t xml:space="preserve">   7- Diğer Teknik Karşılıklar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Technical Provisions</t>
    </r>
  </si>
  <si>
    <r>
      <t xml:space="preserve"> </t>
    </r>
    <r>
      <rPr>
        <b/>
        <sz val="10"/>
        <rFont val="Times New Roman"/>
        <family val="1"/>
        <charset val="162"/>
      </rPr>
      <t xml:space="preserve">  3- Sig./Reas.Şirk.Alınan Depolar 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Deposits Taken from Ins.and Reins.Co.</t>
    </r>
  </si>
  <si>
    <r>
      <t xml:space="preserve"> </t>
    </r>
    <r>
      <rPr>
        <b/>
        <sz val="10"/>
        <rFont val="Times New Roman"/>
        <family val="1"/>
        <charset val="162"/>
      </rPr>
      <t xml:space="preserve">  4- Emeklilik Faaliyetlerinden Borçlar 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Payables on Pension Operations</t>
    </r>
  </si>
  <si>
    <r>
      <t xml:space="preserve">       </t>
    </r>
    <r>
      <rPr>
        <b/>
        <sz val="10"/>
        <rFont val="Times New Roman"/>
        <family val="1"/>
        <charset val="162"/>
      </rPr>
      <t xml:space="preserve">  Acentelerden Alacaklar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Receivables from Agents</t>
    </r>
  </si>
  <si>
    <r>
      <t xml:space="preserve">         Aracılardan Alacaklar Karşılığı (-)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 xml:space="preserve">Provisions for Receivables from </t>
    </r>
  </si>
  <si>
    <r>
      <t xml:space="preserve">  </t>
    </r>
    <r>
      <rPr>
        <b/>
        <sz val="10"/>
        <rFont val="Times New Roman"/>
        <family val="1"/>
        <charset val="162"/>
      </rPr>
      <t xml:space="preserve"> 4- Demirbaş ve Tesisatlar</t>
    </r>
    <r>
      <rPr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Fixtures and Furniture</t>
    </r>
  </si>
  <si>
    <r>
      <t xml:space="preserve">   </t>
    </r>
    <r>
      <rPr>
        <b/>
        <sz val="10"/>
        <rFont val="Times New Roman"/>
        <family val="1"/>
        <charset val="162"/>
      </rPr>
      <t>5- Motorlu Taşıtlar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Motor Vehicles</t>
    </r>
  </si>
  <si>
    <r>
      <t xml:space="preserve">  </t>
    </r>
    <r>
      <rPr>
        <b/>
        <sz val="10"/>
        <rFont val="Times New Roman"/>
        <family val="1"/>
        <charset val="162"/>
      </rPr>
      <t xml:space="preserve"> 6- Diğer Maddi Varlıklar (ÖMB Dahil)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Other Fixed Ass.(Inc.Leasehold Improvements)</t>
    </r>
  </si>
  <si>
    <r>
      <t xml:space="preserve">Yüksek
 Lisans         
</t>
    </r>
    <r>
      <rPr>
        <i/>
        <sz val="9"/>
        <rFont val="Times New Roman"/>
        <family val="1"/>
        <charset val="162"/>
      </rPr>
      <t>Higher 
Education</t>
    </r>
  </si>
  <si>
    <r>
      <t xml:space="preserve">Yüksek
Lisans         
</t>
    </r>
    <r>
      <rPr>
        <i/>
        <sz val="9"/>
        <rFont val="Times New Roman"/>
        <family val="1"/>
        <charset val="162"/>
      </rPr>
      <t>Higher Education</t>
    </r>
  </si>
  <si>
    <r>
      <t xml:space="preserve">Yüksek
Lisans         
</t>
    </r>
    <r>
      <rPr>
        <i/>
        <sz val="9"/>
        <rFont val="Times New Roman"/>
        <family val="1"/>
        <charset val="162"/>
      </rPr>
      <t>Higher 
Education</t>
    </r>
  </si>
  <si>
    <r>
      <t xml:space="preserve">Sig.Sayısı ve Teminatlar </t>
    </r>
    <r>
      <rPr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 No of Policyholder and Cover</t>
    </r>
  </si>
  <si>
    <t>USD Endeksli</t>
  </si>
  <si>
    <t>EURO Endeksli</t>
  </si>
  <si>
    <t>0,95 -  0,90</t>
  </si>
  <si>
    <t xml:space="preserve">     14,61 -  13,84</t>
  </si>
  <si>
    <t>7,80 - 7,39</t>
  </si>
  <si>
    <t>6,18 - 5,85</t>
  </si>
  <si>
    <t>YTL Endeksli</t>
  </si>
  <si>
    <r>
      <t xml:space="preserve">Brüt Gelir
</t>
    </r>
    <r>
      <rPr>
        <i/>
        <sz val="9"/>
        <rFont val="Times New Roman"/>
        <family val="1"/>
        <charset val="162"/>
      </rPr>
      <t>Gross
Income</t>
    </r>
  </si>
  <si>
    <r>
      <t xml:space="preserve">Elde Edilen
Gelirin
Sigortalıya
Yansıma
Oranı (%)
</t>
    </r>
    <r>
      <rPr>
        <i/>
        <sz val="9"/>
        <rFont val="Times New Roman"/>
        <family val="1"/>
        <charset val="162"/>
      </rPr>
      <t>Rate of Yield 
Allocate to
Insured (%)</t>
    </r>
  </si>
  <si>
    <t>YTL</t>
  </si>
  <si>
    <t>TRL</t>
  </si>
  <si>
    <t>USD</t>
  </si>
  <si>
    <t>AVRO</t>
  </si>
  <si>
    <t>EUR</t>
  </si>
  <si>
    <t>GBP</t>
  </si>
  <si>
    <t>EURO</t>
  </si>
  <si>
    <t>SFR</t>
  </si>
  <si>
    <t>IBH EUR</t>
  </si>
  <si>
    <t>IBH USD</t>
  </si>
  <si>
    <t>IBH YTL</t>
  </si>
  <si>
    <t>RFDEM</t>
  </si>
  <si>
    <t>RFTRL</t>
  </si>
  <si>
    <r>
      <t xml:space="preserve">31.12.2005 
Tarihinde Fonun
Toplam
Değeri
</t>
    </r>
    <r>
      <rPr>
        <i/>
        <sz val="9"/>
        <rFont val="Times New Roman"/>
        <family val="1"/>
        <charset val="162"/>
      </rPr>
      <t>Total Value
of Fund at 12.31.2005</t>
    </r>
    <r>
      <rPr>
        <b/>
        <i/>
        <sz val="10"/>
        <rFont val="Times New Roman"/>
        <family val="1"/>
        <charset val="162"/>
      </rPr>
      <t xml:space="preserve"> </t>
    </r>
  </si>
  <si>
    <r>
      <t xml:space="preserve">31.12.2006
Tarihinde
Fonun
Toplam
Değeri
</t>
    </r>
    <r>
      <rPr>
        <sz val="9"/>
        <rFont val="Times New Roman"/>
        <family val="1"/>
        <charset val="162"/>
      </rPr>
      <t>Total Value
of Fund at
12.31.2006</t>
    </r>
    <r>
      <rPr>
        <sz val="10"/>
        <rFont val="Times New Roman"/>
        <family val="1"/>
        <charset val="162"/>
      </rPr>
      <t xml:space="preserve"> </t>
    </r>
  </si>
  <si>
    <r>
      <t xml:space="preserve">2006 Yılı
İçinde
Fondaki
% Değişim              
</t>
    </r>
    <r>
      <rPr>
        <i/>
        <sz val="9"/>
        <rFont val="Times New Roman"/>
        <family val="1"/>
        <charset val="162"/>
      </rPr>
      <t>% Change
in Value
of the Fund</t>
    </r>
  </si>
  <si>
    <t>Fon İşletim
Gideri
Yıllık (%)</t>
  </si>
  <si>
    <t>Büyüme Amaçlı Esnek Eyf</t>
  </si>
  <si>
    <t xml:space="preserve"> Hisse Senedi Eyf</t>
  </si>
  <si>
    <t>Kamu Borçlanma Araçları Eyf</t>
  </si>
  <si>
    <t>Büyüme Amaçlı Hisse Senedi Eyf</t>
  </si>
  <si>
    <t xml:space="preserve"> Para Piyasası Likit Eyf</t>
  </si>
  <si>
    <t xml:space="preserve"> Büyüme Amaçlı Hisse Senedi Eyf</t>
  </si>
  <si>
    <t xml:space="preserve"> Büyüme Amaçlı Uluslar Arası Karma Eyf</t>
  </si>
  <si>
    <t xml:space="preserve"> Esnek Eyf</t>
  </si>
  <si>
    <t xml:space="preserve"> Büyüme Amaçlı Esnek Eyf</t>
  </si>
  <si>
    <t>Dengeli Eyf</t>
  </si>
  <si>
    <t>Para Piyasası Likit Kamu Eyf</t>
  </si>
  <si>
    <t xml:space="preserve"> Grup Kamu Dış Borçlanma Fonu</t>
  </si>
  <si>
    <t xml:space="preserve"> Dengeli Fon</t>
  </si>
  <si>
    <t xml:space="preserve"> Esnek Fon</t>
  </si>
  <si>
    <t xml:space="preserve"> Grup Kamu Borçlanma Fonu</t>
  </si>
  <si>
    <t xml:space="preserve"> Kamu Dış Borçlanma Fonu</t>
  </si>
  <si>
    <t xml:space="preserve"> Kamu Borçlanma Fonu</t>
  </si>
  <si>
    <t xml:space="preserve"> Likit Fonu</t>
  </si>
  <si>
    <t xml:space="preserve"> Uluslararası Borçlanma Fonu</t>
  </si>
  <si>
    <t xml:space="preserve"> Hisse Senedi Fonu</t>
  </si>
  <si>
    <r>
      <t xml:space="preserve">    1.2.a- Ayr.Kazanılmamış Prim Karş.(-)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Prov.For TheUnearned Premiums-Gross Amount</t>
    </r>
  </si>
  <si>
    <r>
      <t xml:space="preserve">    1.2.b- Ayr.KazanılmamışPrimKarş.Reas.P.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Prov.forTheUnearned Premiums- Reins.Share</t>
    </r>
  </si>
  <si>
    <r>
      <t xml:space="preserve">   1.3-Devam Eden Riskler Karş.Değişim (+/-)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Change in Prov. For The Unexpired Risks</t>
    </r>
  </si>
  <si>
    <r>
      <t xml:space="preserve">3- DiğerTeknik Gelirler (Net)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Technical Income</t>
    </r>
  </si>
  <si>
    <r>
      <t>B- Hayat Teknik Gelir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Technical Income for The Life Business</t>
    </r>
  </si>
  <si>
    <r>
      <t xml:space="preserve">    1.1.a- Yazılan Primler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Gross Written Premiums</t>
    </r>
  </si>
  <si>
    <t>G.A. Kamu Borçlanma Araçları Eyf</t>
  </si>
  <si>
    <t>G.A. Uluslararası Karma Eyf</t>
  </si>
  <si>
    <t>G.A. Kamu Borçlanma Araçları (Usd) Eyf</t>
  </si>
  <si>
    <t>G.A. Karma Borçlanma Araçları (Euro) Eyf</t>
  </si>
  <si>
    <t>G.A. Esnek Eyf</t>
  </si>
  <si>
    <t xml:space="preserve"> G.A. Kamu Borçlanma Araçları Eyf</t>
  </si>
  <si>
    <t xml:space="preserve"> G.A. Karma Borçlanma Araçları Eyf- Dolar</t>
  </si>
  <si>
    <t xml:space="preserve"> G.A. Karma Borçlanma Araçları Eyf- Euro</t>
  </si>
  <si>
    <t xml:space="preserve"> G.A. Esnek Eyf</t>
  </si>
  <si>
    <t>G.A. Kamu Borçlanma Araçları Beyaz Eyf</t>
  </si>
  <si>
    <t>G.A. Kamu Borçlanma Araçları Turuncu Eyf</t>
  </si>
  <si>
    <t>G.A. Kamu Borçlanma Araç.Eyf</t>
  </si>
  <si>
    <t>0 216 633 33 33</t>
  </si>
  <si>
    <t>Zehra Aslı Erkanlı</t>
  </si>
  <si>
    <t>0 216 634 38 88</t>
  </si>
  <si>
    <t>www.aviva.com.tr</t>
  </si>
  <si>
    <t>: M.AYDIN MÜDERRİSOĞLU</t>
  </si>
  <si>
    <t>: H.CEMAL ERERDİ</t>
  </si>
  <si>
    <t>Meclisi Mebusan Cd.Oyak Han No:15</t>
  </si>
  <si>
    <t>: DENETÇİ - FAHRETTİN DOĞAN</t>
  </si>
  <si>
    <t>: DENETÇİ - FATMA CANLI</t>
  </si>
  <si>
    <t>: CANER ÖNER</t>
  </si>
  <si>
    <t>: DİNÇ KIZILDEMİR</t>
  </si>
  <si>
    <t>0212 334 24 24</t>
  </si>
  <si>
    <t>: H.ALİ BOZER</t>
  </si>
  <si>
    <t>: ANDREA ROSSI</t>
  </si>
  <si>
    <t>0212 252 24 90</t>
  </si>
  <si>
    <t>: JEAN RAYMOND ABAT</t>
  </si>
  <si>
    <t>www.axaoyak.com.tr</t>
  </si>
  <si>
    <t>: ELIE SISSO</t>
  </si>
  <si>
    <t>: NURHAN ÖZDAMAR</t>
  </si>
  <si>
    <t>Jean François Jacques Lucien Georges LEMOUX</t>
  </si>
  <si>
    <t>Cevat PEKER</t>
  </si>
  <si>
    <t>HALASKARGAZİ CADDESİ NO:33 HARBİYE</t>
  </si>
  <si>
    <t>Prof. Dr. İlhan ULUDAĞ</t>
  </si>
  <si>
    <t>Önder AKKAYA</t>
  </si>
  <si>
    <t>Recep AKKAYA</t>
  </si>
  <si>
    <t>Gerard Jean Henri Michel Jolland</t>
  </si>
  <si>
    <t>Yaşar KOCA</t>
  </si>
  <si>
    <t>Mehmet AYDOĞDU</t>
  </si>
  <si>
    <t>Jean Rene Gerard DE CHARETTE DE LA CONTRİE</t>
  </si>
  <si>
    <t>212 368 22 00</t>
  </si>
  <si>
    <t>Tevfik CANSIZ</t>
  </si>
  <si>
    <t>212 232 10 30</t>
  </si>
  <si>
    <t>www.basakemeklilik.com.tr</t>
  </si>
  <si>
    <t>Hüseyin AYDIN</t>
  </si>
  <si>
    <t>Ali İPEK</t>
  </si>
  <si>
    <t>Veli BAL</t>
  </si>
  <si>
    <t>Bankalar Cad. No: 67-69 Kat: 2-3-4</t>
  </si>
  <si>
    <t>Mehmet Cengiz GÖĞEBAKAN</t>
  </si>
  <si>
    <t>Cenk NİKSARLI</t>
  </si>
  <si>
    <t>Yusuf DAĞCAN</t>
  </si>
  <si>
    <t>İbrahim Hakkı TUNCAY</t>
  </si>
  <si>
    <t>Yakup DEMİRCİ</t>
  </si>
  <si>
    <t>Mürsel ERTAŞ</t>
  </si>
  <si>
    <t>Çetin ÇATIK</t>
  </si>
  <si>
    <t>(0212) 297 50 41 - 42 - 43</t>
  </si>
  <si>
    <t>www.birlik hayat sigorta.com.tr</t>
  </si>
  <si>
    <t>Dr.Sema CINGILLIOĞLU</t>
  </si>
  <si>
    <t>Hakan ÖZCAN</t>
  </si>
  <si>
    <t>Büyükdere Cad.Özsezen İş Merkezi B Blok</t>
  </si>
  <si>
    <t>Nalan ATAÇ</t>
  </si>
  <si>
    <t>Ali ERSOY</t>
  </si>
  <si>
    <t>Özbek GÜRGÜN</t>
  </si>
  <si>
    <t>Hakan TAN</t>
  </si>
  <si>
    <t>Ersin ERKAN</t>
  </si>
  <si>
    <t>İsmail Ergun SOYTÜRK</t>
  </si>
  <si>
    <t>Begüm ERENGÜL</t>
  </si>
  <si>
    <t>0212 274 65 85 - 0212 211 47 93</t>
  </si>
  <si>
    <t>info@demirhayat.com.tr</t>
  </si>
  <si>
    <t>MERAL H.ORGUN</t>
  </si>
  <si>
    <t>KOŞUYOLU TOPHANELİOĞLU CD.</t>
  </si>
  <si>
    <t>M.HAZIM TÜMTÜRK</t>
  </si>
  <si>
    <t>KASPAR ZAKARYAN</t>
  </si>
  <si>
    <t>KLAUS ALLERDİSSEN</t>
  </si>
  <si>
    <t>JOSEF KREİTERLİNG</t>
  </si>
  <si>
    <t>216 544 00 00</t>
  </si>
  <si>
    <t>FRANK SİEVERS</t>
  </si>
  <si>
    <t>OTTO KLAUS FLEMMING</t>
  </si>
  <si>
    <t>216 544 00 10</t>
  </si>
  <si>
    <t>www.ergoisvicrehayat.com.tr</t>
  </si>
  <si>
    <t>OLAV CUIPER</t>
  </si>
  <si>
    <t>GÖKHAN KAZCILAR</t>
  </si>
  <si>
    <t>Eski Büyükdere Cad. No:209 Tekfen Tower</t>
  </si>
  <si>
    <t>TAYFUN BAYAZIT</t>
  </si>
  <si>
    <t>MUSTAFA TURAN</t>
  </si>
  <si>
    <t>FAİK AÇIKALIN</t>
  </si>
  <si>
    <t>NAZİF ORHAN PAMİR</t>
  </si>
  <si>
    <t>HANS DE BACKER</t>
  </si>
  <si>
    <t>Tel: (212) 319 32 00</t>
  </si>
  <si>
    <t>Fax: (212) 357 00 90</t>
  </si>
  <si>
    <t>www.fortisemeklilik.com.tr</t>
  </si>
  <si>
    <t>Ergun ÖZEN</t>
  </si>
  <si>
    <t>Mehmet Emin ALKAN</t>
  </si>
  <si>
    <t>Erhan ADALI</t>
  </si>
  <si>
    <t>Mete caddesi No:32</t>
  </si>
  <si>
    <t>Gökhan ERÜN</t>
  </si>
  <si>
    <t>Osman Bahri TURGUT</t>
  </si>
  <si>
    <t>Hakan Cevdet ÖZDURAN</t>
  </si>
  <si>
    <t>Sabri Metin AR</t>
  </si>
  <si>
    <t>Ömer MERT</t>
  </si>
  <si>
    <t>Hayrullah Murat AKA</t>
  </si>
  <si>
    <t>Cemşit TÜRKER</t>
  </si>
  <si>
    <t>Faruk Nafiz KARADERE</t>
  </si>
  <si>
    <t>Yasemen KÖNE</t>
  </si>
  <si>
    <t>0212 334 70 00</t>
  </si>
  <si>
    <r>
      <t xml:space="preserve"> 2005 Yılı - </t>
    </r>
    <r>
      <rPr>
        <i/>
        <sz val="9"/>
        <rFont val="Times New Roman"/>
        <family val="1"/>
        <charset val="162"/>
      </rPr>
      <t>Year of 2005</t>
    </r>
  </si>
  <si>
    <r>
      <t xml:space="preserve"> 2006 Yılı - </t>
    </r>
    <r>
      <rPr>
        <i/>
        <sz val="9"/>
        <rFont val="Times New Roman"/>
        <family val="1"/>
        <charset val="162"/>
      </rPr>
      <t>Year of 2006</t>
    </r>
  </si>
  <si>
    <r>
      <t xml:space="preserve">Kesintiler - </t>
    </r>
    <r>
      <rPr>
        <i/>
        <sz val="9"/>
        <rFont val="Times New Roman"/>
        <family val="1"/>
        <charset val="162"/>
      </rPr>
      <t>Costs</t>
    </r>
  </si>
  <si>
    <r>
      <t xml:space="preserve"> Giriş Aidatı - </t>
    </r>
    <r>
      <rPr>
        <i/>
        <sz val="9"/>
        <rFont val="Times New Roman"/>
        <family val="1"/>
        <charset val="162"/>
      </rPr>
      <t xml:space="preserve">Contribution Charge </t>
    </r>
  </si>
  <si>
    <r>
      <t xml:space="preserve"> Çıkış Aidatı - </t>
    </r>
    <r>
      <rPr>
        <i/>
        <sz val="9"/>
        <rFont val="Times New Roman"/>
        <family val="1"/>
        <charset val="162"/>
      </rPr>
      <t>Leaving Charge</t>
    </r>
  </si>
  <si>
    <r>
      <t xml:space="preserve"> Fon İşletim Gideri - </t>
    </r>
    <r>
      <rPr>
        <i/>
        <sz val="9"/>
        <rFont val="Times New Roman"/>
        <family val="1"/>
        <charset val="162"/>
      </rPr>
      <t>Investment Cost</t>
    </r>
  </si>
  <si>
    <r>
      <t xml:space="preserve"> Ferdi Yönetim Gideri - </t>
    </r>
    <r>
      <rPr>
        <i/>
        <sz val="9"/>
        <rFont val="Times New Roman"/>
        <family val="1"/>
        <charset val="162"/>
      </rPr>
      <t>Administrative Cost (Individual)</t>
    </r>
  </si>
  <si>
    <t>PEKİN BARAN</t>
  </si>
  <si>
    <t>BAŞAK DEPOCULUK A.Ş.</t>
  </si>
  <si>
    <t>RAUF AKÜN</t>
  </si>
  <si>
    <t>NURHAN ÖZDAMAR</t>
  </si>
  <si>
    <t>BİRLİK HAYAT SİGORTA A.Ş.</t>
  </si>
  <si>
    <t>SEVİL YAMAN</t>
  </si>
  <si>
    <t>T.HALK BANKASI A.Ş.</t>
  </si>
  <si>
    <t>DR.ŞERİF COŞKUN ULUSOY</t>
  </si>
  <si>
    <t>ALİ CANER ÖNER</t>
  </si>
  <si>
    <t>OSMAN NURİ ERTUĞ</t>
  </si>
  <si>
    <t>HASAN ÖZCAN</t>
  </si>
  <si>
    <t>DEMİR HAYAT SİGORTA A.Ş.</t>
  </si>
  <si>
    <t>ERHAN ÇAYHAN</t>
  </si>
  <si>
    <t>FORTİS EMEKLİLİK A.Ş.</t>
  </si>
  <si>
    <t>FORTIS INSURANCE INTERNATIONAL</t>
  </si>
  <si>
    <t>FORTIS INSURANCE N.V.</t>
  </si>
  <si>
    <t>ERGOİSVİÇRE SİGORTA A.Ş.</t>
  </si>
  <si>
    <t>Likit-Kamu Eyf</t>
  </si>
  <si>
    <t>İhtisaslaşmış Imkb Ulusal 30 Endeksi Eyf</t>
  </si>
  <si>
    <t>Esnek Eyf</t>
  </si>
  <si>
    <t>Para Piyasası Emanet Likit Karma Eyf</t>
  </si>
  <si>
    <t>Gruplara Yönelik Esnek Eyf</t>
  </si>
  <si>
    <t>Para Piyasaları Emanet Likit Kamu Eyf</t>
  </si>
  <si>
    <t>Para Piyasaları Likit Kamu Eyf</t>
  </si>
  <si>
    <t>İhtisaslaşmış İmkb 30 Ulusal Endeksi Eyf</t>
  </si>
  <si>
    <t>Büyüme Amaçlı Karma Eyf</t>
  </si>
  <si>
    <t>Büyüme Amaçlı Hisse Eyf</t>
  </si>
  <si>
    <t>Likit Eyf</t>
  </si>
  <si>
    <t>Büyüme Amaçlı Hisse Senedi E.Y.F.</t>
  </si>
  <si>
    <t>Para Piyasası Likit-Kamu E.Y.F.</t>
  </si>
  <si>
    <t>Grup Likit E.Y.F.</t>
  </si>
  <si>
    <t>Esnek Tl Grup Eyf</t>
  </si>
  <si>
    <t>Esnek Döviz Grup Eyf</t>
  </si>
  <si>
    <t>Esnek Emeklilik Yatırım Fonu</t>
  </si>
  <si>
    <t>Büyüme Amaçlı Hisse Senedi EYF</t>
  </si>
  <si>
    <t>Büyüme Amaçlı Hisse Senedi Beyaz Eyf</t>
  </si>
  <si>
    <t>Büyüme Amaçlı Esnek Turuncu Eyf</t>
  </si>
  <si>
    <r>
      <t xml:space="preserve">Ters
Repo                       
</t>
    </r>
    <r>
      <rPr>
        <i/>
        <sz val="9"/>
        <rFont val="Times New Roman"/>
        <family val="1"/>
        <charset val="162"/>
      </rPr>
      <t>Reverse
Repo</t>
    </r>
  </si>
  <si>
    <r>
      <t>Teknik Faiz 
Dahil Kar Payı
Dağıtım Oranı</t>
    </r>
    <r>
      <rPr>
        <b/>
        <sz val="11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Rate of Profit
Share Including
Technical 
Interest Rate
(%)</t>
    </r>
  </si>
  <si>
    <r>
      <t xml:space="preserve">Fon Endeksi
Yıllık Artış Oranı
(Net Karpayı Oranı)
(%)
</t>
    </r>
    <r>
      <rPr>
        <i/>
        <sz val="9"/>
        <rFont val="Times New Roman"/>
        <family val="1"/>
        <charset val="162"/>
      </rPr>
      <t>Annual Increase
Rate of Index
(Net Profit
Sharing Rate)</t>
    </r>
  </si>
  <si>
    <r>
      <t xml:space="preserve">Poliçe
İptal Oranı
(%)
</t>
    </r>
    <r>
      <rPr>
        <i/>
        <sz val="9"/>
        <rFont val="Times New Roman"/>
        <family val="1"/>
        <charset val="162"/>
      </rPr>
      <t>Lapse Rate
of Policies</t>
    </r>
  </si>
  <si>
    <r>
      <t xml:space="preserve">Matematik
Karşılık
İptal Oranı
(%)
</t>
    </r>
    <r>
      <rPr>
        <i/>
        <sz val="9"/>
        <rFont val="Times New Roman"/>
        <family val="1"/>
        <charset val="162"/>
      </rPr>
      <t>Lapse Rate
of Mathematical
Reserves</t>
    </r>
  </si>
  <si>
    <r>
      <t>2- Hayat Branşı Yatırım Geliri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Investment Income for The Life Business</t>
    </r>
  </si>
  <si>
    <t>Yapı Kredi Plaza A Blok</t>
  </si>
  <si>
    <t>FEDERİCO GHIZZONI</t>
  </si>
  <si>
    <t>ADİL G. ÖZTOPRAK</t>
  </si>
  <si>
    <t>TURGUT POLAT</t>
  </si>
  <si>
    <t>DR. RÜŞDÜ SARAÇOĞLU</t>
  </si>
  <si>
    <t>SALİH BÜLENT ERİŞ</t>
  </si>
  <si>
    <t>CARLO VIVALDI</t>
  </si>
  <si>
    <t>TAYLAN TÜRKÖLMEZ</t>
  </si>
  <si>
    <t>TAMER HAŞİMOĞLU</t>
  </si>
  <si>
    <t>G.A. Hisse Senedi Eyf</t>
  </si>
  <si>
    <t>G.A. Uluslar.Borç. Araç. Eyf</t>
  </si>
  <si>
    <t>G.A. Kamu Borçlanma Araçları (Döviz) Eyf</t>
  </si>
  <si>
    <t>G.A. Döviz Cinsinden Yatırım Araçları Eyf</t>
  </si>
  <si>
    <t>G.A. Uluslararası Borçlanma Araçları Eyf</t>
  </si>
  <si>
    <t>G.A. Kamu Dış Borçlanma Araçları Eyf</t>
  </si>
  <si>
    <t>G.A. Kamu Borçlanma Araç.E.Y.F.</t>
  </si>
  <si>
    <t>G.A. Türk Euro Bond E.Y.F.</t>
  </si>
  <si>
    <t>G.A. Grup Dibs E.Y.F.</t>
  </si>
  <si>
    <t>G.A. Esnek E.Y.F.</t>
  </si>
  <si>
    <t>Grup.Yönelik G.A. Esnek Eyf</t>
  </si>
  <si>
    <t>Grup.Yönelik G.A. Kamu Borç.Araçları Eyf</t>
  </si>
  <si>
    <t>Grup.Yönelik G.A. Karma Borç.Araçları Eyf</t>
  </si>
  <si>
    <t>Grup.Yönelik Büyüme Amaçlı H.S.Eyf</t>
  </si>
  <si>
    <t>G.A. Döviz Cinsinden Kamu Borç.Araç.Eyf</t>
  </si>
  <si>
    <r>
      <t xml:space="preserve">    1.2.c- Devr.Mual.Tazm.Karş.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Prov.Brought Forw.for Outst.Claims- Gross Amount</t>
    </r>
  </si>
  <si>
    <r>
      <t xml:space="preserve">    1.2.d- Devr.Mual.Tazm.Karş.R.P.(-)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Prov.Brought Forw.for Outst.Claims-Re.Share</t>
    </r>
  </si>
  <si>
    <r>
      <t xml:space="preserve">Kasa
</t>
    </r>
    <r>
      <rPr>
        <i/>
        <sz val="9"/>
        <rFont val="Times New Roman"/>
        <family val="1"/>
        <charset val="162"/>
      </rPr>
      <t>Cash</t>
    </r>
  </si>
  <si>
    <r>
      <t xml:space="preserve">Banka
</t>
    </r>
    <r>
      <rPr>
        <i/>
        <sz val="9"/>
        <rFont val="Times New Roman"/>
        <family val="1"/>
        <charset val="162"/>
      </rPr>
      <t>Banks</t>
    </r>
  </si>
  <si>
    <r>
      <t xml:space="preserve">Diğer
</t>
    </r>
    <r>
      <rPr>
        <i/>
        <sz val="9"/>
        <rFont val="Times New Roman"/>
        <family val="1"/>
        <charset val="162"/>
      </rPr>
      <t>Other</t>
    </r>
  </si>
  <si>
    <r>
      <t xml:space="preserve">*Milli Reasürans T.A.Ş Verilerini İçermektedir. - </t>
    </r>
    <r>
      <rPr>
        <i/>
        <sz val="9"/>
        <rFont val="Times New Roman"/>
        <family val="1"/>
        <charset val="162"/>
      </rPr>
      <t xml:space="preserve">Only Included Profit and Loss Accounts of Milli Re T.A.Ş. </t>
    </r>
  </si>
  <si>
    <r>
      <t>A- Teknik Gelirler</t>
    </r>
    <r>
      <rPr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>Technical Income</t>
    </r>
  </si>
  <si>
    <r>
      <t xml:space="preserve"> b.Devr.Prim - </t>
    </r>
    <r>
      <rPr>
        <i/>
        <sz val="9"/>
        <rFont val="Times New Roman"/>
        <family val="1"/>
        <charset val="162"/>
      </rPr>
      <t>Outward Reins.Premium(-)</t>
    </r>
  </si>
  <si>
    <r>
      <t xml:space="preserve"> c.Ayrılan KPK-</t>
    </r>
    <r>
      <rPr>
        <i/>
        <sz val="9"/>
        <rFont val="Times New Roman"/>
        <family val="1"/>
        <charset val="162"/>
      </rPr>
      <t>Provision for Unearnd Pr.(-)</t>
    </r>
  </si>
  <si>
    <r>
      <t xml:space="preserve"> d.Ayr.KPK Reas.Payı - </t>
    </r>
    <r>
      <rPr>
        <i/>
        <sz val="8"/>
        <rFont val="Times New Roman"/>
        <family val="1"/>
        <charset val="162"/>
      </rPr>
      <t>Prov.Unearnd Pr.Reins.Sh.</t>
    </r>
  </si>
  <si>
    <r>
      <t xml:space="preserve"> e.Devr.KPK - </t>
    </r>
    <r>
      <rPr>
        <i/>
        <sz val="8"/>
        <rFont val="Times New Roman"/>
        <family val="1"/>
        <charset val="162"/>
      </rPr>
      <t>Prov.Brought Forward Unearned Pr.</t>
    </r>
  </si>
  <si>
    <r>
      <t xml:space="preserve"> f.Devr.KPK RP-</t>
    </r>
    <r>
      <rPr>
        <i/>
        <sz val="8"/>
        <rFont val="Times New Roman"/>
        <family val="1"/>
        <charset val="162"/>
      </rPr>
      <t>Prov.Br.Forw.Un.Pr.Reins Sh.(-)</t>
    </r>
  </si>
  <si>
    <r>
      <t xml:space="preserve"> g.Devam Eden Risk.Karş. Değ.-</t>
    </r>
    <r>
      <rPr>
        <i/>
        <sz val="8"/>
        <rFont val="Times New Roman"/>
        <family val="1"/>
        <charset val="162"/>
      </rPr>
      <t>Change in Unexp.Risks</t>
    </r>
  </si>
  <si>
    <r>
      <t>2.</t>
    </r>
    <r>
      <rPr>
        <sz val="9"/>
        <rFont val="Times New Roman"/>
        <family val="1"/>
        <charset val="162"/>
      </rPr>
      <t>Tek.Olm.Böl.Akt.Yat.Gel.</t>
    </r>
    <r>
      <rPr>
        <i/>
        <sz val="8"/>
        <rFont val="Times New Roman"/>
        <family val="1"/>
        <charset val="162"/>
      </rPr>
      <t>-Allocated Inv.Return Trsf.Non-Tech.Acc.</t>
    </r>
  </si>
  <si>
    <r>
      <t>3.Hayat Branşı Yatırım Gelirler</t>
    </r>
    <r>
      <rPr>
        <sz val="8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Investment Income for Life Br.</t>
    </r>
  </si>
  <si>
    <r>
      <t>4.</t>
    </r>
    <r>
      <rPr>
        <sz val="9"/>
        <rFont val="Times New Roman"/>
        <family val="1"/>
        <charset val="162"/>
      </rPr>
      <t>Yatırımlardaki Gerçekleşmemiş Karlar</t>
    </r>
    <r>
      <rPr>
        <sz val="8"/>
        <rFont val="Times New Roman"/>
        <family val="1"/>
        <charset val="162"/>
      </rPr>
      <t>-Unrealised Gains on Inv.</t>
    </r>
  </si>
  <si>
    <r>
      <t xml:space="preserve">5.Diğer Teknik Gelirler - </t>
    </r>
    <r>
      <rPr>
        <i/>
        <sz val="9"/>
        <rFont val="Times New Roman"/>
        <family val="1"/>
        <charset val="162"/>
      </rPr>
      <t>Other Technical Income</t>
    </r>
  </si>
  <si>
    <r>
      <t xml:space="preserve">B- Teknik Giderler </t>
    </r>
    <r>
      <rPr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Outgoing</t>
    </r>
  </si>
  <si>
    <r>
      <t xml:space="preserve">1.Gerçekleşen Hasar (Net) - </t>
    </r>
    <r>
      <rPr>
        <i/>
        <sz val="9"/>
        <rFont val="Times New Roman"/>
        <family val="1"/>
        <charset val="162"/>
      </rPr>
      <t>Claims Incurred NoR</t>
    </r>
  </si>
  <si>
    <r>
      <t xml:space="preserve"> a.Ödenen Hasar - </t>
    </r>
    <r>
      <rPr>
        <i/>
        <sz val="9"/>
        <rFont val="Times New Roman"/>
        <family val="1"/>
        <charset val="162"/>
      </rPr>
      <t>Paid Loss</t>
    </r>
    <r>
      <rPr>
        <sz val="10"/>
        <rFont val="Times New Roman"/>
        <family val="1"/>
        <charset val="162"/>
      </rPr>
      <t xml:space="preserve"> (-)</t>
    </r>
  </si>
  <si>
    <r>
      <t xml:space="preserve"> b.Ödenen Hasar Reas. Payı - </t>
    </r>
    <r>
      <rPr>
        <i/>
        <sz val="9"/>
        <rFont val="Times New Roman"/>
        <family val="1"/>
        <charset val="162"/>
      </rPr>
      <t>Paid Loss Reins.Share</t>
    </r>
  </si>
  <si>
    <r>
      <t xml:space="preserve"> c.Ayrılan MHK - </t>
    </r>
    <r>
      <rPr>
        <i/>
        <sz val="9"/>
        <rFont val="Times New Roman"/>
        <family val="1"/>
        <charset val="162"/>
      </rPr>
      <t>Prov.For Outstanding Claims (-)</t>
    </r>
  </si>
  <si>
    <r>
      <t xml:space="preserve"> d.Ayrılan MHK Reas.Payı - </t>
    </r>
    <r>
      <rPr>
        <i/>
        <sz val="9"/>
        <rFont val="Times New Roman"/>
        <family val="1"/>
        <charset val="162"/>
      </rPr>
      <t>Prov. Outstanding Claims Reins.Sh.</t>
    </r>
  </si>
  <si>
    <r>
      <t xml:space="preserve"> e.Devr.MHK -</t>
    </r>
    <r>
      <rPr>
        <i/>
        <sz val="9"/>
        <rFont val="Times New Roman"/>
        <family val="1"/>
        <charset val="162"/>
      </rPr>
      <t>Prov.Brought Forward Gross Outstanding Claims</t>
    </r>
  </si>
  <si>
    <r>
      <t xml:space="preserve"> f.Devr.MHK Reas.Payı - </t>
    </r>
    <r>
      <rPr>
        <i/>
        <sz val="9"/>
        <rFont val="Times New Roman"/>
        <family val="1"/>
        <charset val="162"/>
      </rPr>
      <t>Prov.Br.Forw.Outstanding Cl.Reins.Sh.(-)</t>
    </r>
  </si>
  <si>
    <r>
      <t xml:space="preserve">2.Hayat MK Değişim - </t>
    </r>
    <r>
      <rPr>
        <i/>
        <sz val="9"/>
        <rFont val="Times New Roman"/>
        <family val="1"/>
        <charset val="162"/>
      </rPr>
      <t>Change in Prov.Life Ins.</t>
    </r>
  </si>
  <si>
    <r>
      <t xml:space="preserve">Diğer 
Alac. ve
Cari  Varlıklar
</t>
    </r>
    <r>
      <rPr>
        <i/>
        <sz val="9"/>
        <rFont val="Times New Roman"/>
        <family val="1"/>
        <charset val="162"/>
      </rPr>
      <t>Other
Receivables 
and Assets</t>
    </r>
  </si>
  <si>
    <r>
      <t xml:space="preserve">Sig./Reas.
Şirk. Nezd.
Depolar
</t>
    </r>
    <r>
      <rPr>
        <i/>
        <sz val="9"/>
        <rFont val="Times New Roman"/>
        <family val="1"/>
        <charset val="162"/>
      </rPr>
      <t>Deposits on
Ins. And
Reinsurince
Co.</t>
    </r>
  </si>
  <si>
    <r>
      <t xml:space="preserve">Sigortalılara
Krediler
(İkrazlar)
</t>
    </r>
    <r>
      <rPr>
        <i/>
        <sz val="9"/>
        <rFont val="Times New Roman"/>
        <family val="1"/>
        <charset val="162"/>
      </rPr>
      <t>Loans</t>
    </r>
  </si>
  <si>
    <r>
      <t xml:space="preserve">Bireysel
Emeklilik
Faal.
Alacaklar
</t>
    </r>
    <r>
      <rPr>
        <i/>
        <sz val="9"/>
        <rFont val="Times New Roman"/>
        <family val="1"/>
        <charset val="162"/>
      </rPr>
      <t>Receivables
from Pension
Operations</t>
    </r>
  </si>
  <si>
    <r>
      <t xml:space="preserve">Diğer
Alacaklar
</t>
    </r>
    <r>
      <rPr>
        <i/>
        <sz val="9"/>
        <rFont val="Times New Roman"/>
        <family val="1"/>
        <charset val="162"/>
      </rPr>
      <t>Other
Receivables</t>
    </r>
  </si>
  <si>
    <r>
      <t xml:space="preserve">Finansal
Varlıklar
</t>
    </r>
    <r>
      <rPr>
        <i/>
        <sz val="9"/>
        <rFont val="Times New Roman"/>
        <family val="1"/>
        <charset val="162"/>
      </rPr>
      <t xml:space="preserve">Financial
Assets </t>
    </r>
  </si>
  <si>
    <r>
      <t>Maddi
Varlıklar</t>
    </r>
    <r>
      <rPr>
        <b/>
        <sz val="9"/>
        <rFont val="Times New Roman"/>
        <family val="1"/>
        <charset val="162"/>
      </rPr>
      <t>***</t>
    </r>
    <r>
      <rPr>
        <sz val="9"/>
        <rFont val="Times New Roman"/>
        <family val="1"/>
        <charset val="162"/>
      </rPr>
      <t xml:space="preserve"> 
</t>
    </r>
    <r>
      <rPr>
        <i/>
        <sz val="9"/>
        <rFont val="Times New Roman"/>
        <family val="1"/>
        <charset val="162"/>
      </rPr>
      <t>Fixed
Assets</t>
    </r>
    <r>
      <rPr>
        <i/>
        <sz val="8"/>
        <rFont val="Times New Roman"/>
        <family val="1"/>
        <charset val="162"/>
      </rPr>
      <t>***</t>
    </r>
  </si>
  <si>
    <r>
      <t xml:space="preserve">Maddi
Olmayan
Varlıklar
</t>
    </r>
    <r>
      <rPr>
        <i/>
        <sz val="9"/>
        <rFont val="Times New Roman"/>
        <family val="1"/>
        <charset val="162"/>
      </rPr>
      <t>Intangible
 Assets</t>
    </r>
  </si>
  <si>
    <r>
      <t xml:space="preserve">Gelecek
Yıllara Ait
Gid./Gelir
Tahakkukları
</t>
    </r>
    <r>
      <rPr>
        <i/>
        <sz val="9"/>
        <rFont val="Times New Roman"/>
        <family val="1"/>
        <charset val="162"/>
      </rPr>
      <t>Expenses and
Income
Accruals
for Future
Years</t>
    </r>
  </si>
  <si>
    <r>
      <t xml:space="preserve">Diğer Cari
Olmayan
Varlıklar
</t>
    </r>
    <r>
      <rPr>
        <i/>
        <sz val="9"/>
        <rFont val="Times New Roman"/>
        <family val="1"/>
        <charset val="162"/>
      </rPr>
      <t>Other Long
Term Assets</t>
    </r>
  </si>
  <si>
    <r>
      <t xml:space="preserve">Finansal
Borçlar
</t>
    </r>
    <r>
      <rPr>
        <i/>
        <sz val="9"/>
        <rFont val="Times New Roman"/>
        <family val="1"/>
        <charset val="162"/>
      </rPr>
      <t>Financial
Payables</t>
    </r>
  </si>
  <si>
    <r>
      <t xml:space="preserve"> Sigortacılık
Faal. Borçlar
</t>
    </r>
    <r>
      <rPr>
        <i/>
        <sz val="9"/>
        <rFont val="Times New Roman"/>
        <family val="1"/>
        <charset val="162"/>
      </rPr>
      <t>Payables
on Insurance
Operations</t>
    </r>
  </si>
  <si>
    <r>
      <t xml:space="preserve">Reasürans
Faal.
Borçlar
</t>
    </r>
    <r>
      <rPr>
        <i/>
        <sz val="9"/>
        <rFont val="Times New Roman"/>
        <family val="1"/>
        <charset val="162"/>
      </rPr>
      <t>Payables
on
Reınsurance
Operations</t>
    </r>
  </si>
  <si>
    <r>
      <t xml:space="preserve">Sig.ve Reas.
Şirk.Alınan Depolar
</t>
    </r>
    <r>
      <rPr>
        <i/>
        <sz val="9"/>
        <rFont val="Times New Roman"/>
        <family val="1"/>
        <charset val="162"/>
      </rPr>
      <t xml:space="preserve">Deposits on
Ins. and 
Reinsurince
Co. </t>
    </r>
  </si>
  <si>
    <t>TABLO:50</t>
  </si>
  <si>
    <t>TABLE:50</t>
  </si>
  <si>
    <t xml:space="preserve"> 2- Muallak Hasar Karşılıkları (-) - </t>
  </si>
  <si>
    <t xml:space="preserve"> 3- Ayrılan  Cari Rizikolar Karşılığı (-)</t>
  </si>
  <si>
    <t xml:space="preserve"> 9- Diğer Faaliyet Giderleri (-)</t>
  </si>
  <si>
    <t>TABLO:51</t>
  </si>
  <si>
    <t>TABLE:51</t>
  </si>
  <si>
    <t>   ADANA</t>
  </si>
  <si>
    <t>   İZMİR</t>
  </si>
  <si>
    <t>   ADIYAMAN</t>
  </si>
  <si>
    <t>   KAHRAMANMARAŞ</t>
  </si>
  <si>
    <t>   AFYONKARAHİSAR</t>
  </si>
  <si>
    <t>   KARABÜK</t>
  </si>
  <si>
    <t>   AĞRI</t>
  </si>
  <si>
    <t>   KARAMAN</t>
  </si>
  <si>
    <t>   AKSARAY</t>
  </si>
  <si>
    <t>   KARS</t>
  </si>
  <si>
    <t>   AMASYA</t>
  </si>
  <si>
    <t>   KASTAMONU</t>
  </si>
  <si>
    <t>   ANKARA</t>
  </si>
  <si>
    <t>   KAYSERİ</t>
  </si>
  <si>
    <t>   ANTALYA</t>
  </si>
  <si>
    <t>   KIRIKKALE</t>
  </si>
  <si>
    <t>   ARDAHAN</t>
  </si>
  <si>
    <t>   KIRKLARELİ</t>
  </si>
  <si>
    <t>   ARTVİN</t>
  </si>
  <si>
    <t>   KIRŞEHİR</t>
  </si>
  <si>
    <t>   AYDIN</t>
  </si>
  <si>
    <t>   KİLİS</t>
  </si>
  <si>
    <t>   BALIKESİR</t>
  </si>
  <si>
    <t>   KOCAELİ</t>
  </si>
  <si>
    <t>   BARTIN</t>
  </si>
  <si>
    <t>   KONYA</t>
  </si>
  <si>
    <t>   BATMAN</t>
  </si>
  <si>
    <t>   KÜTAHYA</t>
  </si>
  <si>
    <t>   BAYBURT</t>
  </si>
  <si>
    <t>   MALATYA</t>
  </si>
  <si>
    <t>   BİLECİK</t>
  </si>
  <si>
    <t>   MANİSA</t>
  </si>
  <si>
    <t>   BİNGÖL</t>
  </si>
  <si>
    <t>   MARDİN</t>
  </si>
  <si>
    <t>   BİTLİS</t>
  </si>
  <si>
    <t>   MUĞLA</t>
  </si>
  <si>
    <t>   BOLU</t>
  </si>
  <si>
    <t>   MUŞ</t>
  </si>
  <si>
    <t>   BURDUR</t>
  </si>
  <si>
    <t>   NEVŞEHİR</t>
  </si>
  <si>
    <t>   BURSA</t>
  </si>
  <si>
    <t>   NİĞDE</t>
  </si>
  <si>
    <t>   ÇANAKKALE</t>
  </si>
  <si>
    <t>   ORDU</t>
  </si>
  <si>
    <t>   ÇANKIRI</t>
  </si>
  <si>
    <t>   OSMANİYE</t>
  </si>
  <si>
    <t>   ÇORUM</t>
  </si>
  <si>
    <t>   RİZE</t>
  </si>
  <si>
    <t>   DENİZLİ</t>
  </si>
  <si>
    <t>   SAKARYA</t>
  </si>
  <si>
    <t>   DİYARBAKIR</t>
  </si>
  <si>
    <t>   SAMSUN</t>
  </si>
  <si>
    <t>   DÜZCE</t>
  </si>
  <si>
    <t>   SİİRT</t>
  </si>
  <si>
    <t>   EDİRNE</t>
  </si>
  <si>
    <t>   SİNOP</t>
  </si>
  <si>
    <t>   ELAZIĞ</t>
  </si>
  <si>
    <t>   SİVAS</t>
  </si>
  <si>
    <t>   ERZİNCAN</t>
  </si>
  <si>
    <t>   ŞANLIURFA</t>
  </si>
  <si>
    <t>   ERZURUM</t>
  </si>
  <si>
    <t>   ŞIRNAK</t>
  </si>
  <si>
    <t>   ESKİŞEHİR</t>
  </si>
  <si>
    <t>   TEKİRDAĞ</t>
  </si>
  <si>
    <t>   GAZİANTEP</t>
  </si>
  <si>
    <t>   TOKAT</t>
  </si>
  <si>
    <t>   GİRESUN</t>
  </si>
  <si>
    <t>   TRABZON</t>
  </si>
  <si>
    <t>   GÜMÜŞHANE</t>
  </si>
  <si>
    <t>   TUNCELİ</t>
  </si>
  <si>
    <t>   HAKKARİ</t>
  </si>
  <si>
    <t>   UŞAK</t>
  </si>
  <si>
    <t>   HATAY</t>
  </si>
  <si>
    <t>   VAN</t>
  </si>
  <si>
    <t>   IĞDIR</t>
  </si>
  <si>
    <t>   YALOVA</t>
  </si>
  <si>
    <t>   ISPARTA</t>
  </si>
  <si>
    <t>   YOZGAT</t>
  </si>
  <si>
    <t>   İÇEL</t>
  </si>
  <si>
    <t>   ZONGULDAK</t>
  </si>
  <si>
    <t>   İSTANBUL</t>
  </si>
  <si>
    <t>Broker</t>
  </si>
  <si>
    <t>Marmara</t>
  </si>
  <si>
    <t>İç Anadolu</t>
  </si>
  <si>
    <t>Ege</t>
  </si>
  <si>
    <t>Akdeniz</t>
  </si>
  <si>
    <t>Karadeniz</t>
  </si>
  <si>
    <t>Güneydoğu Anadolu</t>
  </si>
  <si>
    <t>Doğu Anadolu</t>
  </si>
  <si>
    <t>ADANA</t>
  </si>
  <si>
    <t>IZMIR</t>
  </si>
  <si>
    <t>ADIYAMAN</t>
  </si>
  <si>
    <t>KARABÜK</t>
  </si>
  <si>
    <t>AFYON</t>
  </si>
  <si>
    <t>KARAMAN</t>
  </si>
  <si>
    <t>AGRI</t>
  </si>
  <si>
    <t>KARS</t>
  </si>
  <si>
    <t>AKSARAY</t>
  </si>
  <si>
    <t>KASTAMONU</t>
  </si>
  <si>
    <t>AMASYA</t>
  </si>
  <si>
    <t>KAYSERI</t>
  </si>
  <si>
    <t>KIRIKKALE</t>
  </si>
  <si>
    <t>ANTALYA</t>
  </si>
  <si>
    <t>KIRKLARELI</t>
  </si>
  <si>
    <t>ARDAHAN</t>
  </si>
  <si>
    <t>KIRSEHIR</t>
  </si>
  <si>
    <t>ARTVIN</t>
  </si>
  <si>
    <t>KILIS</t>
  </si>
  <si>
    <t>AYDIN</t>
  </si>
  <si>
    <t>KOCAELI</t>
  </si>
  <si>
    <t>BALIKESIR</t>
  </si>
  <si>
    <t>KONYA</t>
  </si>
  <si>
    <t>BARTIN</t>
  </si>
  <si>
    <t>KÜTAHYA</t>
  </si>
  <si>
    <t>BATMAN</t>
  </si>
  <si>
    <t>MALATYA</t>
  </si>
  <si>
    <t>BAYBURT</t>
  </si>
  <si>
    <t>MANISA</t>
  </si>
  <si>
    <t>BILECIK</t>
  </si>
  <si>
    <t>K.MARAS</t>
  </si>
  <si>
    <t>BINGÖL</t>
  </si>
  <si>
    <t>MARDIN</t>
  </si>
  <si>
    <t>BITLIS</t>
  </si>
  <si>
    <t>MUGLA</t>
  </si>
  <si>
    <t>BOLU</t>
  </si>
  <si>
    <t>MUS</t>
  </si>
  <si>
    <t>BURDUR</t>
  </si>
  <si>
    <t>NEVSEHIR</t>
  </si>
  <si>
    <t>BURSA</t>
  </si>
  <si>
    <t>NIGDE</t>
  </si>
  <si>
    <t>ÇANAKKALE</t>
  </si>
  <si>
    <t>ORDU</t>
  </si>
  <si>
    <t>ÇANKIRI</t>
  </si>
  <si>
    <t>OSMANIYE</t>
  </si>
  <si>
    <t>ÇORUM</t>
  </si>
  <si>
    <t>RIZE</t>
  </si>
  <si>
    <t>DENIZLI</t>
  </si>
  <si>
    <t>SAKARYA</t>
  </si>
  <si>
    <t>DIYARBAKIR</t>
  </si>
  <si>
    <t>SAMSUN</t>
  </si>
  <si>
    <t>DÜZCE</t>
  </si>
  <si>
    <t>DISTRIBUTION of PROFITS of the INSURANCE, PENSION and REINSURANCE COMPANIES for the 2006 FINANCIAL YEAR</t>
  </si>
  <si>
    <t>TABLE: 8</t>
  </si>
  <si>
    <t>TABLO: 8</t>
  </si>
  <si>
    <t>TABLO: 38</t>
  </si>
  <si>
    <t>TABLO: 9</t>
  </si>
  <si>
    <t>TABLE: 9</t>
  </si>
  <si>
    <t>TABLO: 21</t>
  </si>
  <si>
    <t>TABLE: 21</t>
  </si>
  <si>
    <t>%</t>
  </si>
  <si>
    <t>TABLO: 10</t>
  </si>
  <si>
    <t>TABLE: 10</t>
  </si>
  <si>
    <t xml:space="preserve">SİGORTA ve EMEKLİLİK ŞİRKETLERİNİN BRANŞ BAZINDA PRİM ÜRETİMLERİ </t>
  </si>
  <si>
    <r>
      <t xml:space="preserve">Emeklilik
Faal.
Borçlar
</t>
    </r>
    <r>
      <rPr>
        <i/>
        <sz val="9"/>
        <rFont val="Times New Roman"/>
        <family val="1"/>
        <charset val="162"/>
      </rPr>
      <t>Payables
on Pension
Operations</t>
    </r>
  </si>
  <si>
    <r>
      <t xml:space="preserve">Diğer
Esas Faal.
Borçlar
</t>
    </r>
    <r>
      <rPr>
        <i/>
        <sz val="9"/>
        <rFont val="Times New Roman"/>
        <family val="1"/>
        <charset val="162"/>
      </rPr>
      <t>Other
Payables
on
Operations</t>
    </r>
  </si>
  <si>
    <r>
      <t xml:space="preserve">İlişkili
Taraflara
Borçlar
</t>
    </r>
    <r>
      <rPr>
        <i/>
        <sz val="9"/>
        <rFont val="Times New Roman"/>
        <family val="1"/>
        <charset val="162"/>
      </rPr>
      <t>Payables
to Related
Parties</t>
    </r>
  </si>
  <si>
    <r>
      <t xml:space="preserve">Öd.Vergi
ve Benzeri
Diğ.Yük.İle
Karş.
</t>
    </r>
    <r>
      <rPr>
        <i/>
        <sz val="9"/>
        <rFont val="Times New Roman"/>
        <family val="1"/>
        <charset val="162"/>
      </rPr>
      <t xml:space="preserve">Tax Payable
and Other
Payables
and Reserves </t>
    </r>
  </si>
  <si>
    <r>
      <t xml:space="preserve">Sermaye Yedekleri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Capital Reserves</t>
    </r>
  </si>
  <si>
    <r>
      <t xml:space="preserve">Prim / Teminat </t>
    </r>
    <r>
      <rPr>
        <sz val="9"/>
        <rFont val="Times New Roman"/>
        <family val="1"/>
        <charset val="162"/>
      </rPr>
      <t>-Premium / Cover (‰)</t>
    </r>
  </si>
  <si>
    <t xml:space="preserve"> </t>
  </si>
  <si>
    <t>x</t>
  </si>
  <si>
    <t>(YTL)</t>
  </si>
  <si>
    <r>
      <t xml:space="preserve">2005 Yılından Devreden Portföy </t>
    </r>
    <r>
      <rPr>
        <i/>
        <sz val="8"/>
        <rFont val="Times New Roman"/>
        <family val="1"/>
        <charset val="162"/>
      </rPr>
      <t>-Portfolio Brought Forward 2005</t>
    </r>
  </si>
  <si>
    <r>
      <t xml:space="preserve">31.12.2006 Tarihindeki Portföy </t>
    </r>
    <r>
      <rPr>
        <i/>
        <sz val="8"/>
        <rFont val="Times New Roman"/>
        <family val="1"/>
        <charset val="162"/>
      </rPr>
      <t>-Portfolio as at 31.12.2006</t>
    </r>
  </si>
  <si>
    <r>
      <t xml:space="preserve">B. Grup Sigortaları </t>
    </r>
    <r>
      <rPr>
        <i/>
        <sz val="8"/>
        <rFont val="Times New Roman"/>
        <family val="1"/>
        <charset val="162"/>
      </rPr>
      <t xml:space="preserve">-Group Insurances </t>
    </r>
  </si>
  <si>
    <t>AVIVA EMEKLİLİK</t>
  </si>
  <si>
    <t>BAŞAK EMEKLİLİK</t>
  </si>
  <si>
    <t>FORTIS H/E</t>
  </si>
  <si>
    <t>YAPI KREDİ EMEKLİLİK</t>
  </si>
  <si>
    <t>ANKARA
EMEKLİLİK</t>
  </si>
  <si>
    <t>AVİVA
H/E</t>
  </si>
  <si>
    <t>BAŞAK GROUPAMA
EMEKLİLİK</t>
  </si>
  <si>
    <t>FORTİS
EMEKLİLİK</t>
  </si>
  <si>
    <t>OYAK
EMEKLİLİK</t>
  </si>
  <si>
    <t>VAKIF
EMEKLİLİK</t>
  </si>
  <si>
    <t>YAPIKREDİ
EMEKLİLİK</t>
  </si>
  <si>
    <r>
      <t xml:space="preserve">GENEL TOPLAM
</t>
    </r>
    <r>
      <rPr>
        <i/>
        <sz val="8"/>
        <rFont val="Times New Roman"/>
        <family val="1"/>
        <charset val="162"/>
      </rPr>
      <t>Total</t>
    </r>
  </si>
  <si>
    <r>
      <t xml:space="preserve">2006 Yılı İçinde
Tayin Olunanlar 
</t>
    </r>
    <r>
      <rPr>
        <i/>
        <sz val="9"/>
        <rFont val="Times New Roman"/>
        <family val="1"/>
        <charset val="162"/>
      </rPr>
      <t>Established
in 2006</t>
    </r>
  </si>
  <si>
    <r>
      <t xml:space="preserve">2006 Yılı İçinde
Fesh Olunanlar 
</t>
    </r>
    <r>
      <rPr>
        <i/>
        <sz val="9"/>
        <rFont val="Times New Roman"/>
        <family val="1"/>
        <charset val="162"/>
      </rPr>
      <t>Cancelled
in 2006</t>
    </r>
  </si>
  <si>
    <r>
      <t xml:space="preserve">31.12.2005
Acente Sayısı 
</t>
    </r>
    <r>
      <rPr>
        <i/>
        <sz val="9"/>
        <rFont val="Times New Roman"/>
        <family val="1"/>
        <charset val="162"/>
      </rPr>
      <t>Number of Agency
 as at 12.31.2005</t>
    </r>
  </si>
  <si>
    <r>
      <t xml:space="preserve">31.12.2006 
Acente Sayısı 
</t>
    </r>
    <r>
      <rPr>
        <i/>
        <sz val="9"/>
        <rFont val="Times New Roman"/>
        <family val="1"/>
        <charset val="162"/>
      </rPr>
      <t>Number of Agency
 as at 12.31.2006</t>
    </r>
  </si>
  <si>
    <r>
      <t xml:space="preserve">31.12.2005
Broker Sayısı 
</t>
    </r>
    <r>
      <rPr>
        <i/>
        <sz val="9"/>
        <rFont val="Times New Roman"/>
        <family val="1"/>
        <charset val="162"/>
      </rPr>
      <t>Number of Broker
as at 12.31.2005</t>
    </r>
  </si>
  <si>
    <t>HSBC</t>
  </si>
  <si>
    <r>
      <t>Alım-Satım Amaçlı Finansal Varlıklar (Net)</t>
    </r>
    <r>
      <rPr>
        <b/>
        <i/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 xml:space="preserve"> Financial Assets Held for Trading</t>
    </r>
  </si>
  <si>
    <r>
      <t xml:space="preserve">Serbest
</t>
    </r>
    <r>
      <rPr>
        <i/>
        <sz val="9"/>
        <rFont val="Times New Roman"/>
        <family val="1"/>
        <charset val="162"/>
      </rPr>
      <t>Free</t>
    </r>
  </si>
  <si>
    <r>
      <t xml:space="preserve">Bloke
</t>
    </r>
    <r>
      <rPr>
        <i/>
        <sz val="9"/>
        <rFont val="Times New Roman"/>
        <family val="1"/>
        <charset val="162"/>
      </rPr>
      <t>Bloked</t>
    </r>
  </si>
  <si>
    <r>
      <t xml:space="preserve">Vadeye Kadar Elde Tutulacak Finansal Varlıklar (Net)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Financial Assets Held for Maturity</t>
    </r>
  </si>
  <si>
    <t>TABLO: 3C</t>
  </si>
  <si>
    <t>TABLE: 3C</t>
  </si>
  <si>
    <t>TABLO: 3B</t>
  </si>
  <si>
    <t>TABLE: 3B</t>
  </si>
  <si>
    <t>TABLO: 3A</t>
  </si>
  <si>
    <t>TABLE: 3A</t>
  </si>
  <si>
    <t>TABLO: 2B</t>
  </si>
  <si>
    <t>TABLE: 2B</t>
  </si>
  <si>
    <t>TABLE: 2A</t>
  </si>
  <si>
    <t>TABLO: 2A</t>
  </si>
  <si>
    <t>TABLO:1B</t>
  </si>
  <si>
    <t>TABLE: 1B</t>
  </si>
  <si>
    <t>KATKI PAYI TUTARINA ve YAŞA GÖRE BİREYSEL EMEKLİLİK SÖZLEŞMELERİNİN DAĞILIMI</t>
  </si>
  <si>
    <t>44</t>
  </si>
  <si>
    <t>BİREYSEL EMEKLİLİK ŞİRKETLERİ FONLARINA İLİŞKİN BİLGİLER</t>
  </si>
  <si>
    <r>
      <t xml:space="preserve">Diğer
Borçlar
</t>
    </r>
    <r>
      <rPr>
        <i/>
        <sz val="9"/>
        <rFont val="Times New Roman"/>
        <family val="1"/>
        <charset val="162"/>
      </rPr>
      <t>Other
Payables</t>
    </r>
  </si>
  <si>
    <r>
      <t xml:space="preserve">Teminat </t>
    </r>
    <r>
      <rPr>
        <i/>
        <sz val="8"/>
        <rFont val="Times New Roman"/>
        <family val="1"/>
        <charset val="162"/>
      </rPr>
      <t>- Face Amount</t>
    </r>
  </si>
  <si>
    <t>HAYAT BRANŞI DİREKT ÜRETİM ve PORTFÖY HAREKETLERİ (Tutar)</t>
  </si>
  <si>
    <t>TABLO: 41A</t>
  </si>
  <si>
    <t>TABLE: 41A</t>
  </si>
  <si>
    <t>KAR PAYI DAĞITIMINA İLİŞKİN ÖZET BİLGİLER (Fon Sistemi Uygulamayan)</t>
  </si>
  <si>
    <t>TABLO: 41B</t>
  </si>
  <si>
    <t>TABLE: 41B</t>
  </si>
  <si>
    <t>KAR PAYI DAĞITIMINA İLİŞKİN ÖZET BİLGİLER (Fon Sistemi Uygulayan)</t>
  </si>
  <si>
    <t>TABLO: 7A</t>
  </si>
  <si>
    <t>TABLE: 7A</t>
  </si>
  <si>
    <t>SİGORTA, EMEKLİLİK ve REASÜRANS ŞİRKETLERİNİN GELİR TABLOLARI</t>
  </si>
  <si>
    <t xml:space="preserve">PROFIT and LOSS ACCOUNTS of the INSURANCE, PENSION and REINSURANCE COMPANIES </t>
  </si>
  <si>
    <t>TABLO: 7C</t>
  </si>
  <si>
    <t>TABLE: 7C</t>
  </si>
  <si>
    <t>PROFIT and LOSS ACCOUNTS of the INSURANCE, PENSION and REINSURANCE COMPANIES</t>
  </si>
  <si>
    <t>TABLO: 22</t>
  </si>
  <si>
    <t>TABLE: 22</t>
  </si>
  <si>
    <r>
      <t xml:space="preserve">   Vergi Öncesi Dönem Karı veya Zararı</t>
    </r>
    <r>
      <rPr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PBT for The Financial Year</t>
    </r>
  </si>
  <si>
    <r>
      <t xml:space="preserve">   Dönem Net Karı veya Zararı - </t>
    </r>
    <r>
      <rPr>
        <i/>
        <sz val="9"/>
        <rFont val="Times New Roman"/>
        <family val="1"/>
        <charset val="162"/>
      </rPr>
      <t>Profit and Loss for The Financial Year</t>
    </r>
  </si>
  <si>
    <r>
      <t xml:space="preserve">    1.2.a- Ayr.Kazanılmamış Prim Karş.(-)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Prov.For TheUnearned Prem.-Gross Amount</t>
    </r>
  </si>
  <si>
    <r>
      <t xml:space="preserve">    1.2.b- Ayr.KazanılmamışPrimKarş.Reas.P.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Prov.forTheUnearned Prem.- Reins.Share</t>
    </r>
  </si>
  <si>
    <t>AVIVA
 H/E*</t>
  </si>
  <si>
    <r>
      <t xml:space="preserve">  Ödenen Tutar* </t>
    </r>
    <r>
      <rPr>
        <i/>
        <sz val="9"/>
        <rFont val="Times New Roman"/>
        <family val="1"/>
        <charset val="162"/>
      </rPr>
      <t xml:space="preserve"> -Paid Losses</t>
    </r>
  </si>
  <si>
    <r>
      <t xml:space="preserve">*2006 Yılı İçinde Gider Yazılan İştira Ödemelerini İçermektedir. - </t>
    </r>
    <r>
      <rPr>
        <i/>
        <sz val="8"/>
        <rFont val="Times New Roman"/>
        <family val="1"/>
        <charset val="162"/>
      </rPr>
      <t>Included The Surrenders Accepted as Expenditure in 2006</t>
    </r>
  </si>
  <si>
    <t>**Kritik hastalıklar, maluliyet vb ek teminatları içeren tazminat ödemeleri (Ödeme Sonucu Portföyden Çıkanlar)</t>
  </si>
  <si>
    <r>
      <t xml:space="preserve">  </t>
    </r>
    <r>
      <rPr>
        <i/>
        <sz val="9"/>
        <rFont val="Times New Roman"/>
        <family val="1"/>
        <charset val="162"/>
      </rPr>
      <t>Claims Paid for Additional Covers such as Critical Illness, Disability etc. (Leaving Portfolio)</t>
    </r>
  </si>
  <si>
    <t>***Kritik hastalıklar, maluliyet vb ek teminatları içeren tazminat ödemeleri (Portföyden Çıkmayanlar)</t>
  </si>
  <si>
    <r>
      <t xml:space="preserve">  </t>
    </r>
    <r>
      <rPr>
        <i/>
        <sz val="9"/>
        <rFont val="Times New Roman"/>
        <family val="1"/>
        <charset val="162"/>
      </rPr>
      <t>Claims Paid for Additional Covers such as Critical Illness, Disability etc. (Remaining in Portfolio)</t>
    </r>
  </si>
  <si>
    <r>
      <t xml:space="preserve">Diğer** </t>
    </r>
    <r>
      <rPr>
        <i/>
        <sz val="9"/>
        <rFont val="Times New Roman"/>
        <family val="1"/>
        <charset val="162"/>
      </rPr>
      <t>-Other</t>
    </r>
  </si>
  <si>
    <r>
      <t xml:space="preserve">Diğer*** </t>
    </r>
    <r>
      <rPr>
        <i/>
        <sz val="9"/>
        <rFont val="Times New Roman"/>
        <family val="1"/>
        <charset val="162"/>
      </rPr>
      <t>-Other</t>
    </r>
  </si>
  <si>
    <r>
      <t xml:space="preserve">İlk               
</t>
    </r>
    <r>
      <rPr>
        <i/>
        <sz val="9"/>
        <rFont val="Times New Roman"/>
        <family val="1"/>
        <charset val="162"/>
      </rPr>
      <t>Primary</t>
    </r>
  </si>
  <si>
    <r>
      <t xml:space="preserve">Orta                
</t>
    </r>
    <r>
      <rPr>
        <i/>
        <sz val="9"/>
        <rFont val="Times New Roman"/>
        <family val="1"/>
        <charset val="162"/>
      </rPr>
      <t>Secondary</t>
    </r>
  </si>
  <si>
    <r>
      <t xml:space="preserve">Lise          
</t>
    </r>
    <r>
      <rPr>
        <i/>
        <sz val="9"/>
        <rFont val="Times New Roman"/>
        <family val="1"/>
        <charset val="162"/>
      </rPr>
      <t>High
School</t>
    </r>
  </si>
  <si>
    <r>
      <t xml:space="preserve">Üniversite          
</t>
    </r>
    <r>
      <rPr>
        <i/>
        <sz val="9"/>
        <rFont val="Times New Roman"/>
        <family val="1"/>
        <charset val="162"/>
      </rPr>
      <t>University</t>
    </r>
  </si>
  <si>
    <r>
      <t xml:space="preserve">Toplam                 
</t>
    </r>
    <r>
      <rPr>
        <sz val="9"/>
        <rFont val="Times New Roman"/>
        <family val="1"/>
        <charset val="162"/>
      </rPr>
      <t>Total</t>
    </r>
  </si>
  <si>
    <r>
      <t xml:space="preserve">Lise           
</t>
    </r>
    <r>
      <rPr>
        <i/>
        <sz val="9"/>
        <rFont val="Times New Roman"/>
        <family val="1"/>
        <charset val="162"/>
      </rPr>
      <t>High 
School</t>
    </r>
  </si>
  <si>
    <r>
      <t xml:space="preserve">Yüksek Lisans        
</t>
    </r>
    <r>
      <rPr>
        <i/>
        <sz val="9"/>
        <rFont val="Times New Roman"/>
        <family val="1"/>
        <charset val="162"/>
      </rPr>
      <t>Higher 
Education</t>
    </r>
  </si>
  <si>
    <r>
      <t xml:space="preserve">Toplam                 
</t>
    </r>
    <r>
      <rPr>
        <i/>
        <sz val="9"/>
        <rFont val="Times New Roman"/>
        <family val="1"/>
        <charset val="162"/>
      </rPr>
      <t>Total</t>
    </r>
  </si>
  <si>
    <r>
      <t xml:space="preserve">Üniversite         
 </t>
    </r>
    <r>
      <rPr>
        <i/>
        <sz val="9"/>
        <rFont val="Times New Roman"/>
        <family val="1"/>
        <charset val="162"/>
      </rPr>
      <t>University</t>
    </r>
  </si>
  <si>
    <r>
      <t xml:space="preserve">Orta               
</t>
    </r>
    <r>
      <rPr>
        <i/>
        <sz val="9"/>
        <rFont val="Times New Roman"/>
        <family val="1"/>
        <charset val="162"/>
      </rPr>
      <t>Secondary</t>
    </r>
  </si>
  <si>
    <r>
      <t xml:space="preserve">Lise          
</t>
    </r>
    <r>
      <rPr>
        <i/>
        <sz val="9"/>
        <rFont val="Times New Roman"/>
        <family val="1"/>
        <charset val="162"/>
      </rPr>
      <t>High 
School</t>
    </r>
  </si>
  <si>
    <t>TABLO: 54</t>
  </si>
  <si>
    <t>TABLE: 54</t>
  </si>
  <si>
    <r>
      <t xml:space="preserve">200 YTL Üstü              
</t>
    </r>
    <r>
      <rPr>
        <i/>
        <sz val="10"/>
        <rFont val="Times New Roman"/>
        <family val="1"/>
        <charset val="162"/>
      </rPr>
      <t>More Than 200 YTL</t>
    </r>
  </si>
  <si>
    <t>BALANCE SHEETS of INSURANCE, PENSION and REINSURANCE COMPANIES</t>
  </si>
  <si>
    <r>
      <t xml:space="preserve">Kar Yedekleri - </t>
    </r>
    <r>
      <rPr>
        <sz val="9"/>
        <rFont val="Times New Roman"/>
        <family val="1"/>
        <charset val="162"/>
      </rPr>
      <t>Earning Reserves</t>
    </r>
  </si>
  <si>
    <t>BALANCE SHEETS OF INSURANCE, PENSION and REINSURANCE COMPANIES</t>
  </si>
  <si>
    <t>TABLO: 4A</t>
  </si>
  <si>
    <t>TABLE: 4A</t>
  </si>
  <si>
    <t>FİNANSAL VARLIKLAR</t>
  </si>
  <si>
    <t>SECURITIES PORTFOLIO</t>
  </si>
  <si>
    <t>TABLO: 4B</t>
  </si>
  <si>
    <t>TABLE: 4B</t>
  </si>
  <si>
    <r>
      <t xml:space="preserve">Kiralama Yoluyla Edinilmiş MV
</t>
    </r>
    <r>
      <rPr>
        <i/>
        <sz val="9"/>
        <rFont val="Times New Roman"/>
        <family val="1"/>
        <charset val="162"/>
      </rPr>
      <t>Fixed assets Acquired by Leasing</t>
    </r>
  </si>
  <si>
    <r>
      <t xml:space="preserve">Maddi Varlıklara İlişkin Verilen Avanslar
</t>
    </r>
    <r>
      <rPr>
        <i/>
        <sz val="9"/>
        <rFont val="Times New Roman"/>
        <family val="1"/>
        <charset val="162"/>
      </rPr>
      <t>Advances on Fixed Assets</t>
    </r>
  </si>
  <si>
    <r>
      <t xml:space="preserve">Hayat Dışı Teknik Gelirler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Income for Non Life Business</t>
    </r>
  </si>
  <si>
    <r>
      <t xml:space="preserve">Yazılan Primler (Net)
</t>
    </r>
    <r>
      <rPr>
        <i/>
        <sz val="9"/>
        <rFont val="Times New Roman"/>
        <family val="1"/>
        <charset val="162"/>
      </rPr>
      <t>Gross Written Premium</t>
    </r>
  </si>
  <si>
    <r>
      <t xml:space="preserve">Kazanılmamış Prim Karş. Değişim
</t>
    </r>
    <r>
      <rPr>
        <i/>
        <sz val="9"/>
        <rFont val="Times New Roman"/>
        <family val="1"/>
        <charset val="162"/>
      </rPr>
      <t>Change in Prov.for Unearned Pr.</t>
    </r>
  </si>
  <si>
    <r>
      <t xml:space="preserve">Devam Eden Risk.Karş Değ.
</t>
    </r>
    <r>
      <rPr>
        <i/>
        <sz val="9"/>
        <rFont val="Times New Roman"/>
        <family val="1"/>
        <charset val="162"/>
      </rPr>
      <t>Change in Prov.for Unexpired Risks</t>
    </r>
  </si>
  <si>
    <r>
      <t xml:space="preserve">Teknik Olm.Blm.Akt.Yat.Gelirleri
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Allocated Inv.Return Transf. from The Non Tech. Acc.</t>
    </r>
  </si>
  <si>
    <r>
      <t xml:space="preserve">Diğ.Teknik Gelirler - Net
</t>
    </r>
    <r>
      <rPr>
        <i/>
        <sz val="9"/>
        <rFont val="Times New Roman"/>
        <family val="1"/>
        <charset val="162"/>
      </rPr>
      <t>Other Technical Income</t>
    </r>
  </si>
  <si>
    <r>
      <t xml:space="preserve"> Ödenen Tazminat
Net
</t>
    </r>
    <r>
      <rPr>
        <i/>
        <sz val="9"/>
        <rFont val="Times New Roman"/>
        <family val="1"/>
        <charset val="162"/>
      </rPr>
      <t>Paid Claims</t>
    </r>
  </si>
  <si>
    <r>
      <t xml:space="preserve">Muallak Hasar Karş. Değ.
</t>
    </r>
    <r>
      <rPr>
        <sz val="9"/>
        <rFont val="Times New Roman"/>
        <family val="1"/>
        <charset val="162"/>
      </rPr>
      <t>C</t>
    </r>
    <r>
      <rPr>
        <i/>
        <sz val="9"/>
        <rFont val="Times New Roman"/>
        <family val="1"/>
        <charset val="162"/>
      </rPr>
      <t>hange in Prov. For Outstanding Claims</t>
    </r>
  </si>
  <si>
    <r>
      <t xml:space="preserve">İkramiye/İnd. Karş.Değ.
</t>
    </r>
    <r>
      <rPr>
        <i/>
        <sz val="9"/>
        <rFont val="Times New Roman"/>
        <family val="1"/>
        <charset val="162"/>
      </rPr>
      <t>Change in Prov. For Bonus/Rebates</t>
    </r>
  </si>
  <si>
    <r>
      <t xml:space="preserve">HB ve Devlet
Tahvilleri
</t>
    </r>
    <r>
      <rPr>
        <i/>
        <sz val="9"/>
        <rFont val="Times New Roman"/>
        <family val="1"/>
        <charset val="162"/>
      </rPr>
      <t>Treasury Bills
and Government
Bonds</t>
    </r>
  </si>
  <si>
    <r>
      <t xml:space="preserve">Diğer Alım
Satım Amaçlı
FV
</t>
    </r>
    <r>
      <rPr>
        <i/>
        <sz val="9"/>
        <rFont val="Times New Roman"/>
        <family val="1"/>
        <charset val="162"/>
      </rPr>
      <t>Other Fin.Ass.
Held for
Trading</t>
    </r>
  </si>
  <si>
    <r>
      <t xml:space="preserve">H.S. ve
Diğ.Değ.
Get.FV
</t>
    </r>
    <r>
      <rPr>
        <i/>
        <sz val="9"/>
        <rFont val="Times New Roman"/>
        <family val="1"/>
        <charset val="162"/>
      </rPr>
      <t>Shares and
Other
Equity Shares</t>
    </r>
  </si>
  <si>
    <r>
      <t xml:space="preserve">Diğer Alım
Satım Amaçlı
FV
</t>
    </r>
    <r>
      <rPr>
        <i/>
        <sz val="9"/>
        <rFont val="Times New Roman"/>
        <family val="1"/>
        <charset val="162"/>
      </rPr>
      <t>Other Fin.Ass.
Held for
Maturity</t>
    </r>
  </si>
  <si>
    <r>
      <t xml:space="preserve">H.S. ve
Diğ.Değ
Get.FV
</t>
    </r>
    <r>
      <rPr>
        <i/>
        <sz val="9"/>
        <rFont val="Times New Roman"/>
        <family val="1"/>
        <charset val="162"/>
      </rPr>
      <t>Shares and
Other
Equity Shares</t>
    </r>
  </si>
  <si>
    <r>
      <t xml:space="preserve">HB ve Devlet
Tahvilleri
</t>
    </r>
    <r>
      <rPr>
        <i/>
        <sz val="9"/>
        <rFont val="Times New Roman"/>
        <family val="1"/>
        <charset val="162"/>
      </rPr>
      <t>Treasury Bills
and
Government
Bonds</t>
    </r>
  </si>
  <si>
    <r>
      <t xml:space="preserve">Diğer Alım
Satım Amaçlı
FV 
</t>
    </r>
    <r>
      <rPr>
        <i/>
        <sz val="9"/>
        <rFont val="Times New Roman"/>
        <family val="1"/>
        <charset val="162"/>
      </rPr>
      <t>Other Fin.Ass.
Available for
Sale</t>
    </r>
  </si>
  <si>
    <r>
      <t xml:space="preserve">Sigortalılardan
Alacaklar
</t>
    </r>
    <r>
      <rPr>
        <i/>
        <sz val="9"/>
        <rFont val="Times New Roman"/>
        <family val="1"/>
        <charset val="162"/>
      </rPr>
      <t>Receivables
from Insureds</t>
    </r>
  </si>
  <si>
    <r>
      <t xml:space="preserve">Sig. Alac.Alacak
Sen.Rees.(-)
</t>
    </r>
    <r>
      <rPr>
        <i/>
        <sz val="9"/>
        <rFont val="Times New Roman"/>
        <family val="1"/>
        <charset val="162"/>
      </rPr>
      <t>Rediscounts
of Rec. Bonds
from Ins.ureds</t>
    </r>
  </si>
  <si>
    <r>
      <t xml:space="preserve">Sigortalılardan
Alacaklar Karş.(-)
</t>
    </r>
    <r>
      <rPr>
        <i/>
        <sz val="9"/>
        <rFont val="Times New Roman"/>
        <family val="1"/>
        <charset val="162"/>
      </rPr>
      <t>Prov.for Receivables
from Insureds</t>
    </r>
  </si>
  <si>
    <r>
      <t xml:space="preserve">Aracılardan Alacaklar
</t>
    </r>
    <r>
      <rPr>
        <i/>
        <sz val="9"/>
        <rFont val="Times New Roman"/>
        <family val="1"/>
        <charset val="162"/>
      </rPr>
      <t>Receivables from
Intermediaries</t>
    </r>
  </si>
  <si>
    <r>
      <t xml:space="preserve">Aracılardan
Alacaklar Alacak
Senedi Rees.(-) 
</t>
    </r>
    <r>
      <rPr>
        <i/>
        <sz val="9"/>
        <rFont val="Times New Roman"/>
        <family val="1"/>
        <charset val="162"/>
      </rPr>
      <t>Rediscounts of Rec.
Bonds from 
Intermediaries</t>
    </r>
  </si>
  <si>
    <r>
      <t xml:space="preserve">Aracılardan
Alacak Karş.(-)
</t>
    </r>
    <r>
      <rPr>
        <i/>
        <sz val="9"/>
        <rFont val="Times New Roman"/>
        <family val="1"/>
        <charset val="162"/>
      </rPr>
      <t>Prov. For Receivables
from Intermediaries</t>
    </r>
  </si>
  <si>
    <r>
      <t xml:space="preserve">Sigorta ve
Reas.Şirk.
Alacaklar
</t>
    </r>
    <r>
      <rPr>
        <i/>
        <sz val="9"/>
        <rFont val="Times New Roman"/>
        <family val="1"/>
        <charset val="162"/>
      </rPr>
      <t>Receivables
from Ins. / Reins.
Co.</t>
    </r>
  </si>
  <si>
    <r>
      <t xml:space="preserve">Sig./Reas. Şirk. Alac.
Alacak Sen.
Rees.(-)
</t>
    </r>
    <r>
      <rPr>
        <i/>
        <sz val="9"/>
        <rFont val="Times New Roman"/>
        <family val="1"/>
        <charset val="162"/>
      </rPr>
      <t>Rediscounts of 
Rec. Bonds from
Ins./Reins. Co.</t>
    </r>
  </si>
  <si>
    <r>
      <t xml:space="preserve">Sig./ Reas. Şirk.
Alac.Karş.(-)
</t>
    </r>
    <r>
      <rPr>
        <i/>
        <sz val="9"/>
        <rFont val="Times New Roman"/>
        <family val="1"/>
        <charset val="162"/>
      </rPr>
      <t>Prov. For 
Receivables from
Ins./Reins. Co.</t>
    </r>
  </si>
  <si>
    <r>
      <t xml:space="preserve">Diğer Alac. Alacak
Sen.Rees.(-)
</t>
    </r>
    <r>
      <rPr>
        <i/>
        <sz val="9"/>
        <rFont val="Times New Roman"/>
        <family val="1"/>
        <charset val="162"/>
      </rPr>
      <t>Rediscounts
of Rec. Bonds
from Other Rec.</t>
    </r>
  </si>
  <si>
    <r>
      <t xml:space="preserve">Diğer Alacaklar
Karş.(-)
</t>
    </r>
    <r>
      <rPr>
        <i/>
        <sz val="9"/>
        <rFont val="Times New Roman"/>
        <family val="1"/>
        <charset val="162"/>
      </rPr>
      <t>Prov. For
Other Receivables</t>
    </r>
  </si>
  <si>
    <t>(0 212) 334 90 19</t>
  </si>
  <si>
    <t>www.genelsigorta.com</t>
  </si>
  <si>
    <t>Seyit Kemal Kaya</t>
  </si>
  <si>
    <t>Mehmet Erkan Özdemir</t>
  </si>
  <si>
    <t>Ahmet Murat Güvenel</t>
  </si>
  <si>
    <t xml:space="preserve">Yapı Kredi Plaza A Blok Büyükdere Cad. </t>
  </si>
  <si>
    <t>Federico Ghizzoni</t>
  </si>
  <si>
    <t>Adil Giray Öztoprak</t>
  </si>
  <si>
    <t>Tamer Başkan</t>
  </si>
  <si>
    <t>İbrahim Tamer Haşimoğlu</t>
  </si>
  <si>
    <t>Banu Darcan</t>
  </si>
  <si>
    <t>Rüşdü Saraçoğlu</t>
  </si>
  <si>
    <t>İbrahim Tankut Eren</t>
  </si>
  <si>
    <t>Carlo Vivaldi</t>
  </si>
  <si>
    <t>Coşkun Gölpınar</t>
  </si>
  <si>
    <t>www.yksigorta.com.tr</t>
  </si>
  <si>
    <t>Ömer Gürhan KARAHAN</t>
  </si>
  <si>
    <t>M.Latif AKDAĞ</t>
  </si>
  <si>
    <t>Aydınevler Mah. Efendioğlu Sok No:8</t>
  </si>
  <si>
    <t>Ömer Faruk ERKAN</t>
  </si>
  <si>
    <t>Ozan YAZICI</t>
  </si>
  <si>
    <t>İlker ÇALIK</t>
  </si>
  <si>
    <t>Asım GÜN</t>
  </si>
  <si>
    <t>Meryem BAHAR</t>
  </si>
  <si>
    <t>Banu GÖNENÇ YETİŞKUL</t>
  </si>
  <si>
    <t>0216 571 55 55</t>
  </si>
  <si>
    <t>0216 571 55 56</t>
  </si>
  <si>
    <t>info@acibademsigorta.com.tr</t>
  </si>
  <si>
    <t>M.AKIN KOZANOĞLU</t>
  </si>
  <si>
    <t>TUFAN EMÜLER</t>
  </si>
  <si>
    <t>MERAL EGEMEN</t>
  </si>
  <si>
    <t xml:space="preserve">İNÖNÜ CADDESİ NO:42 </t>
  </si>
  <si>
    <t xml:space="preserve">SUZAN SABANCI DİNÇER </t>
  </si>
  <si>
    <t>A.CAN AYIŞIK</t>
  </si>
  <si>
    <t>OLGUN AKÇA</t>
  </si>
  <si>
    <t>RIDVAN K.YİRMİBEŞOĞLU (YÖNETİM KURULU BAŞKAN YARDIMCISI)</t>
  </si>
  <si>
    <t>UĞUR GÜLEN</t>
  </si>
  <si>
    <t>İ.RAGIP YERGİN</t>
  </si>
  <si>
    <t>ÖMER KARA</t>
  </si>
  <si>
    <t>TURGAY  ÖZBEK</t>
  </si>
  <si>
    <t>0 212 393 33 00</t>
  </si>
  <si>
    <t>BURAK TANSAN</t>
  </si>
  <si>
    <t>0 212 393 34 99</t>
  </si>
  <si>
    <t>www.akemeklilik.com.tr</t>
  </si>
  <si>
    <t>PATRİCK CLAUDE FRANKLİN CHOOFFEL</t>
  </si>
  <si>
    <t>HALİT ŞEHİRLİOĞLU</t>
  </si>
  <si>
    <t>MARİO FRANCİSCO VALDES VELASCO</t>
  </si>
  <si>
    <t>ESKİBÜYÜKDERE CAD PARK PLAZA NO:22</t>
  </si>
  <si>
    <t>MUHARREM GÜVEN</t>
  </si>
  <si>
    <t>TUĞCE KIZILKOR</t>
  </si>
  <si>
    <t>GEORGE B.McCLLENNEN</t>
  </si>
  <si>
    <t>0212 345 02 20    -0212 335 81 00</t>
  </si>
  <si>
    <t>0212 345 02 12 -   0212 345 02 32</t>
  </si>
  <si>
    <t>M.SIRRI ERKAN</t>
  </si>
  <si>
    <t>HÜRAY BÖKE</t>
  </si>
  <si>
    <t>METE UĞURLU</t>
  </si>
  <si>
    <t>AHMET YAVUZ</t>
  </si>
  <si>
    <t>İZLEM ERDEM</t>
  </si>
  <si>
    <t>M.AFŞİN OĞUZ</t>
  </si>
  <si>
    <t>ONUR ÖKTEN</t>
  </si>
  <si>
    <t>M.UĞUR ERKAN</t>
  </si>
  <si>
    <t>AYDIN SÜHA ÖNDER</t>
  </si>
  <si>
    <t>E.MURAT YÜKSEL</t>
  </si>
  <si>
    <t>SERDAR DİŞLİ</t>
  </si>
  <si>
    <t>O.HALUK SOLAK</t>
  </si>
  <si>
    <t>(212) 317 70 70</t>
  </si>
  <si>
    <t>ERDAL İNCELER</t>
  </si>
  <si>
    <t>YALÇIN SEZEN</t>
  </si>
  <si>
    <t>(212) 317 70 77</t>
  </si>
  <si>
    <t>www.anadoluhayat.com.tr</t>
  </si>
  <si>
    <t>PROF. DR. MEHMET ÇİFTLİKLİ</t>
  </si>
  <si>
    <t>ALİ OSMAN SERDAR ÇITAK</t>
  </si>
  <si>
    <t>ABİDE_İ HÜRRİYET CAD. BOLKAN CENTER</t>
  </si>
  <si>
    <t>TANER TAŞDEMIR</t>
  </si>
  <si>
    <t>AYHAN ÇANKAYA</t>
  </si>
  <si>
    <t>FERİDUN ART</t>
  </si>
  <si>
    <t>AHMET SELİM AKYILDIZ</t>
  </si>
  <si>
    <t>ŞABAN ÇAĞIRAN</t>
  </si>
  <si>
    <t>0 212 233 06 06</t>
  </si>
  <si>
    <t>NİHAT HAKKI KARAKÖSE</t>
  </si>
  <si>
    <t>0 212 291 06 22</t>
  </si>
  <si>
    <t>TABLE: 57</t>
  </si>
  <si>
    <t>TABLO: 57</t>
  </si>
  <si>
    <t>57</t>
  </si>
  <si>
    <r>
      <t xml:space="preserve">Muallak Hasar Karş. Değ.
</t>
    </r>
    <r>
      <rPr>
        <i/>
        <sz val="9"/>
        <rFont val="Times New Roman"/>
        <family val="1"/>
        <charset val="162"/>
      </rPr>
      <t>Change in Prov. For Outstanding Claims</t>
    </r>
  </si>
  <si>
    <r>
      <t xml:space="preserve">Hayat Matematik Karş. Değ.
</t>
    </r>
    <r>
      <rPr>
        <i/>
        <sz val="9"/>
        <rFont val="Times New Roman"/>
        <family val="1"/>
        <charset val="162"/>
      </rPr>
      <t>Change in Prov.for Life Assurance</t>
    </r>
  </si>
  <si>
    <r>
      <t xml:space="preserve">Hayat Teknik Gider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Outgoing for Life Business</t>
    </r>
  </si>
  <si>
    <r>
      <t xml:space="preserve">Faaliyet Giderleri
 </t>
    </r>
    <r>
      <rPr>
        <i/>
        <sz val="9"/>
        <rFont val="Times New Roman"/>
        <family val="1"/>
        <charset val="162"/>
      </rPr>
      <t>Operating Expenses</t>
    </r>
  </si>
  <si>
    <r>
      <t xml:space="preserve">Yatırım Giderler
</t>
    </r>
    <r>
      <rPr>
        <i/>
        <sz val="9"/>
        <rFont val="Times New Roman"/>
        <family val="1"/>
        <charset val="162"/>
      </rPr>
      <t>Investment Charges</t>
    </r>
  </si>
  <si>
    <r>
      <t xml:space="preserve">Yatırımlardaki Gerçekleşmemiş Karlar
</t>
    </r>
    <r>
      <rPr>
        <i/>
        <sz val="9"/>
        <rFont val="Times New Roman"/>
        <family val="1"/>
        <charset val="162"/>
      </rPr>
      <t>Unrealised Gains on Investments</t>
    </r>
  </si>
  <si>
    <r>
      <t xml:space="preserve">Teknik Olm.Blm.Akt.Yat.Gelirleri
</t>
    </r>
    <r>
      <rPr>
        <i/>
        <sz val="9"/>
        <rFont val="Times New Roman"/>
        <family val="1"/>
        <charset val="162"/>
      </rPr>
      <t>Allocated Inv. Return Transf. To The Non Tech. Acc.</t>
    </r>
  </si>
  <si>
    <r>
      <t xml:space="preserve">Hayat Teknik Denge
</t>
    </r>
    <r>
      <rPr>
        <i/>
        <sz val="9"/>
        <rFont val="Times New Roman"/>
        <family val="1"/>
        <charset val="162"/>
      </rPr>
      <t>Balance on The Technical Account for Life Business</t>
    </r>
  </si>
  <si>
    <t>TABLO: 7B</t>
  </si>
  <si>
    <t>TABLE: 7B</t>
  </si>
  <si>
    <r>
      <t xml:space="preserve">Fon İşletim Gelirleri
</t>
    </r>
    <r>
      <rPr>
        <i/>
        <sz val="9"/>
        <rFont val="Times New Roman"/>
        <family val="1"/>
        <charset val="162"/>
      </rPr>
      <t>Fund Management Charges</t>
    </r>
  </si>
  <si>
    <r>
      <t xml:space="preserve">Yönetim Gideri Kesintisi
</t>
    </r>
    <r>
      <rPr>
        <i/>
        <sz val="9"/>
        <rFont val="Times New Roman"/>
        <family val="1"/>
        <charset val="162"/>
      </rPr>
      <t>Administration Expense Charges</t>
    </r>
  </si>
  <si>
    <r>
      <t xml:space="preserve">Giriş Aidatı Gelirleri
</t>
    </r>
    <r>
      <rPr>
        <i/>
        <sz val="9"/>
        <rFont val="Times New Roman"/>
        <family val="1"/>
        <charset val="162"/>
      </rPr>
      <t>Entry Fees</t>
    </r>
  </si>
  <si>
    <r>
      <t xml:space="preserve">Ara Verme Halinde YG Kesintisi
</t>
    </r>
    <r>
      <rPr>
        <i/>
        <sz val="9"/>
        <rFont val="Times New Roman"/>
        <family val="1"/>
        <charset val="162"/>
      </rPr>
      <t>Adm. Expense Charges in case of Pr. Holidays</t>
    </r>
  </si>
  <si>
    <r>
      <t xml:space="preserve">Emeklilik Teknik Gelir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Pension Technical Income</t>
    </r>
  </si>
  <si>
    <r>
      <t xml:space="preserve">Özel Hizmet Gideri Kesintisi
</t>
    </r>
    <r>
      <rPr>
        <i/>
        <sz val="9"/>
        <rFont val="Times New Roman"/>
        <family val="1"/>
        <charset val="162"/>
      </rPr>
      <t>Special Service Charges</t>
    </r>
  </si>
  <si>
    <r>
      <t xml:space="preserve">Serm.Tahsis Av. Değ.Artış Gelirleri
</t>
    </r>
    <r>
      <rPr>
        <i/>
        <sz val="9"/>
        <rFont val="Times New Roman"/>
        <family val="1"/>
        <charset val="162"/>
      </rPr>
      <t>Inv. Income on Fund Advances</t>
    </r>
  </si>
  <si>
    <r>
      <t xml:space="preserve">Diğer Teknik Gelirler
</t>
    </r>
    <r>
      <rPr>
        <i/>
        <sz val="9"/>
        <rFont val="Times New Roman"/>
        <family val="1"/>
        <charset val="162"/>
      </rPr>
      <t>Other Technical Income</t>
    </r>
  </si>
  <si>
    <r>
      <t xml:space="preserve">Fon İşletim Giderleri
</t>
    </r>
    <r>
      <rPr>
        <i/>
        <sz val="9"/>
        <rFont val="Times New Roman"/>
        <family val="1"/>
        <charset val="162"/>
      </rPr>
      <t xml:space="preserve">Fund Management Expenses </t>
    </r>
  </si>
  <si>
    <r>
      <t xml:space="preserve">Serm.Tahsis Av. Değ. Azalış Gid.
</t>
    </r>
    <r>
      <rPr>
        <i/>
        <sz val="9"/>
        <rFont val="Times New Roman"/>
        <family val="1"/>
        <charset val="162"/>
      </rPr>
      <t>Investment Losses on Fund Advances</t>
    </r>
  </si>
  <si>
    <r>
      <t xml:space="preserve">Diğer Teknik Giderler
</t>
    </r>
    <r>
      <rPr>
        <i/>
        <sz val="9"/>
        <rFont val="Times New Roman"/>
        <family val="1"/>
        <charset val="162"/>
      </rPr>
      <t>Other Technical Expenses</t>
    </r>
  </si>
  <si>
    <r>
      <t xml:space="preserve">Emeklilik Teknik Gider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Pension Technical Outgoing</t>
    </r>
  </si>
  <si>
    <r>
      <t xml:space="preserve">Emeklilik Teknik Denge
</t>
    </r>
    <r>
      <rPr>
        <i/>
        <sz val="9"/>
        <rFont val="Times New Roman"/>
        <family val="1"/>
        <charset val="162"/>
      </rPr>
      <t xml:space="preserve">Balance on The Tech. Acc. For Pension </t>
    </r>
  </si>
  <si>
    <r>
      <t xml:space="preserve">Fin.Yat. Elde Ed. Gelir ve Karlar
</t>
    </r>
    <r>
      <rPr>
        <i/>
        <sz val="9"/>
        <rFont val="Times New Roman"/>
        <family val="1"/>
        <charset val="162"/>
      </rPr>
      <t xml:space="preserve"> Income and Profit from Financial Inv.</t>
    </r>
  </si>
  <si>
    <r>
      <t xml:space="preserve">Finansal Yatırımların Değerlemesi
</t>
    </r>
    <r>
      <rPr>
        <i/>
        <sz val="9"/>
        <rFont val="Times New Roman"/>
        <family val="1"/>
        <charset val="162"/>
      </rPr>
      <t>Value Readjustments on Investments</t>
    </r>
  </si>
  <si>
    <r>
      <t xml:space="preserve">Kambiyo Karları
</t>
    </r>
    <r>
      <rPr>
        <i/>
        <sz val="9"/>
        <rFont val="Times New Roman"/>
        <family val="1"/>
        <charset val="162"/>
      </rPr>
      <t>Foreign Exchange Gains</t>
    </r>
  </si>
  <si>
    <r>
      <t xml:space="preserve">İşt.,BO ve MYTO Elde Edilen Gelirler
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Income from Subsidiaries and Ass.</t>
    </r>
  </si>
  <si>
    <r>
      <t xml:space="preserve">Diğer Yatırım Gelirler
</t>
    </r>
    <r>
      <rPr>
        <i/>
        <sz val="9"/>
        <rFont val="Times New Roman"/>
        <family val="1"/>
        <charset val="162"/>
      </rPr>
      <t>Income from Other Investments</t>
    </r>
  </si>
  <si>
    <r>
      <t xml:space="preserve">Fin.Yatırım Gelir/Karlar
</t>
    </r>
    <r>
      <rPr>
        <i/>
        <sz val="9"/>
        <rFont val="Times New Roman"/>
        <family val="1"/>
        <charset val="162"/>
      </rPr>
      <t>Income and Profit from Financial Inv.</t>
    </r>
  </si>
  <si>
    <r>
      <t xml:space="preserve">Finansal Yat.Değ.
</t>
    </r>
    <r>
      <rPr>
        <i/>
        <sz val="9"/>
        <rFont val="Times New Roman"/>
        <family val="1"/>
        <charset val="162"/>
      </rPr>
      <t>Value Readjustments on Inv.</t>
    </r>
  </si>
  <si>
    <r>
      <t xml:space="preserve">Hayat Teknik Böl.Akt.Yat.Gelirleri
</t>
    </r>
    <r>
      <rPr>
        <i/>
        <sz val="9"/>
        <rFont val="Times New Roman"/>
        <family val="1"/>
        <charset val="162"/>
      </rPr>
      <t>Allocated Inv.Return Transf.from The Life Tech. Account</t>
    </r>
  </si>
  <si>
    <r>
      <t xml:space="preserve">Kambiyo Karları
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Foreign Exchange Gains</t>
    </r>
  </si>
  <si>
    <r>
      <t xml:space="preserve">İşt.,BO ve MYTO Gelirler
</t>
    </r>
    <r>
      <rPr>
        <i/>
        <sz val="9"/>
        <rFont val="Times New Roman"/>
        <family val="1"/>
        <charset val="162"/>
      </rPr>
      <t>Income from Subs.and Ass.</t>
    </r>
  </si>
  <si>
    <r>
      <t xml:space="preserve">Yatırım Gelirleri Toplamı
</t>
    </r>
    <r>
      <rPr>
        <i/>
        <sz val="9"/>
        <rFont val="Times New Roman"/>
        <family val="1"/>
        <charset val="162"/>
      </rPr>
      <t>Investment Income Total</t>
    </r>
  </si>
  <si>
    <r>
      <t xml:space="preserve">Yatırım Gelirleri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Investment Income</t>
    </r>
  </si>
  <si>
    <r>
      <t xml:space="preserve">Yat.Yön.Gid.veNakde Çevrim Zararları
</t>
    </r>
    <r>
      <rPr>
        <i/>
        <sz val="9"/>
        <rFont val="Times New Roman"/>
        <family val="1"/>
        <charset val="162"/>
      </rPr>
      <t xml:space="preserve">Inv.Management Charges and Losses on The Realisation of Inv. </t>
    </r>
  </si>
  <si>
    <r>
      <t xml:space="preserve">Yatırımlardaki Değer Azalışları
</t>
    </r>
    <r>
      <rPr>
        <i/>
        <sz val="9"/>
        <rFont val="Times New Roman"/>
        <family val="1"/>
        <charset val="162"/>
      </rPr>
      <t>Value Adjustments on Investments</t>
    </r>
  </si>
  <si>
    <r>
      <t xml:space="preserve">HD Teknik Blme Akt. Yat.Gelirleri
</t>
    </r>
    <r>
      <rPr>
        <i/>
        <sz val="9"/>
        <rFont val="Times New Roman"/>
        <family val="1"/>
        <charset val="162"/>
      </rPr>
      <t>Allocated Inv. Return Transf. To The Non Life Tech. Account</t>
    </r>
  </si>
  <si>
    <r>
      <t xml:space="preserve">Kambiyo Zararları
</t>
    </r>
    <r>
      <rPr>
        <i/>
        <sz val="9"/>
        <rFont val="Times New Roman"/>
        <family val="1"/>
        <charset val="162"/>
      </rPr>
      <t xml:space="preserve">Foreign Exchange Losses </t>
    </r>
  </si>
  <si>
    <r>
      <t xml:space="preserve">Yatırım Giderleri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10"/>
        <rFont val="Times New Roman"/>
        <family val="1"/>
        <charset val="162"/>
      </rPr>
      <t>Investment Charges</t>
    </r>
  </si>
  <si>
    <r>
      <t xml:space="preserve">Amortisman Giderleri
</t>
    </r>
    <r>
      <rPr>
        <i/>
        <sz val="9"/>
        <rFont val="Times New Roman"/>
        <family val="1"/>
        <charset val="162"/>
      </rPr>
      <t>Depriciation Expense</t>
    </r>
  </si>
  <si>
    <r>
      <t xml:space="preserve">Diğer Yatırım Giderleri
</t>
    </r>
    <r>
      <rPr>
        <i/>
        <sz val="9"/>
        <rFont val="Times New Roman"/>
        <family val="1"/>
        <charset val="162"/>
      </rPr>
      <t>Other Investment Charges</t>
    </r>
  </si>
  <si>
    <r>
      <t xml:space="preserve">Yatırım Giderleri Toplamı
</t>
    </r>
    <r>
      <rPr>
        <i/>
        <sz val="9"/>
        <rFont val="Times New Roman"/>
        <family val="1"/>
        <charset val="162"/>
      </rPr>
      <t>Investment Charges Total</t>
    </r>
  </si>
  <si>
    <r>
      <t xml:space="preserve">Karşılıklar Hesabı
</t>
    </r>
    <r>
      <rPr>
        <i/>
        <sz val="9"/>
        <rFont val="Times New Roman"/>
        <family val="1"/>
        <charset val="162"/>
      </rPr>
      <t>Provisions</t>
    </r>
  </si>
  <si>
    <r>
      <t xml:space="preserve">Reeskont Hesabı
</t>
    </r>
    <r>
      <rPr>
        <i/>
        <sz val="9"/>
        <rFont val="Times New Roman"/>
        <family val="1"/>
        <charset val="162"/>
      </rPr>
      <t>Rediscount</t>
    </r>
  </si>
  <si>
    <r>
      <t>Olağan ve Olağan Dışı Faaliyetler</t>
    </r>
    <r>
      <rPr>
        <b/>
        <i/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 xml:space="preserve"> Other Charges and Extrordinary Income and Charges</t>
    </r>
  </si>
  <si>
    <r>
      <t xml:space="preserve">Diğer Gelir ve Karlar
</t>
    </r>
    <r>
      <rPr>
        <i/>
        <sz val="9"/>
        <rFont val="Times New Roman"/>
        <family val="1"/>
        <charset val="162"/>
      </rPr>
      <t>Other Income and Profit</t>
    </r>
  </si>
  <si>
    <r>
      <t xml:space="preserve">Diğer Gider ve Zararlar
</t>
    </r>
    <r>
      <rPr>
        <i/>
        <sz val="9"/>
        <rFont val="Times New Roman"/>
        <family val="1"/>
        <charset val="162"/>
      </rPr>
      <t>Other Outgoing and Losses</t>
    </r>
  </si>
  <si>
    <r>
      <t xml:space="preserve">Önceki Yıl Gelir /Gid. Veya K/Z
</t>
    </r>
    <r>
      <rPr>
        <i/>
        <sz val="9"/>
        <rFont val="Times New Roman"/>
        <family val="1"/>
        <charset val="162"/>
      </rPr>
      <t>Income/Outgoing and Profit/Loss for The Previous Year</t>
    </r>
  </si>
  <si>
    <r>
      <t xml:space="preserve">Olağan ve Olağandışı Faaliyetler Toplamı
</t>
    </r>
    <r>
      <rPr>
        <i/>
        <sz val="9"/>
        <rFont val="Times New Roman"/>
        <family val="1"/>
        <charset val="162"/>
      </rPr>
      <t>Total Extraordinary Income And Charges</t>
    </r>
  </si>
  <si>
    <r>
      <t xml:space="preserve">Dönem K/Z
</t>
    </r>
    <r>
      <rPr>
        <i/>
        <sz val="9"/>
        <rFont val="Times New Roman"/>
        <family val="1"/>
        <charset val="162"/>
      </rPr>
      <t>Profit or Loss for The Financial Year</t>
    </r>
  </si>
  <si>
    <r>
      <t xml:space="preserve">Vergi ve Diğ.Yasal Yük.Karş.
</t>
    </r>
    <r>
      <rPr>
        <i/>
        <sz val="9"/>
        <rFont val="Times New Roman"/>
        <family val="1"/>
        <charset val="162"/>
      </rPr>
      <t>Provisions for The Tax and Other Legal Liabilities</t>
    </r>
  </si>
  <si>
    <r>
      <t xml:space="preserve">Enflasyon Düzeltme Hesabı
</t>
    </r>
    <r>
      <rPr>
        <i/>
        <sz val="9"/>
        <rFont val="Times New Roman"/>
        <family val="1"/>
        <charset val="162"/>
      </rPr>
      <t>Inflationary Adjustment</t>
    </r>
  </si>
  <si>
    <r>
      <t xml:space="preserve">Hissedarlara
</t>
    </r>
    <r>
      <rPr>
        <i/>
        <sz val="9"/>
        <rFont val="Times New Roman"/>
        <family val="1"/>
        <charset val="162"/>
      </rPr>
      <t>To Shareholders</t>
    </r>
  </si>
  <si>
    <r>
      <t xml:space="preserve">Personele
</t>
    </r>
    <r>
      <rPr>
        <i/>
        <sz val="8"/>
        <rFont val="Times New Roman"/>
        <family val="1"/>
        <charset val="162"/>
      </rPr>
      <t>To Personnel</t>
    </r>
  </si>
  <si>
    <r>
      <t xml:space="preserve">Diğer
</t>
    </r>
    <r>
      <rPr>
        <i/>
        <sz val="8"/>
        <rFont val="Times New Roman"/>
        <family val="1"/>
        <charset val="162"/>
      </rPr>
      <t>Others</t>
    </r>
  </si>
  <si>
    <r>
      <t xml:space="preserve">Reasüransta Reasürans Brokeri ile Çalışan Şirketler
</t>
    </r>
    <r>
      <rPr>
        <i/>
        <sz val="9"/>
        <rFont val="Times New Roman"/>
        <family val="1"/>
        <charset val="162"/>
      </rPr>
      <t>Companies working with Broker</t>
    </r>
  </si>
  <si>
    <r>
      <t xml:space="preserve">Bölüşmeli (Kot-Par, Eksedan)
</t>
    </r>
    <r>
      <rPr>
        <i/>
        <sz val="9"/>
        <rFont val="Times New Roman"/>
        <family val="1"/>
        <charset val="162"/>
      </rPr>
      <t>Proportional Reinsurance (Quata Share, Surplus)</t>
    </r>
  </si>
  <si>
    <r>
      <t xml:space="preserve">Tutar
</t>
    </r>
    <r>
      <rPr>
        <i/>
        <sz val="9"/>
        <rFont val="Times New Roman"/>
        <family val="1"/>
        <charset val="162"/>
      </rPr>
      <t xml:space="preserve">Amount  </t>
    </r>
  </si>
  <si>
    <r>
      <t xml:space="preserve">Oran
</t>
    </r>
    <r>
      <rPr>
        <i/>
        <sz val="9"/>
        <rFont val="Times New Roman"/>
        <family val="1"/>
        <charset val="162"/>
      </rPr>
      <t xml:space="preserve">Ratio(%)   </t>
    </r>
    <r>
      <rPr>
        <sz val="10"/>
        <rFont val="Times New Roman"/>
        <family val="1"/>
        <charset val="162"/>
      </rPr>
      <t xml:space="preserve">   </t>
    </r>
    <r>
      <rPr>
        <b/>
        <sz val="10"/>
        <rFont val="Times New Roman"/>
        <family val="1"/>
        <charset val="162"/>
      </rPr>
      <t xml:space="preserve">            </t>
    </r>
  </si>
  <si>
    <r>
      <t xml:space="preserve">Diğer
</t>
    </r>
    <r>
      <rPr>
        <i/>
        <sz val="9"/>
        <rFont val="Times New Roman"/>
        <family val="1"/>
        <charset val="162"/>
      </rPr>
      <t>Other Reinsurance</t>
    </r>
  </si>
  <si>
    <r>
      <t>Toplam</t>
    </r>
    <r>
      <rPr>
        <b/>
        <i/>
        <sz val="9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Total</t>
    </r>
  </si>
  <si>
    <r>
      <t xml:space="preserve">Bölüşmesiz (Excess of Loss, Stop Loss)
</t>
    </r>
    <r>
      <rPr>
        <i/>
        <sz val="9"/>
        <rFont val="Times New Roman"/>
        <family val="1"/>
        <charset val="162"/>
      </rPr>
      <t>Nonproportional Reinsurance (Excess of Loss, Stop Loss)</t>
    </r>
  </si>
  <si>
    <r>
      <t xml:space="preserve">Tutar
</t>
    </r>
    <r>
      <rPr>
        <i/>
        <sz val="9"/>
        <rFont val="Times New Roman"/>
        <family val="1"/>
        <charset val="162"/>
      </rPr>
      <t>Amount</t>
    </r>
  </si>
  <si>
    <t>TABLO: 32A</t>
  </si>
  <si>
    <t>TABLE: 32A</t>
  </si>
  <si>
    <t>TABLO: 32B</t>
  </si>
  <si>
    <t>TABLO: 40A</t>
  </si>
  <si>
    <t>TABLE: 40A</t>
  </si>
  <si>
    <t>TABLO: 40B</t>
  </si>
  <si>
    <r>
      <t xml:space="preserve">Yatırıma Yöneltilen Miktar
</t>
    </r>
    <r>
      <rPr>
        <i/>
        <sz val="9"/>
        <rFont val="Times New Roman"/>
        <family val="1"/>
        <charset val="162"/>
      </rPr>
      <t>Amount Invested</t>
    </r>
    <r>
      <rPr>
        <i/>
        <sz val="10"/>
        <rFont val="Times New Roman"/>
        <family val="1"/>
        <charset val="162"/>
      </rPr>
      <t xml:space="preserve"> </t>
    </r>
  </si>
  <si>
    <r>
      <t xml:space="preserve">Net Gelir
</t>
    </r>
    <r>
      <rPr>
        <i/>
        <sz val="9"/>
        <rFont val="Times New Roman"/>
        <family val="1"/>
        <charset val="162"/>
      </rPr>
      <t>Net Income</t>
    </r>
  </si>
  <si>
    <r>
      <t xml:space="preserve">Poliçe İptal Oranı (%)
</t>
    </r>
    <r>
      <rPr>
        <i/>
        <sz val="10"/>
        <rFont val="Times New Roman"/>
        <family val="1"/>
        <charset val="162"/>
      </rPr>
      <t>Lapse rate of Policies %</t>
    </r>
  </si>
  <si>
    <r>
      <t xml:space="preserve">Matematik Karş.İptal Oranı (%)
</t>
    </r>
    <r>
      <rPr>
        <i/>
        <sz val="9"/>
        <rFont val="Times New Roman"/>
        <family val="1"/>
        <charset val="162"/>
      </rPr>
      <t>Lapse rate of Mathematical Reserve</t>
    </r>
  </si>
  <si>
    <r>
      <t xml:space="preserve">Net Gelir/Yatırıma Yönelt.Miktar (%)
</t>
    </r>
    <r>
      <rPr>
        <i/>
        <sz val="9"/>
        <rFont val="Times New Roman"/>
        <family val="1"/>
        <charset val="162"/>
      </rPr>
      <t>Net Income/Invested Amount (%)</t>
    </r>
  </si>
  <si>
    <r>
      <t xml:space="preserve">Fonun Yıllık Net Geliri
</t>
    </r>
    <r>
      <rPr>
        <i/>
        <sz val="9"/>
        <rFont val="Times New Roman"/>
        <family val="1"/>
        <charset val="162"/>
      </rPr>
      <t>Net Income</t>
    </r>
  </si>
  <si>
    <r>
      <t xml:space="preserve">Fonun Yıllık Brüt Geliri
</t>
    </r>
    <r>
      <rPr>
        <i/>
        <sz val="9"/>
        <rFont val="Times New Roman"/>
        <family val="1"/>
        <charset val="162"/>
      </rPr>
      <t>Gross Income</t>
    </r>
  </si>
  <si>
    <r>
      <t xml:space="preserve">Para Birimi
</t>
    </r>
    <r>
      <rPr>
        <i/>
        <sz val="9"/>
        <rFont val="Times New Roman"/>
        <family val="1"/>
        <charset val="162"/>
      </rPr>
      <t>Currency</t>
    </r>
  </si>
  <si>
    <t>TABLO: 42</t>
  </si>
  <si>
    <t>TABLE: 42</t>
  </si>
  <si>
    <t>BİREYSEL EMEKLİLİK ŞİRKETLERİ GENEL BİLGİLER</t>
  </si>
  <si>
    <t>GENERAL DATA of PENSION COMPANIES</t>
  </si>
  <si>
    <r>
      <t xml:space="preserve">Genel Bilgiler - </t>
    </r>
    <r>
      <rPr>
        <i/>
        <sz val="9"/>
        <rFont val="Times New Roman"/>
        <family val="1"/>
        <charset val="162"/>
      </rPr>
      <t>General Data</t>
    </r>
  </si>
  <si>
    <r>
      <t xml:space="preserve"> Fon Adedi - </t>
    </r>
    <r>
      <rPr>
        <i/>
        <sz val="9"/>
        <rFont val="Times New Roman"/>
        <family val="1"/>
        <charset val="162"/>
      </rPr>
      <t>No of Fund</t>
    </r>
  </si>
  <si>
    <r>
      <t xml:space="preserve"> Ferdi Plan Adedi - </t>
    </r>
    <r>
      <rPr>
        <i/>
        <sz val="9"/>
        <rFont val="Times New Roman"/>
        <family val="1"/>
        <charset val="162"/>
      </rPr>
      <t>No of Individual Plan</t>
    </r>
  </si>
  <si>
    <r>
      <t xml:space="preserve"> Grup Plan Adedi - </t>
    </r>
    <r>
      <rPr>
        <i/>
        <sz val="9"/>
        <rFont val="Times New Roman"/>
        <family val="1"/>
        <charset val="162"/>
      </rPr>
      <t>No of Group Plan</t>
    </r>
  </si>
  <si>
    <r>
      <t xml:space="preserve"> Fon Değişiklik Talebi - </t>
    </r>
    <r>
      <rPr>
        <i/>
        <sz val="9"/>
        <rFont val="Times New Roman"/>
        <family val="1"/>
        <charset val="162"/>
      </rPr>
      <t>Required Fund Changing</t>
    </r>
  </si>
  <si>
    <r>
      <t xml:space="preserve"> Plan Değişiklik Talebi - </t>
    </r>
    <r>
      <rPr>
        <i/>
        <sz val="9"/>
        <rFont val="Times New Roman"/>
        <family val="1"/>
        <charset val="162"/>
      </rPr>
      <t>Required Plan Changing</t>
    </r>
  </si>
  <si>
    <r>
      <t xml:space="preserve"> Sözleşme Adedi - </t>
    </r>
    <r>
      <rPr>
        <i/>
        <sz val="9"/>
        <rFont val="Times New Roman"/>
        <family val="1"/>
        <charset val="162"/>
      </rPr>
      <t>No of Contract</t>
    </r>
  </si>
  <si>
    <r>
      <t xml:space="preserve">  Ferdi -</t>
    </r>
    <r>
      <rPr>
        <i/>
        <sz val="9"/>
        <rFont val="Times New Roman"/>
        <family val="1"/>
        <charset val="162"/>
      </rPr>
      <t xml:space="preserve"> Individual</t>
    </r>
  </si>
  <si>
    <r>
      <t xml:space="preserve">  Grup -</t>
    </r>
    <r>
      <rPr>
        <i/>
        <sz val="9"/>
        <rFont val="Times New Roman"/>
        <family val="1"/>
        <charset val="162"/>
      </rPr>
      <t xml:space="preserve"> Group</t>
    </r>
  </si>
  <si>
    <r>
      <t xml:space="preserve"> Katılımcı Sayısı -</t>
    </r>
    <r>
      <rPr>
        <i/>
        <sz val="9"/>
        <rFont val="Times New Roman"/>
        <family val="1"/>
        <charset val="162"/>
      </rPr>
      <t xml:space="preserve"> No of Participant</t>
    </r>
  </si>
  <si>
    <r>
      <t xml:space="preserve"> Birikim Tutarı - </t>
    </r>
    <r>
      <rPr>
        <i/>
        <sz val="9"/>
        <rFont val="Times New Roman"/>
        <family val="1"/>
        <charset val="162"/>
      </rPr>
      <t>Total Accumulation</t>
    </r>
  </si>
  <si>
    <r>
      <t xml:space="preserve"> Katkı Payı Tutarı - </t>
    </r>
    <r>
      <rPr>
        <i/>
        <sz val="9"/>
        <rFont val="Times New Roman"/>
        <family val="1"/>
        <charset val="162"/>
      </rPr>
      <t>Total Contribution</t>
    </r>
  </si>
  <si>
    <r>
      <t xml:space="preserve">Hayat Sigortasından Dönüşüm - </t>
    </r>
    <r>
      <rPr>
        <i/>
        <sz val="9"/>
        <rFont val="Times New Roman"/>
        <family val="1"/>
        <charset val="162"/>
      </rPr>
      <t>Transfer from Life Ins.</t>
    </r>
  </si>
  <si>
    <r>
      <t xml:space="preserve"> 2004 Yılı - </t>
    </r>
    <r>
      <rPr>
        <i/>
        <sz val="9"/>
        <rFont val="Times New Roman"/>
        <family val="1"/>
        <charset val="162"/>
      </rPr>
      <t>Year of 2004</t>
    </r>
  </si>
  <si>
    <r>
      <t xml:space="preserve">  Sözleşme Sayısı - </t>
    </r>
    <r>
      <rPr>
        <i/>
        <sz val="9"/>
        <rFont val="Times New Roman"/>
        <family val="1"/>
        <charset val="162"/>
      </rPr>
      <t>No of Contract</t>
    </r>
  </si>
  <si>
    <r>
      <t xml:space="preserve">  İştira Değeri - </t>
    </r>
    <r>
      <rPr>
        <i/>
        <sz val="9"/>
        <rFont val="Times New Roman"/>
        <family val="1"/>
        <charset val="162"/>
      </rPr>
      <t>Surrenders</t>
    </r>
  </si>
  <si>
    <r>
      <t xml:space="preserve">Sorumlu Aktüer
</t>
    </r>
    <r>
      <rPr>
        <i/>
        <sz val="9"/>
        <rFont val="Times New Roman"/>
        <family val="1"/>
        <charset val="162"/>
      </rPr>
      <t>Responsible Actuary</t>
    </r>
  </si>
  <si>
    <r>
      <t xml:space="preserve">Diğer Aktüerler
</t>
    </r>
    <r>
      <rPr>
        <i/>
        <sz val="9"/>
        <rFont val="Times New Roman"/>
        <family val="1"/>
        <charset val="162"/>
      </rPr>
      <t>Other Actuaries</t>
    </r>
  </si>
  <si>
    <r>
      <t xml:space="preserve">PROFIT and LOSS ACCOUNTS of The LIFE / PENSION COMPANIES for The </t>
    </r>
    <r>
      <rPr>
        <i/>
        <sz val="12"/>
        <rFont val="Times New Roman"/>
        <family val="1"/>
        <charset val="162"/>
      </rPr>
      <t>LIFE</t>
    </r>
    <r>
      <rPr>
        <i/>
        <sz val="10"/>
        <rFont val="Times New Roman"/>
        <family val="1"/>
        <charset val="162"/>
      </rPr>
      <t xml:space="preserve"> BRANCH</t>
    </r>
  </si>
  <si>
    <r>
      <t xml:space="preserve">HAYAT / EMEKLİLİK ŞİRKETLERİNİN </t>
    </r>
    <r>
      <rPr>
        <b/>
        <sz val="13"/>
        <rFont val="Times New Roman"/>
        <family val="1"/>
        <charset val="162"/>
      </rPr>
      <t>FERDİ KAZA</t>
    </r>
    <r>
      <rPr>
        <b/>
        <sz val="11"/>
        <rFont val="Times New Roman"/>
        <family val="1"/>
        <charset val="162"/>
      </rPr>
      <t xml:space="preserve"> BRANŞI KAR ZARAR HESABI TEKNİK SONUÇLARI</t>
    </r>
  </si>
  <si>
    <r>
      <t>HAYAT / EMEKLİLİK ŞİRKETLERİNİN</t>
    </r>
    <r>
      <rPr>
        <b/>
        <sz val="13"/>
        <rFont val="Times New Roman"/>
        <family val="1"/>
        <charset val="162"/>
      </rPr>
      <t xml:space="preserve"> SAĞLIK</t>
    </r>
    <r>
      <rPr>
        <b/>
        <sz val="11"/>
        <rFont val="Times New Roman"/>
        <family val="1"/>
        <charset val="162"/>
      </rPr>
      <t xml:space="preserve"> BRANŞI KAR ZARAR HESABI TEKNİK SONUÇLARI</t>
    </r>
  </si>
  <si>
    <r>
      <t>Hayat Dışı Toplam</t>
    </r>
    <r>
      <rPr>
        <sz val="8"/>
        <rFont val="Times New Roman"/>
        <family val="1"/>
        <charset val="162"/>
      </rPr>
      <t xml:space="preserve">
</t>
    </r>
    <r>
      <rPr>
        <i/>
        <sz val="8"/>
        <rFont val="Times New Roman"/>
        <family val="1"/>
        <charset val="162"/>
      </rPr>
      <t>Non Life Total</t>
    </r>
  </si>
  <si>
    <t>AACHENER RÜCKVERSİHERUN</t>
  </si>
  <si>
    <t>VAKIFBANK PERS.ÖZEL SOS.GÜV.HİZ.VAKFI</t>
  </si>
  <si>
    <t>A.CENAP ERMUTLU</t>
  </si>
  <si>
    <t>KAYHAN ANARAL</t>
  </si>
  <si>
    <t>YAPI KREDİ EMEKLİLİK A.Ş.</t>
  </si>
  <si>
    <t>M.HAKAN UZAN</t>
  </si>
  <si>
    <t>YAPI KREDİ YATIRIM A.Ş.</t>
  </si>
  <si>
    <t>EROL HÜRBAŞ</t>
  </si>
  <si>
    <t>MEHMET TURGUT AĞLEN</t>
  </si>
  <si>
    <t>T.İŞ BANKASI</t>
  </si>
  <si>
    <t>MİLLİ RE MENSUPLARI YARD.SAND.</t>
  </si>
  <si>
    <t>T.C.BAŞBAKANLIK HAZİNE MÜST.</t>
  </si>
  <si>
    <t>T.C.ZİRAAT BANKASI</t>
  </si>
  <si>
    <t>T.C.DEVLET DEMİRYOLLARI İŞL.</t>
  </si>
  <si>
    <t>TİBAŞ MEN.YARD.SAND.VAKFI</t>
  </si>
  <si>
    <t>Başkan</t>
  </si>
  <si>
    <t>NURTEN YONTAR</t>
  </si>
  <si>
    <t xml:space="preserve">EMİRHAN CAD. NO:145 ATAKULE A BLOK </t>
  </si>
  <si>
    <t>Başkan Yardımcısı</t>
  </si>
  <si>
    <t>HAMDİ TOLGA DANIŞMAN</t>
  </si>
  <si>
    <t>Üye</t>
  </si>
  <si>
    <t>0212 236 49 49</t>
  </si>
  <si>
    <t>0212 236 49 50</t>
  </si>
  <si>
    <t>www.aigsigorta.com.tr</t>
  </si>
  <si>
    <t>Üye (Genel Müdür)</t>
  </si>
  <si>
    <t>MEHMET AKIN KOZANOĞLU</t>
  </si>
  <si>
    <t>NEDİM BOZFAKIOĞLU</t>
  </si>
  <si>
    <t>İSMAİL RAGIP YERGİN</t>
  </si>
  <si>
    <t xml:space="preserve">MECLİS-İ MEBUSAN CAD.NO:147 34427   </t>
  </si>
  <si>
    <r>
      <t>3- Giriş Aidatı Gelirleri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Contribution Charge</t>
    </r>
  </si>
  <si>
    <r>
      <t xml:space="preserve">4- Ara Verme Halinde Yön.Gid.Kesintisi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Adm.Expense Charges in case of Pr.Holidays</t>
    </r>
  </si>
  <si>
    <r>
      <t xml:space="preserve">5- Özel Hizmet Gideri Kesintisi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Private Service Cost</t>
    </r>
  </si>
  <si>
    <r>
      <t>6- Serm.Tahsis Avansı Değ.Artış Gelirleri -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Investment Income on Fund Advances</t>
    </r>
  </si>
  <si>
    <r>
      <t>7- Diğer Teknik Gelirler -</t>
    </r>
    <r>
      <rPr>
        <i/>
        <sz val="9"/>
        <rFont val="Times New Roman"/>
        <family val="1"/>
        <charset val="162"/>
      </rPr>
      <t xml:space="preserve"> Other Technical Income</t>
    </r>
  </si>
  <si>
    <r>
      <t>D- Yatırım Gelirleri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Investment Income</t>
    </r>
  </si>
  <si>
    <r>
      <t xml:space="preserve">1- Finansal Yatırımlardan Elde Edilen Gelirler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Financial Investment Income</t>
    </r>
  </si>
  <si>
    <r>
      <t>2- Fin.Yat.Nakde ÇevrimindenEldeEdilenKarlar</t>
    </r>
    <r>
      <rPr>
        <i/>
        <sz val="9"/>
        <rFont val="Times New Roman"/>
        <family val="1"/>
        <charset val="162"/>
      </rPr>
      <t xml:space="preserve"> - Gains on The Realisation of Investments </t>
    </r>
  </si>
  <si>
    <r>
      <t>3- Finansal Yatırımların Değerlemesi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Value Readjustments on Investments</t>
    </r>
  </si>
  <si>
    <r>
      <t xml:space="preserve">4- Kambiyo Karları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Foreign Exchange Gains</t>
    </r>
  </si>
  <si>
    <r>
      <t xml:space="preserve">5- İştiraklerden Gelirler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Income from Subsidaries</t>
    </r>
  </si>
  <si>
    <r>
      <t xml:space="preserve">6- Bağlı Ortaklık ve Müşterek Yönetime Tabi Teşebbüs Gelirleri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Income from Associates</t>
    </r>
  </si>
  <si>
    <r>
      <t xml:space="preserve">7- Arazi, Arsa ile Binalardan Elde Edilen Gelirler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Income From Land and Buildings</t>
    </r>
  </si>
  <si>
    <r>
      <t>8- Türev Ürünlerden Gelirle</t>
    </r>
    <r>
      <rPr>
        <b/>
        <sz val="9"/>
        <rFont val="Times New Roman"/>
        <family val="1"/>
        <charset val="162"/>
      </rPr>
      <t xml:space="preserve">r </t>
    </r>
    <r>
      <rPr>
        <b/>
        <i/>
        <sz val="10"/>
        <rFont val="Times New Roman"/>
        <family val="1"/>
        <charset val="162"/>
      </rPr>
      <t>-</t>
    </r>
    <r>
      <rPr>
        <b/>
        <i/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Income on Derivatives</t>
    </r>
  </si>
  <si>
    <r>
      <t xml:space="preserve">9- Diğer Yatırımlardan Elde Edilen Gelirler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Other Income</t>
    </r>
  </si>
  <si>
    <t xml:space="preserve">   Compul.Third Party Liab.For LPG's</t>
  </si>
  <si>
    <t xml:space="preserve"> -Tehlikeli Maddeler Zorn.Sor.</t>
  </si>
  <si>
    <t xml:space="preserve">   Comp.3.Party Liab.For Hzrd.Subst.</t>
  </si>
  <si>
    <t xml:space="preserve"> -Uçak Tekne</t>
  </si>
  <si>
    <t xml:space="preserve">   Aviation Hull</t>
  </si>
  <si>
    <t xml:space="preserve"> -Uçak Mali Mesuliyet</t>
  </si>
  <si>
    <t xml:space="preserve">   Aviation Liability</t>
  </si>
  <si>
    <t xml:space="preserve"> -Uçak Yolcu Kaza</t>
  </si>
  <si>
    <t xml:space="preserve">   Passenger Bodily Injured L.</t>
  </si>
  <si>
    <t xml:space="preserve"> -KASKO İhtiyari Mali Sor.</t>
  </si>
  <si>
    <t xml:space="preserve">   Facultative Liability (MOD)</t>
  </si>
  <si>
    <t xml:space="preserve"> -Özel Güvenlik Mali Sor.</t>
  </si>
  <si>
    <t xml:space="preserve">   Personel Security Liability</t>
  </si>
  <si>
    <t xml:space="preserve"> -Zorunlu Sertifika Mali Sor.</t>
  </si>
  <si>
    <t xml:space="preserve">   Mandatory Certificate L.</t>
  </si>
  <si>
    <r>
      <t xml:space="preserve"> -Toplam </t>
    </r>
    <r>
      <rPr>
        <i/>
        <sz val="10"/>
        <rFont val="Times New Roman"/>
        <family val="1"/>
        <charset val="162"/>
      </rPr>
      <t>-Total</t>
    </r>
  </si>
  <si>
    <r>
      <t>Direkt İşler Tazm.-</t>
    </r>
    <r>
      <rPr>
        <i/>
        <sz val="9"/>
        <rFont val="Times New Roman"/>
        <family val="1"/>
        <charset val="162"/>
      </rPr>
      <t>Direct Loss Payments</t>
    </r>
  </si>
  <si>
    <t>TABLO: 27</t>
  </si>
  <si>
    <t>TABLE: 27</t>
  </si>
  <si>
    <t>(Adet/000 YTL)</t>
  </si>
  <si>
    <t>G.A. Kamu Borçlanma Araçları Döviz Eyf</t>
  </si>
  <si>
    <t>G.A. Kamu Dış Borç.Araçları Eyf (Euro)</t>
  </si>
  <si>
    <r>
      <t>Esas Faaliyetlerden Borçlar</t>
    </r>
    <r>
      <rPr>
        <b/>
        <i/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>Payables on Operations</t>
    </r>
  </si>
  <si>
    <r>
      <t xml:space="preserve">F- Sigortacılık Teknik Karşılıkları (Net)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 xml:space="preserve">Technical Provisions (Net) </t>
    </r>
  </si>
  <si>
    <r>
      <t xml:space="preserve">Bayan </t>
    </r>
    <r>
      <rPr>
        <b/>
        <i/>
        <sz val="9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Female Staff</t>
    </r>
  </si>
  <si>
    <r>
      <t>Bay</t>
    </r>
    <r>
      <rPr>
        <b/>
        <i/>
        <sz val="9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Male Staff</t>
    </r>
  </si>
  <si>
    <r>
      <t xml:space="preserve">Genel Toplam
</t>
    </r>
    <r>
      <rPr>
        <i/>
        <sz val="10"/>
        <rFont val="Times New Roman"/>
        <family val="1"/>
        <charset val="162"/>
      </rPr>
      <t xml:space="preserve">Total </t>
    </r>
  </si>
  <si>
    <r>
      <t xml:space="preserve">Şirket Çalışanlarının Öğrenim Durumu </t>
    </r>
    <r>
      <rPr>
        <i/>
        <sz val="9"/>
        <rFont val="Times New Roman"/>
        <family val="1"/>
        <charset val="162"/>
      </rPr>
      <t>- Level Of Education</t>
    </r>
  </si>
  <si>
    <r>
      <t xml:space="preserve">Şirket Adı, Adresi, Telefon-Faks No. , Internet Adresi
</t>
    </r>
    <r>
      <rPr>
        <i/>
        <sz val="9"/>
        <rFont val="Times New Roman"/>
        <family val="1"/>
        <charset val="162"/>
      </rPr>
      <t>Name Of Company, Address, Telephone-Fax No, Internet Address</t>
    </r>
  </si>
  <si>
    <r>
      <t xml:space="preserve">Yönetim Kurulu Üyeleri
</t>
    </r>
    <r>
      <rPr>
        <i/>
        <sz val="9"/>
        <rFont val="Times New Roman"/>
        <family val="1"/>
        <charset val="162"/>
      </rPr>
      <t>Board Members</t>
    </r>
  </si>
  <si>
    <r>
      <t xml:space="preserve">Pay Sahipleri </t>
    </r>
    <r>
      <rPr>
        <b/>
        <i/>
        <sz val="9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Shareholders</t>
    </r>
  </si>
  <si>
    <r>
      <t xml:space="preserve">Tutarı 
</t>
    </r>
    <r>
      <rPr>
        <i/>
        <sz val="8"/>
        <rFont val="Times New Roman"/>
        <family val="1"/>
        <charset val="162"/>
      </rPr>
      <t>A</t>
    </r>
    <r>
      <rPr>
        <i/>
        <sz val="9"/>
        <rFont val="Times New Roman"/>
        <family val="1"/>
        <charset val="162"/>
      </rPr>
      <t>mount</t>
    </r>
  </si>
  <si>
    <r>
      <t xml:space="preserve">Oranı(%) 
</t>
    </r>
    <r>
      <rPr>
        <i/>
        <sz val="9"/>
        <rFont val="Times New Roman"/>
        <family val="1"/>
        <charset val="162"/>
      </rPr>
      <t>Rate</t>
    </r>
  </si>
  <si>
    <r>
      <t xml:space="preserve">Bireysel Emeklilik Şirketleri
</t>
    </r>
    <r>
      <rPr>
        <i/>
        <sz val="9"/>
        <rFont val="Times New Roman"/>
        <family val="1"/>
        <charset val="162"/>
      </rPr>
      <t>Pension Companies</t>
    </r>
  </si>
  <si>
    <r>
      <t xml:space="preserve">Şirket Adı
</t>
    </r>
    <r>
      <rPr>
        <i/>
        <sz val="10"/>
        <rFont val="Times New Roman"/>
        <family val="1"/>
        <charset val="162"/>
      </rPr>
      <t>Company Name</t>
    </r>
  </si>
  <si>
    <r>
      <t>Poliçe Adedi -</t>
    </r>
    <r>
      <rPr>
        <i/>
        <sz val="9"/>
        <rFont val="Times New Roman"/>
        <family val="1"/>
        <charset val="162"/>
      </rPr>
      <t>No of Policies</t>
    </r>
  </si>
  <si>
    <r>
      <t xml:space="preserve">Verilen Teminat </t>
    </r>
    <r>
      <rPr>
        <i/>
        <sz val="9"/>
        <rFont val="Times New Roman"/>
        <family val="1"/>
        <charset val="162"/>
      </rPr>
      <t>-Ins.Covers</t>
    </r>
  </si>
  <si>
    <r>
      <t>Huk.Koruma-</t>
    </r>
    <r>
      <rPr>
        <i/>
        <sz val="9"/>
        <rFont val="Times New Roman"/>
        <family val="1"/>
        <charset val="162"/>
      </rPr>
      <t>Legal Protection</t>
    </r>
  </si>
  <si>
    <r>
      <t xml:space="preserve">Prim / Teminat </t>
    </r>
    <r>
      <rPr>
        <sz val="9"/>
        <rFont val="Times New Roman"/>
        <family val="1"/>
        <charset val="162"/>
      </rPr>
      <t>-Pr./ Cover (‰)</t>
    </r>
  </si>
  <si>
    <r>
      <t>Gider Toplamı -</t>
    </r>
    <r>
      <rPr>
        <i/>
        <sz val="9"/>
        <rFont val="Times New Roman"/>
        <family val="1"/>
        <charset val="162"/>
      </rPr>
      <t>Total Outgoing</t>
    </r>
  </si>
  <si>
    <r>
      <t>A- Teknik Gelirler -</t>
    </r>
    <r>
      <rPr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Techn.Income</t>
    </r>
  </si>
  <si>
    <r>
      <t>Sigorta Şirketleri -</t>
    </r>
    <r>
      <rPr>
        <i/>
        <sz val="9"/>
        <rFont val="Times New Roman"/>
        <family val="1"/>
        <charset val="162"/>
      </rPr>
      <t>Insurance Companies</t>
    </r>
  </si>
  <si>
    <r>
      <t xml:space="preserve">Hayat Dışı
</t>
    </r>
    <r>
      <rPr>
        <i/>
        <sz val="9"/>
        <rFont val="Times New Roman"/>
        <family val="1"/>
        <charset val="162"/>
      </rPr>
      <t>Non Life</t>
    </r>
  </si>
  <si>
    <r>
      <t xml:space="preserve">Hayat / Emeklilik
</t>
    </r>
    <r>
      <rPr>
        <i/>
        <sz val="9"/>
        <rFont val="Times New Roman"/>
        <family val="1"/>
        <charset val="162"/>
      </rPr>
      <t>Life / Pension</t>
    </r>
  </si>
  <si>
    <r>
      <t xml:space="preserve">Toplam
</t>
    </r>
    <r>
      <rPr>
        <i/>
        <sz val="9"/>
        <rFont val="Times New Roman"/>
        <family val="1"/>
        <charset val="162"/>
      </rPr>
      <t>Total</t>
    </r>
  </si>
  <si>
    <r>
      <t xml:space="preserve">Reasürans Şirketleri
</t>
    </r>
    <r>
      <rPr>
        <i/>
        <sz val="9"/>
        <rFont val="Times New Roman"/>
        <family val="1"/>
        <charset val="162"/>
      </rPr>
      <t>Reinsurance Companies</t>
    </r>
  </si>
  <si>
    <r>
      <t xml:space="preserve">Genel Toplam
</t>
    </r>
    <r>
      <rPr>
        <i/>
        <sz val="9"/>
        <rFont val="Times New Roman"/>
        <family val="1"/>
        <charset val="162"/>
      </rPr>
      <t>Grand Total</t>
    </r>
  </si>
  <si>
    <r>
      <t>I- Cari Varlıklar</t>
    </r>
    <r>
      <rPr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Current Assets</t>
    </r>
  </si>
  <si>
    <r>
      <t>Varlıklar</t>
    </r>
    <r>
      <rPr>
        <i/>
        <sz val="9"/>
        <rFont val="Times New Roman"/>
        <family val="1"/>
        <charset val="162"/>
      </rPr>
      <t xml:space="preserve"> - Assets</t>
    </r>
  </si>
  <si>
    <r>
      <t>II- Cari Olmayan Varlıklar</t>
    </r>
    <r>
      <rPr>
        <sz val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 xml:space="preserve">Long Term Assets </t>
    </r>
  </si>
  <si>
    <r>
      <t xml:space="preserve">Varlık Toplamı </t>
    </r>
    <r>
      <rPr>
        <i/>
        <sz val="9"/>
        <rFont val="Times New Roman"/>
        <family val="1"/>
        <charset val="162"/>
      </rPr>
      <t>- Total Assets</t>
    </r>
  </si>
  <si>
    <r>
      <t xml:space="preserve">Yükümlülük ve Özsermaye </t>
    </r>
    <r>
      <rPr>
        <i/>
        <sz val="9"/>
        <rFont val="Times New Roman"/>
        <family val="1"/>
        <charset val="162"/>
      </rPr>
      <t>-Liabilities and Shareholder' Equity</t>
    </r>
  </si>
  <si>
    <r>
      <t xml:space="preserve">III-Kısa Vadeli Yükümlülükler </t>
    </r>
    <r>
      <rPr>
        <i/>
        <sz val="9"/>
        <rFont val="Times New Roman"/>
        <family val="1"/>
        <charset val="162"/>
      </rPr>
      <t>- Short Term Liabilities</t>
    </r>
  </si>
  <si>
    <r>
      <t xml:space="preserve">IV- Uzun Vadeli Yükümlülükler </t>
    </r>
    <r>
      <rPr>
        <b/>
        <i/>
        <sz val="9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Long Term Liabilities</t>
    </r>
  </si>
  <si>
    <r>
      <t>V- Özsermaye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Shareholders' Equity</t>
    </r>
  </si>
  <si>
    <r>
      <t xml:space="preserve">Pasif Toplamı </t>
    </r>
    <r>
      <rPr>
        <i/>
        <sz val="9"/>
        <rFont val="Times New Roman"/>
        <family val="1"/>
        <charset val="162"/>
      </rPr>
      <t>- Liabilities</t>
    </r>
  </si>
  <si>
    <r>
      <t xml:space="preserve">Gelirler </t>
    </r>
    <r>
      <rPr>
        <b/>
        <i/>
        <sz val="9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Income</t>
    </r>
  </si>
  <si>
    <r>
      <t xml:space="preserve"> I- Tenik Bölüm </t>
    </r>
    <r>
      <rPr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Account</t>
    </r>
  </si>
  <si>
    <r>
      <t xml:space="preserve">Teknik Gelir Toplamı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Income Total</t>
    </r>
  </si>
  <si>
    <r>
      <t xml:space="preserve">II- Teknik Olmayan Bölüm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Non Technical Account</t>
    </r>
  </si>
  <si>
    <r>
      <t xml:space="preserve">Giderler - </t>
    </r>
    <r>
      <rPr>
        <sz val="9"/>
        <rFont val="Times New Roman"/>
        <family val="1"/>
        <charset val="162"/>
      </rPr>
      <t>Outgoing</t>
    </r>
  </si>
  <si>
    <r>
      <t xml:space="preserve">Teknik Gider Toplamı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Outgoing Total</t>
    </r>
  </si>
  <si>
    <r>
      <t xml:space="preserve">II.Teknik Olmayan Bölüm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Non Technical Account</t>
    </r>
  </si>
  <si>
    <r>
      <t xml:space="preserve">Esas Faal.Borç
</t>
    </r>
    <r>
      <rPr>
        <i/>
        <sz val="9"/>
        <rFont val="Times New Roman"/>
        <family val="1"/>
        <charset val="162"/>
      </rPr>
      <t>Payables on Op.</t>
    </r>
  </si>
  <si>
    <r>
      <t xml:space="preserve">Sig.Teknik Karş.(Net)
</t>
    </r>
    <r>
      <rPr>
        <i/>
        <sz val="9"/>
        <rFont val="Times New Roman"/>
        <family val="1"/>
        <charset val="162"/>
      </rPr>
      <t>Technical Prov.</t>
    </r>
  </si>
  <si>
    <r>
      <t xml:space="preserve">Ödenmiş Sermaye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>Paid-in Capital</t>
    </r>
  </si>
  <si>
    <t>UMUR ÇULLU</t>
  </si>
  <si>
    <t>(0212) 336 76 00</t>
  </si>
  <si>
    <t>UĞUR TOZŞEKERLİ</t>
  </si>
  <si>
    <t>(0212) 336 79 79</t>
  </si>
  <si>
    <t>www.ykemeklilik.com</t>
  </si>
  <si>
    <t>PROF.DR.AHMET KIRMAN</t>
  </si>
  <si>
    <t>HÜSEYİN YAĞCI</t>
  </si>
  <si>
    <t>CAHİT NOMER</t>
  </si>
  <si>
    <t>TEŞVİKİYE CAD. NO:43/57 34367</t>
  </si>
  <si>
    <t>TÜLİN AYKIN</t>
  </si>
  <si>
    <t>MEMDUH ASLAN AKÇAY</t>
  </si>
  <si>
    <t>BARBAROS YALÇIN</t>
  </si>
  <si>
    <t>AYŞE TACİSER BAYER</t>
  </si>
  <si>
    <t>SEMRA ANIL</t>
  </si>
  <si>
    <t>BAHTİYAR SÖNMEZ</t>
  </si>
  <si>
    <t>HÜSEYİN YUNAK</t>
  </si>
  <si>
    <t>FERİDUN BİLGİN</t>
  </si>
  <si>
    <t>DENİZ FÜSUN ERSÖZ</t>
  </si>
  <si>
    <t xml:space="preserve">0212 231 47 30 </t>
  </si>
  <si>
    <t>HASAN HULKİ YALÇIN</t>
  </si>
  <si>
    <t>0212 230 86 08</t>
  </si>
  <si>
    <t>www.millire.com.tr</t>
  </si>
  <si>
    <r>
      <t xml:space="preserve">    1.2.c- Devr.Mual.Hasar Karş.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Prov.Brought Forw.for Outst.Claims- Gross Amount</t>
    </r>
  </si>
  <si>
    <r>
      <t xml:space="preserve">    1.2.d- Devr.Mual.Hasar Karş.R.P.(-)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Prov.Brought Forw.for Outst.Claims-Re.Share</t>
    </r>
  </si>
  <si>
    <r>
      <t xml:space="preserve">    1.2.b- Ayr.Mual.Tazm.Karş.Reas.P.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Prov.For Outst.Claims-Reinsurers' Share</t>
    </r>
  </si>
  <si>
    <t>SİGORTA ve EMEKLİLİK ŞİRKETLERİ BRANŞ BAZINDA TEKNİK DENGE</t>
  </si>
  <si>
    <t xml:space="preserve">DIRECT PAID LOSS and REINSURANCE SHARE by The NON - LIFE INSURANCE COMPANIES </t>
  </si>
  <si>
    <t>İL BAZINDA TRAFİK PRİM ÜRETİMİ ve SİGORTALILIK ORANI</t>
  </si>
  <si>
    <t xml:space="preserve">TECHNICAL BALANCE of the INSURANCE and PENSION COMPANIES PER BRANCHES </t>
  </si>
  <si>
    <r>
      <t xml:space="preserve">  Sigorta Teminatı </t>
    </r>
    <r>
      <rPr>
        <i/>
        <sz val="8"/>
        <rFont val="Times New Roman"/>
        <family val="1"/>
        <charset val="162"/>
      </rPr>
      <t>- Cover</t>
    </r>
  </si>
  <si>
    <r>
      <t xml:space="preserve">    Toplam Tutar</t>
    </r>
    <r>
      <rPr>
        <i/>
        <sz val="8"/>
        <rFont val="Times New Roman"/>
        <family val="1"/>
        <charset val="162"/>
      </rPr>
      <t xml:space="preserve"> - Total Amount</t>
    </r>
    <r>
      <rPr>
        <sz val="9"/>
        <rFont val="Times New Roman"/>
        <family val="1"/>
        <charset val="162"/>
      </rPr>
      <t xml:space="preserve"> </t>
    </r>
  </si>
  <si>
    <r>
      <t xml:space="preserve">    Poliçe Başına </t>
    </r>
    <r>
      <rPr>
        <i/>
        <sz val="8"/>
        <rFont val="Times New Roman"/>
        <family val="1"/>
        <charset val="162"/>
      </rPr>
      <t>- Per Policy</t>
    </r>
  </si>
  <si>
    <r>
      <t xml:space="preserve">      Tenzil Poliçe  </t>
    </r>
    <r>
      <rPr>
        <i/>
        <sz val="8"/>
        <rFont val="Times New Roman"/>
        <family val="1"/>
        <charset val="162"/>
      </rPr>
      <t>- Number of Premium Free Policies</t>
    </r>
  </si>
  <si>
    <r>
      <t xml:space="preserve">      Toplam Poliçe  </t>
    </r>
    <r>
      <rPr>
        <i/>
        <sz val="8"/>
        <rFont val="Times New Roman"/>
        <family val="1"/>
        <charset val="162"/>
      </rPr>
      <t>- Total Number of Policies</t>
    </r>
  </si>
  <si>
    <r>
      <t xml:space="preserve">      Toplam Sigortalı Sayısı </t>
    </r>
    <r>
      <rPr>
        <i/>
        <sz val="8"/>
        <rFont val="Times New Roman"/>
        <family val="1"/>
        <charset val="162"/>
      </rPr>
      <t>- Total Number of Policyholders</t>
    </r>
  </si>
  <si>
    <r>
      <t xml:space="preserve">      Son 6 Ay Fesih/İptal Pol.</t>
    </r>
    <r>
      <rPr>
        <i/>
        <sz val="8"/>
        <rFont val="Times New Roman"/>
        <family val="1"/>
        <charset val="162"/>
      </rPr>
      <t>-Pol. Cancellation in last 6 months</t>
    </r>
  </si>
  <si>
    <r>
      <t xml:space="preserve">      Meri Poliçe </t>
    </r>
    <r>
      <rPr>
        <i/>
        <sz val="8"/>
        <rFont val="Times New Roman"/>
        <family val="1"/>
        <charset val="162"/>
      </rPr>
      <t>- Number of Policies in Act</t>
    </r>
  </si>
  <si>
    <r>
      <t xml:space="preserve">      Poliçe Adedi </t>
    </r>
    <r>
      <rPr>
        <i/>
        <sz val="9"/>
        <rFont val="Times New Roman"/>
        <family val="1"/>
        <charset val="162"/>
      </rPr>
      <t xml:space="preserve">- </t>
    </r>
    <r>
      <rPr>
        <i/>
        <sz val="8"/>
        <rFont val="Times New Roman"/>
        <family val="1"/>
        <charset val="162"/>
      </rPr>
      <t>No. of Policies</t>
    </r>
  </si>
  <si>
    <r>
      <t xml:space="preserve">      Prim Üretimi</t>
    </r>
    <r>
      <rPr>
        <i/>
        <sz val="8"/>
        <rFont val="Times New Roman"/>
        <family val="1"/>
        <charset val="162"/>
      </rPr>
      <t xml:space="preserve"> - Premium Production</t>
    </r>
  </si>
  <si>
    <r>
      <t xml:space="preserve">      Matematik Karşılıklar - </t>
    </r>
    <r>
      <rPr>
        <i/>
        <sz val="8"/>
        <rFont val="Times New Roman"/>
        <family val="1"/>
        <charset val="162"/>
      </rPr>
      <t>Mathematical Provisions</t>
    </r>
  </si>
  <si>
    <r>
      <t xml:space="preserve">     Poliçe Adedi </t>
    </r>
    <r>
      <rPr>
        <i/>
        <sz val="9"/>
        <rFont val="Times New Roman"/>
        <family val="1"/>
        <charset val="162"/>
      </rPr>
      <t xml:space="preserve">- </t>
    </r>
    <r>
      <rPr>
        <i/>
        <sz val="8"/>
        <rFont val="Times New Roman"/>
        <family val="1"/>
        <charset val="162"/>
      </rPr>
      <t>No. of Policies</t>
    </r>
  </si>
  <si>
    <r>
      <t xml:space="preserve">     Prim Üretimi</t>
    </r>
    <r>
      <rPr>
        <i/>
        <sz val="8"/>
        <rFont val="Times New Roman"/>
        <family val="1"/>
        <charset val="162"/>
      </rPr>
      <t xml:space="preserve"> - Premium Production</t>
    </r>
  </si>
  <si>
    <r>
      <t xml:space="preserve">     Matematik Karşılıklar - </t>
    </r>
    <r>
      <rPr>
        <i/>
        <sz val="8"/>
        <rFont val="Times New Roman"/>
        <family val="1"/>
        <charset val="162"/>
      </rPr>
      <t>Mathematical Provisions</t>
    </r>
  </si>
  <si>
    <t>RUMELİ</t>
  </si>
  <si>
    <t>ŞEKER</t>
  </si>
  <si>
    <t>TEB</t>
  </si>
  <si>
    <t>TİCARET</t>
  </si>
  <si>
    <t>TOPRAK</t>
  </si>
  <si>
    <t>TÜRK NİPPON</t>
  </si>
  <si>
    <t>TÜRKİYE GENEL</t>
  </si>
  <si>
    <t>ACIBADEM S/H</t>
  </si>
  <si>
    <t>AK EMEKLİLİK</t>
  </si>
  <si>
    <t>AMERICAN LIFE</t>
  </si>
  <si>
    <t>ANADOLU H/E</t>
  </si>
  <si>
    <t>ANKARA EMEKLİLİK</t>
  </si>
  <si>
    <t>AVIVA H/E</t>
  </si>
  <si>
    <t>AXA OYAK HAYAT</t>
  </si>
  <si>
    <t>BİRLİK HAYAT</t>
  </si>
  <si>
    <t>DEMİR HAYAT</t>
  </si>
  <si>
    <t>FORTIS EMEKLİLİK</t>
  </si>
  <si>
    <t>GARANTİ H/E</t>
  </si>
  <si>
    <t>GENEL YAŞAM</t>
  </si>
  <si>
    <t>GLOBAL HAYAT</t>
  </si>
  <si>
    <t>GÜVEN HAYAT</t>
  </si>
  <si>
    <t>KOÇ ALLIANZ H/E</t>
  </si>
  <si>
    <t>OYAK EMEKLİLİK</t>
  </si>
  <si>
    <t>RUMELİ HAYAT</t>
  </si>
  <si>
    <t>VAKIF EMEKLİLİK</t>
  </si>
  <si>
    <t>(000 YTL)</t>
  </si>
  <si>
    <r>
      <t>1-Kazanılmış Prim -</t>
    </r>
    <r>
      <rPr>
        <i/>
        <sz val="9"/>
        <rFont val="Times New Roman"/>
        <family val="1"/>
        <charset val="162"/>
      </rPr>
      <t>Earned Premium</t>
    </r>
  </si>
  <si>
    <r>
      <t xml:space="preserve"> a.Alınan Prim -</t>
    </r>
    <r>
      <rPr>
        <i/>
        <sz val="9"/>
        <rFont val="Times New Roman"/>
        <family val="1"/>
        <charset val="162"/>
      </rPr>
      <t>Gross Written Pr.</t>
    </r>
  </si>
  <si>
    <r>
      <t xml:space="preserve">   Direkt -</t>
    </r>
    <r>
      <rPr>
        <i/>
        <sz val="9"/>
        <rFont val="Times New Roman"/>
        <family val="1"/>
        <charset val="162"/>
      </rPr>
      <t>Direkt</t>
    </r>
  </si>
  <si>
    <r>
      <t xml:space="preserve">   Endirekt -</t>
    </r>
    <r>
      <rPr>
        <i/>
        <sz val="9"/>
        <rFont val="Times New Roman"/>
        <family val="1"/>
        <charset val="162"/>
      </rPr>
      <t>Endirect</t>
    </r>
  </si>
  <si>
    <r>
      <t xml:space="preserve"> g.Dev.Ed.RK Değ.-</t>
    </r>
    <r>
      <rPr>
        <i/>
        <sz val="8"/>
        <rFont val="Times New Roman"/>
        <family val="1"/>
        <charset val="162"/>
      </rPr>
      <t>Ch.inUnexp.Risks</t>
    </r>
  </si>
  <si>
    <r>
      <t>3-Diğ.Tek.Gelirler -</t>
    </r>
    <r>
      <rPr>
        <i/>
        <sz val="9"/>
        <rFont val="Times New Roman"/>
        <family val="1"/>
        <charset val="162"/>
      </rPr>
      <t>Oth.Tech.Income</t>
    </r>
  </si>
  <si>
    <r>
      <t>1-Gerç.Hasar (Net)-</t>
    </r>
    <r>
      <rPr>
        <i/>
        <sz val="9"/>
        <rFont val="Times New Roman"/>
        <family val="1"/>
        <charset val="162"/>
      </rPr>
      <t>Claims Inc. NoR</t>
    </r>
  </si>
  <si>
    <r>
      <t>2-İkr./İnd.Krş.Dğ.-</t>
    </r>
    <r>
      <rPr>
        <i/>
        <sz val="9"/>
        <rFont val="Times New Roman"/>
        <family val="1"/>
        <charset val="162"/>
      </rPr>
      <t>Ch.inPr.Bon./Reb.</t>
    </r>
  </si>
  <si>
    <r>
      <t>3-Diğ.Tek.Krş.Dğ.-</t>
    </r>
    <r>
      <rPr>
        <i/>
        <sz val="9"/>
        <rFont val="Times New Roman"/>
        <family val="1"/>
        <charset val="162"/>
      </rPr>
      <t>Ch.inOth.Tech.Pr.</t>
    </r>
  </si>
  <si>
    <r>
      <t>4-Faaliyet Gid.-</t>
    </r>
    <r>
      <rPr>
        <i/>
        <sz val="9"/>
        <rFont val="Times New Roman"/>
        <family val="1"/>
        <charset val="162"/>
      </rPr>
      <t>Operating Expenses</t>
    </r>
  </si>
  <si>
    <r>
      <t xml:space="preserve">A- Nakit Ve Nakit Benzeri Varlıklar </t>
    </r>
    <r>
      <rPr>
        <i/>
        <sz val="9"/>
        <rFont val="Times New Roman"/>
        <family val="1"/>
        <charset val="162"/>
      </rPr>
      <t>- Cash and Cash Equivalents</t>
    </r>
  </si>
  <si>
    <r>
      <t>B- Fin.Var.ve Riski Sig.Ait Fin.Yat.</t>
    </r>
    <r>
      <rPr>
        <i/>
        <sz val="9"/>
        <rFont val="Times New Roman"/>
        <family val="1"/>
        <charset val="162"/>
      </rPr>
      <t>- Fin.Ass.and Fin.Inv.Where Inv.Risk Belongs to PH</t>
    </r>
  </si>
  <si>
    <r>
      <t>C- Esas Faaliyetlerden Alacaklar</t>
    </r>
    <r>
      <rPr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Receivables from Operations</t>
    </r>
  </si>
  <si>
    <r>
      <t xml:space="preserve">         Sigortalılardan Alacaklar Karş.(-)</t>
    </r>
    <r>
      <rPr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Prov. for Receivables from Insureds</t>
    </r>
  </si>
  <si>
    <r>
      <t xml:space="preserve">D- İlişkili Taraflardan Alacaklar </t>
    </r>
    <r>
      <rPr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Receivables from Related Parties</t>
    </r>
  </si>
  <si>
    <r>
      <t xml:space="preserve">E- Diğer Alacaklar </t>
    </r>
    <r>
      <rPr>
        <i/>
        <sz val="9"/>
        <rFont val="Times New Roman"/>
        <family val="1"/>
        <charset val="162"/>
      </rPr>
      <t>- Other Receivables</t>
    </r>
  </si>
  <si>
    <r>
      <t xml:space="preserve"> Devam Eden
Riskler
Karşılığı
</t>
    </r>
    <r>
      <rPr>
        <i/>
        <sz val="9"/>
        <rFont val="Times New Roman"/>
        <family val="1"/>
        <charset val="162"/>
      </rPr>
      <t>Provision for
Unexpired
Risks</t>
    </r>
  </si>
  <si>
    <r>
      <t xml:space="preserve">Hayat Teknik
Karşılıkları
</t>
    </r>
    <r>
      <rPr>
        <i/>
        <sz val="9"/>
        <rFont val="Times New Roman"/>
        <family val="1"/>
        <charset val="162"/>
      </rPr>
      <t>Life
Mathematical
Provisions</t>
    </r>
  </si>
  <si>
    <r>
      <t xml:space="preserve">Muallak
Hasar ve
Tazminat Karş.
</t>
    </r>
    <r>
      <rPr>
        <i/>
        <sz val="9"/>
        <rFont val="Times New Roman"/>
        <family val="1"/>
        <charset val="162"/>
      </rPr>
      <t>Provision for
Outstanding
Claims</t>
    </r>
  </si>
  <si>
    <r>
      <t xml:space="preserve">İkramiye ve
İndirimler
Karşılığı
</t>
    </r>
    <r>
      <rPr>
        <i/>
        <sz val="9"/>
        <rFont val="Times New Roman"/>
        <family val="1"/>
        <charset val="162"/>
      </rPr>
      <t>Provision for
Bonus and
Rebates</t>
    </r>
  </si>
  <si>
    <r>
      <t xml:space="preserve">Yat.Riski
H.S.P.S.Ait
Pol.İçin
Ayr.Karş.
</t>
    </r>
    <r>
      <rPr>
        <i/>
        <sz val="9"/>
        <rFont val="Times New Roman"/>
        <family val="1"/>
        <charset val="162"/>
      </rPr>
      <t>Prov.for Pol.
Where Inv.Risk
Belongs to PH</t>
    </r>
  </si>
  <si>
    <r>
      <t xml:space="preserve">Diğer
Teknik
Karşılıklar
</t>
    </r>
    <r>
      <rPr>
        <i/>
        <sz val="9"/>
        <rFont val="Times New Roman"/>
        <family val="1"/>
        <charset val="162"/>
      </rPr>
      <t>Other
Technical
Provisions</t>
    </r>
  </si>
  <si>
    <r>
      <t xml:space="preserve">Diğer
Risklere
İlişkin
Karş.
</t>
    </r>
    <r>
      <rPr>
        <i/>
        <sz val="9"/>
        <rFont val="Times New Roman"/>
        <family val="1"/>
        <charset val="162"/>
      </rPr>
      <t>Provisions
for Other
Risks</t>
    </r>
  </si>
  <si>
    <r>
      <t xml:space="preserve">Gelecek
Aylara
Ait Gelirler
ve Gider Tah.
</t>
    </r>
    <r>
      <rPr>
        <i/>
        <sz val="9"/>
        <rFont val="Times New Roman"/>
        <family val="1"/>
        <charset val="162"/>
      </rPr>
      <t>Income/Exp.
Accruals for
Future
Months</t>
    </r>
  </si>
  <si>
    <r>
      <t xml:space="preserve">Diğer
Kısa
Vadeli
Yük.
</t>
    </r>
    <r>
      <rPr>
        <i/>
        <sz val="9"/>
        <rFont val="Times New Roman"/>
        <family val="1"/>
        <charset val="162"/>
      </rPr>
      <t>Other
Short
Term
Liabilities</t>
    </r>
  </si>
  <si>
    <r>
      <t xml:space="preserve">Sigortacılık
Faal.Borçlar
</t>
    </r>
    <r>
      <rPr>
        <i/>
        <sz val="9"/>
        <rFont val="Times New Roman"/>
        <family val="1"/>
        <charset val="162"/>
      </rPr>
      <t xml:space="preserve">Payables
on Ins.
Operations </t>
    </r>
  </si>
  <si>
    <r>
      <t xml:space="preserve">Emeklilik
Faal. Borçlar
</t>
    </r>
    <r>
      <rPr>
        <i/>
        <sz val="9"/>
        <rFont val="Times New Roman"/>
        <family val="1"/>
        <charset val="162"/>
      </rPr>
      <t>Payables
on Pension
Op.</t>
    </r>
  </si>
  <si>
    <r>
      <t xml:space="preserve">Yıllık                
</t>
    </r>
    <r>
      <rPr>
        <i/>
        <sz val="9"/>
        <rFont val="Times New Roman"/>
        <family val="1"/>
        <charset val="162"/>
      </rPr>
      <t>Annually</t>
    </r>
  </si>
  <si>
    <r>
      <t xml:space="preserve">Ferdi Toplam             </t>
    </r>
    <r>
      <rPr>
        <sz val="10"/>
        <rFont val="Times New Roman"/>
        <family val="1"/>
        <charset val="162"/>
      </rPr>
      <t xml:space="preserve"> 
</t>
    </r>
    <r>
      <rPr>
        <i/>
        <sz val="9"/>
        <rFont val="Times New Roman"/>
        <family val="1"/>
        <charset val="162"/>
      </rPr>
      <t>Individual Total</t>
    </r>
  </si>
  <si>
    <r>
      <t xml:space="preserve">Grup Toplam              </t>
    </r>
    <r>
      <rPr>
        <sz val="10"/>
        <rFont val="Times New Roman"/>
        <family val="1"/>
        <charset val="162"/>
      </rPr>
      <t xml:space="preserve"> 
</t>
    </r>
    <r>
      <rPr>
        <i/>
        <sz val="9"/>
        <rFont val="Times New Roman"/>
        <family val="1"/>
        <charset val="162"/>
      </rPr>
      <t>Group Total</t>
    </r>
  </si>
  <si>
    <t>TABLO: 46</t>
  </si>
  <si>
    <t>TABLE: 46</t>
  </si>
  <si>
    <r>
      <t xml:space="preserve">Bireysel Emeklilik Sözleşmeleri (Ferdi)
</t>
    </r>
    <r>
      <rPr>
        <i/>
        <sz val="9"/>
        <rFont val="Times New Roman"/>
        <family val="1"/>
        <charset val="162"/>
      </rPr>
      <t>Private Pension Contracts (Individual)</t>
    </r>
  </si>
  <si>
    <r>
      <t xml:space="preserve">Bireysel Emeklilik Sözleşmeleri (Grup)
</t>
    </r>
    <r>
      <rPr>
        <i/>
        <sz val="9"/>
        <rFont val="Times New Roman"/>
        <family val="1"/>
        <charset val="162"/>
      </rPr>
      <t>Private Pension Contracts (Group)</t>
    </r>
  </si>
  <si>
    <r>
      <t xml:space="preserve">100 YTL Altı                  
</t>
    </r>
    <r>
      <rPr>
        <i/>
        <sz val="9"/>
        <rFont val="Times New Roman"/>
        <family val="1"/>
        <charset val="162"/>
      </rPr>
      <t xml:space="preserve">Less Than 100 </t>
    </r>
    <r>
      <rPr>
        <sz val="10"/>
        <rFont val="Times New Roman"/>
        <family val="1"/>
        <charset val="162"/>
      </rPr>
      <t>YTL</t>
    </r>
  </si>
  <si>
    <r>
      <t xml:space="preserve">100-200 YTL Arası              
</t>
    </r>
    <r>
      <rPr>
        <i/>
        <sz val="9"/>
        <rFont val="Times New Roman"/>
        <family val="1"/>
        <charset val="162"/>
      </rPr>
      <t>Between 100-200 YTL</t>
    </r>
  </si>
  <si>
    <r>
      <t xml:space="preserve">Ferdi Toplam              
</t>
    </r>
    <r>
      <rPr>
        <i/>
        <sz val="9"/>
        <rFont val="Times New Roman"/>
        <family val="1"/>
        <charset val="162"/>
      </rPr>
      <t>Individual Total</t>
    </r>
  </si>
  <si>
    <r>
      <t xml:space="preserve">100 YTL Altı                  </t>
    </r>
    <r>
      <rPr>
        <sz val="10"/>
        <rFont val="Times New Roman"/>
        <family val="1"/>
        <charset val="162"/>
      </rPr>
      <t xml:space="preserve"> 
</t>
    </r>
    <r>
      <rPr>
        <i/>
        <sz val="9"/>
        <rFont val="Times New Roman"/>
        <family val="1"/>
        <charset val="162"/>
      </rPr>
      <t>Less Than 100 YTL</t>
    </r>
  </si>
  <si>
    <r>
      <t xml:space="preserve">200 YTL Üstü               
</t>
    </r>
    <r>
      <rPr>
        <i/>
        <sz val="9"/>
        <rFont val="Times New Roman"/>
        <family val="1"/>
        <charset val="162"/>
      </rPr>
      <t>More Than 200 YTL</t>
    </r>
  </si>
  <si>
    <r>
      <t xml:space="preserve">Toplam               
</t>
    </r>
    <r>
      <rPr>
        <i/>
        <sz val="9"/>
        <rFont val="Times New Roman"/>
        <family val="1"/>
        <charset val="162"/>
      </rPr>
      <t>Total</t>
    </r>
  </si>
  <si>
    <t>(000YTL)</t>
  </si>
  <si>
    <r>
      <t xml:space="preserve">Kredi
</t>
    </r>
    <r>
      <rPr>
        <i/>
        <sz val="9"/>
        <rFont val="Times New Roman"/>
        <family val="1"/>
        <charset val="162"/>
      </rPr>
      <t>Credit</t>
    </r>
  </si>
  <si>
    <r>
      <t xml:space="preserve">Hukuksal Koruma
</t>
    </r>
    <r>
      <rPr>
        <i/>
        <sz val="9"/>
        <rFont val="Times New Roman"/>
        <family val="1"/>
        <charset val="162"/>
      </rPr>
      <t>Legal Protection</t>
    </r>
  </si>
  <si>
    <r>
      <t xml:space="preserve">Mühendislik
</t>
    </r>
    <r>
      <rPr>
        <i/>
        <sz val="9"/>
        <rFont val="Times New Roman"/>
        <family val="1"/>
        <charset val="162"/>
      </rPr>
      <t>Engineering</t>
    </r>
  </si>
  <si>
    <r>
      <t xml:space="preserve">Tarım
</t>
    </r>
    <r>
      <rPr>
        <i/>
        <sz val="9"/>
        <rFont val="Times New Roman"/>
        <family val="1"/>
        <charset val="162"/>
      </rPr>
      <t>Agriculture</t>
    </r>
  </si>
  <si>
    <r>
      <t xml:space="preserve">Sağlık
</t>
    </r>
    <r>
      <rPr>
        <i/>
        <sz val="9"/>
        <rFont val="Times New Roman"/>
        <family val="1"/>
        <charset val="162"/>
      </rPr>
      <t>Health</t>
    </r>
  </si>
  <si>
    <r>
      <t xml:space="preserve">Hayat Dışı Branşlar Toplamı
</t>
    </r>
    <r>
      <rPr>
        <i/>
        <sz val="9"/>
        <rFont val="Times New Roman"/>
        <family val="1"/>
        <charset val="162"/>
      </rPr>
      <t>Non Life Total</t>
    </r>
  </si>
  <si>
    <r>
      <t xml:space="preserve">Hayat
</t>
    </r>
    <r>
      <rPr>
        <i/>
        <sz val="9"/>
        <rFont val="Times New Roman"/>
        <family val="1"/>
        <charset val="162"/>
      </rPr>
      <t>Life</t>
    </r>
  </si>
  <si>
    <r>
      <t xml:space="preserve">Genel Toplam
</t>
    </r>
    <r>
      <rPr>
        <i/>
        <sz val="9"/>
        <rFont val="Times New Roman"/>
        <family val="1"/>
        <charset val="162"/>
      </rPr>
      <t>Total</t>
    </r>
  </si>
  <si>
    <r>
      <t xml:space="preserve">Trafik
</t>
    </r>
    <r>
      <rPr>
        <i/>
        <sz val="10"/>
        <rFont val="Times New Roman"/>
        <family val="1"/>
        <charset val="162"/>
      </rPr>
      <t>TP</t>
    </r>
    <r>
      <rPr>
        <i/>
        <sz val="9"/>
        <rFont val="Times New Roman"/>
        <family val="1"/>
        <charset val="162"/>
      </rPr>
      <t>L*</t>
    </r>
  </si>
  <si>
    <r>
      <t xml:space="preserve">Kaza (Kasko)
</t>
    </r>
    <r>
      <rPr>
        <i/>
        <sz val="9"/>
        <rFont val="Times New Roman"/>
        <family val="1"/>
        <charset val="162"/>
      </rPr>
      <t>Casualty (Casco)</t>
    </r>
  </si>
  <si>
    <r>
      <t xml:space="preserve">Kaza (Diğer)
</t>
    </r>
    <r>
      <rPr>
        <i/>
        <sz val="9"/>
        <rFont val="Times New Roman"/>
        <family val="1"/>
        <charset val="162"/>
      </rPr>
      <t>Casualty (Other)</t>
    </r>
  </si>
  <si>
    <r>
      <t xml:space="preserve">Ferdi Kaza
</t>
    </r>
    <r>
      <rPr>
        <i/>
        <sz val="9"/>
        <rFont val="Times New Roman"/>
        <family val="1"/>
        <charset val="162"/>
      </rPr>
      <t>Personel Accident</t>
    </r>
  </si>
  <si>
    <r>
      <t>Ferdi Kaza</t>
    </r>
    <r>
      <rPr>
        <sz val="9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Personel Accident</t>
    </r>
  </si>
  <si>
    <r>
      <t xml:space="preserve">Kredi
</t>
    </r>
    <r>
      <rPr>
        <i/>
        <sz val="9"/>
        <rFont val="Times New Roman"/>
        <family val="1"/>
        <charset val="162"/>
      </rPr>
      <t>Credit</t>
    </r>
    <r>
      <rPr>
        <b/>
        <sz val="10"/>
        <rFont val="Times New Roman"/>
        <family val="1"/>
        <charset val="162"/>
      </rPr>
      <t xml:space="preserve">   </t>
    </r>
  </si>
  <si>
    <r>
      <t xml:space="preserve">Hukuksal Koruma
</t>
    </r>
    <r>
      <rPr>
        <i/>
        <sz val="9"/>
        <rFont val="Times New Roman"/>
        <family val="1"/>
        <charset val="162"/>
      </rPr>
      <t>Legal Protection</t>
    </r>
    <r>
      <rPr>
        <b/>
        <sz val="10"/>
        <rFont val="Times New Roman"/>
        <family val="1"/>
        <charset val="162"/>
      </rPr>
      <t/>
    </r>
  </si>
  <si>
    <r>
      <t xml:space="preserve">Mühendislik
</t>
    </r>
    <r>
      <rPr>
        <i/>
        <sz val="9"/>
        <rFont val="Times New Roman"/>
        <family val="1"/>
        <charset val="162"/>
      </rPr>
      <t>Engineering</t>
    </r>
    <r>
      <rPr>
        <b/>
        <sz val="10"/>
        <rFont val="Times New Roman"/>
        <family val="1"/>
        <charset val="162"/>
      </rPr>
      <t xml:space="preserve">   </t>
    </r>
  </si>
  <si>
    <r>
      <t xml:space="preserve">Hayat Dışı Toplam
</t>
    </r>
    <r>
      <rPr>
        <i/>
        <sz val="9"/>
        <rFont val="Times New Roman"/>
        <family val="1"/>
        <charset val="162"/>
      </rPr>
      <t>Non Life Total</t>
    </r>
  </si>
  <si>
    <r>
      <t xml:space="preserve">Emeklilik
</t>
    </r>
    <r>
      <rPr>
        <i/>
        <sz val="9"/>
        <rFont val="Times New Roman"/>
        <family val="1"/>
        <charset val="162"/>
      </rPr>
      <t>Pension</t>
    </r>
  </si>
  <si>
    <r>
      <t xml:space="preserve">Genel Toplam
</t>
    </r>
    <r>
      <rPr>
        <sz val="9"/>
        <rFont val="Times New Roman"/>
        <family val="1"/>
        <charset val="162"/>
      </rPr>
      <t>Total</t>
    </r>
  </si>
  <si>
    <r>
      <t>Yangın</t>
    </r>
    <r>
      <rPr>
        <i/>
        <sz val="10"/>
        <rFont val="Times New Roman"/>
        <family val="1"/>
        <charset val="162"/>
      </rPr>
      <t xml:space="preserve">
Fire</t>
    </r>
  </si>
  <si>
    <r>
      <t xml:space="preserve">Trafik
</t>
    </r>
    <r>
      <rPr>
        <i/>
        <sz val="9"/>
        <rFont val="Times New Roman"/>
        <family val="1"/>
        <charset val="162"/>
      </rPr>
      <t>TPL</t>
    </r>
  </si>
  <si>
    <r>
      <t xml:space="preserve">Kaza
</t>
    </r>
    <r>
      <rPr>
        <i/>
        <sz val="9"/>
        <rFont val="Times New Roman"/>
        <family val="1"/>
        <charset val="162"/>
      </rPr>
      <t>Accident</t>
    </r>
  </si>
  <si>
    <r>
      <t>A-Sigorta Şirk.</t>
    </r>
    <r>
      <rPr>
        <i/>
        <sz val="9"/>
        <rFont val="Times New Roman"/>
        <family val="1"/>
        <charset val="162"/>
      </rPr>
      <t>- Insurance Comp.</t>
    </r>
  </si>
  <si>
    <r>
      <t>Toplam</t>
    </r>
    <r>
      <rPr>
        <b/>
        <sz val="8"/>
        <rFont val="Times New Roman"/>
        <family val="1"/>
        <charset val="162"/>
      </rPr>
      <t xml:space="preserve"> </t>
    </r>
    <r>
      <rPr>
        <i/>
        <sz val="8"/>
        <rFont val="Times New Roman"/>
        <family val="1"/>
        <charset val="162"/>
      </rPr>
      <t>-Total</t>
    </r>
  </si>
  <si>
    <r>
      <t>B-</t>
    </r>
    <r>
      <rPr>
        <b/>
        <sz val="9"/>
        <rFont val="Times New Roman"/>
        <family val="1"/>
        <charset val="162"/>
      </rPr>
      <t>Reasürans Şirk.</t>
    </r>
    <r>
      <rPr>
        <b/>
        <sz val="8"/>
        <rFont val="Times New Roman"/>
        <family val="1"/>
        <charset val="162"/>
      </rPr>
      <t>-</t>
    </r>
    <r>
      <rPr>
        <i/>
        <sz val="8"/>
        <rFont val="Times New Roman"/>
        <family val="1"/>
        <charset val="162"/>
      </rPr>
      <t>Reinsurance Comp.</t>
    </r>
  </si>
  <si>
    <r>
      <t xml:space="preserve">3.İkramiye / İndirimler Krş.Değişim - </t>
    </r>
    <r>
      <rPr>
        <i/>
        <sz val="9"/>
        <rFont val="Times New Roman"/>
        <family val="1"/>
        <charset val="162"/>
      </rPr>
      <t>Change in Prov.Bonus/Rebates</t>
    </r>
  </si>
  <si>
    <r>
      <t xml:space="preserve">4.Diğer Teknik Karş.Değ.- </t>
    </r>
    <r>
      <rPr>
        <i/>
        <sz val="9"/>
        <rFont val="Times New Roman"/>
        <family val="1"/>
        <charset val="162"/>
      </rPr>
      <t>Change in Other Tech.Prov.</t>
    </r>
  </si>
  <si>
    <r>
      <t xml:space="preserve">5.Gerçekleşen Zararlar - </t>
    </r>
    <r>
      <rPr>
        <i/>
        <sz val="9"/>
        <rFont val="Times New Roman"/>
        <family val="1"/>
        <charset val="162"/>
      </rPr>
      <t>Unrealised Loss on Investment</t>
    </r>
  </si>
  <si>
    <r>
      <t xml:space="preserve">6.Faaliyet Giderleri - </t>
    </r>
    <r>
      <rPr>
        <i/>
        <sz val="9"/>
        <rFont val="Times New Roman"/>
        <family val="1"/>
        <charset val="162"/>
      </rPr>
      <t>Operating Expenditures</t>
    </r>
  </si>
  <si>
    <r>
      <t xml:space="preserve">  a.Üretim Komisyon - </t>
    </r>
    <r>
      <rPr>
        <i/>
        <sz val="9"/>
        <rFont val="Times New Roman"/>
        <family val="1"/>
        <charset val="162"/>
      </rPr>
      <t>Acquisition Commission</t>
    </r>
  </si>
  <si>
    <r>
      <t xml:space="preserve">  b.Reaüsrans Komisyon Gelirleri - </t>
    </r>
    <r>
      <rPr>
        <i/>
        <sz val="9"/>
        <rFont val="Times New Roman"/>
        <family val="1"/>
        <charset val="162"/>
      </rPr>
      <t>Reins.Commisssion Income</t>
    </r>
  </si>
  <si>
    <r>
      <t xml:space="preserve">  c.Personel - </t>
    </r>
    <r>
      <rPr>
        <i/>
        <sz val="9"/>
        <rFont val="Times New Roman"/>
        <family val="1"/>
        <charset val="162"/>
      </rPr>
      <t>Personnal</t>
    </r>
  </si>
  <si>
    <r>
      <t xml:space="preserve">  d.Yönetim - </t>
    </r>
    <r>
      <rPr>
        <i/>
        <sz val="9"/>
        <rFont val="Times New Roman"/>
        <family val="1"/>
        <charset val="162"/>
      </rPr>
      <t>General Management</t>
    </r>
  </si>
  <si>
    <r>
      <t xml:space="preserve">  e.Pazarlama / Reklam - </t>
    </r>
    <r>
      <rPr>
        <i/>
        <sz val="9"/>
        <rFont val="Times New Roman"/>
        <family val="1"/>
        <charset val="162"/>
      </rPr>
      <t>Marketing / Advertisement</t>
    </r>
  </si>
  <si>
    <r>
      <t xml:space="preserve">  f.Ar-Ge - </t>
    </r>
    <r>
      <rPr>
        <i/>
        <sz val="9"/>
        <rFont val="Times New Roman"/>
        <family val="1"/>
        <charset val="162"/>
      </rPr>
      <t>Research / Advance</t>
    </r>
  </si>
  <si>
    <r>
      <t xml:space="preserve">7.Yatırım Giderleri - </t>
    </r>
    <r>
      <rPr>
        <i/>
        <sz val="9"/>
        <rFont val="Times New Roman"/>
        <family val="1"/>
        <charset val="162"/>
      </rPr>
      <t>Investment Charges</t>
    </r>
  </si>
  <si>
    <r>
      <t>8.Tekn.Olm.Böl.Akt.Yat.Gid.</t>
    </r>
    <r>
      <rPr>
        <i/>
        <sz val="8"/>
        <rFont val="Times New Roman"/>
        <family val="1"/>
        <charset val="162"/>
      </rPr>
      <t>-Allocated Inv.Return Trsf.Non-Tech.Acc.</t>
    </r>
  </si>
  <si>
    <r>
      <t xml:space="preserve">Gider Toplamı </t>
    </r>
    <r>
      <rPr>
        <sz val="9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Total Outgoing</t>
    </r>
  </si>
  <si>
    <r>
      <t xml:space="preserve">Teknik Denge </t>
    </r>
    <r>
      <rPr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Balance</t>
    </r>
  </si>
  <si>
    <r>
      <t>*Fonlama Yapılmayan Sözleşmeler Hariç</t>
    </r>
    <r>
      <rPr>
        <sz val="10"/>
        <rFont val="Times New Roman"/>
        <family val="1"/>
        <charset val="162"/>
      </rPr>
      <t xml:space="preserve"> - </t>
    </r>
    <r>
      <rPr>
        <i/>
        <sz val="8"/>
        <rFont val="Times New Roman"/>
        <family val="1"/>
        <charset val="162"/>
      </rPr>
      <t xml:space="preserve">Excluded The Contract Not Putting Out Fund </t>
    </r>
  </si>
  <si>
    <r>
      <t xml:space="preserve"> 5- Muallak Hasar Karşılıklarında Reasürörler Payı - </t>
    </r>
    <r>
      <rPr>
        <i/>
        <sz val="9"/>
        <rFont val="Times New Roman"/>
        <family val="1"/>
        <charset val="162"/>
      </rPr>
      <t>Reinsurers' Share in Outst.Losses Prov.</t>
    </r>
  </si>
  <si>
    <r>
      <t>B. Faaliyet Giderleri (-)</t>
    </r>
    <r>
      <rPr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Operations Expendıtures</t>
    </r>
  </si>
  <si>
    <r>
      <t xml:space="preserve"> 1- Ödenen Tazminatlar (-) - </t>
    </r>
    <r>
      <rPr>
        <i/>
        <sz val="9"/>
        <rFont val="Times New Roman"/>
        <family val="1"/>
        <charset val="162"/>
      </rPr>
      <t>Paid Losses</t>
    </r>
  </si>
  <si>
    <r>
      <t xml:space="preserve"> 4- Reas.ve Benzeri Piyasalardan Alınan Koruma Gid.(-) - </t>
    </r>
    <r>
      <rPr>
        <i/>
        <sz val="9"/>
        <rFont val="Times New Roman"/>
        <family val="1"/>
        <charset val="162"/>
      </rPr>
      <t>Reins. Protection Exp.</t>
    </r>
  </si>
  <si>
    <r>
      <t xml:space="preserve"> 5- Hasar Tespit Ödemeleri (-) - </t>
    </r>
    <r>
      <rPr>
        <i/>
        <sz val="9"/>
        <rFont val="Times New Roman"/>
        <family val="1"/>
        <charset val="162"/>
      </rPr>
      <t>Loss Adjustment Exp.</t>
    </r>
  </si>
  <si>
    <r>
      <t xml:space="preserve"> 6- Genel Yönetim Giderleri (-) -</t>
    </r>
    <r>
      <rPr>
        <i/>
        <sz val="9"/>
        <rFont val="Times New Roman"/>
        <family val="1"/>
        <charset val="162"/>
      </rPr>
      <t xml:space="preserve"> General Administration Exp.</t>
    </r>
  </si>
  <si>
    <r>
      <t xml:space="preserve"> 7- Kurum Yöneticisine ve Sig.Şirk. Ödenen Kom.(-) - </t>
    </r>
    <r>
      <rPr>
        <i/>
        <sz val="9"/>
        <rFont val="Times New Roman"/>
        <family val="1"/>
        <charset val="162"/>
      </rPr>
      <t>Paid Commission</t>
    </r>
  </si>
  <si>
    <r>
      <t xml:space="preserve"> 8- Halkla İlişkiler ve Tanıtım Giderleri (-) - </t>
    </r>
    <r>
      <rPr>
        <i/>
        <sz val="9"/>
        <rFont val="Times New Roman"/>
        <family val="1"/>
        <charset val="162"/>
      </rPr>
      <t>Advertisement Exp.</t>
    </r>
  </si>
  <si>
    <r>
      <t xml:space="preserve">      Faaliyet Hasılatı - </t>
    </r>
    <r>
      <rPr>
        <i/>
        <sz val="9"/>
        <rFont val="Times New Roman"/>
        <family val="1"/>
        <charset val="162"/>
      </rPr>
      <t>Operating Proceeds</t>
    </r>
  </si>
  <si>
    <r>
      <t xml:space="preserve">C. Diğer Faaliyetlerden Gelir ve Karlar - </t>
    </r>
    <r>
      <rPr>
        <i/>
        <sz val="9"/>
        <rFont val="Times New Roman"/>
        <family val="1"/>
        <charset val="162"/>
      </rPr>
      <t>Other Income</t>
    </r>
  </si>
  <si>
    <r>
      <t xml:space="preserve"> 1- Faiz Gelirleri - </t>
    </r>
    <r>
      <rPr>
        <i/>
        <sz val="9"/>
        <rFont val="Times New Roman"/>
        <family val="1"/>
        <charset val="162"/>
      </rPr>
      <t>Interest Income</t>
    </r>
  </si>
  <si>
    <r>
      <t xml:space="preserve"> 2- Menkul Değer Satış Karları - </t>
    </r>
    <r>
      <rPr>
        <i/>
        <sz val="9"/>
        <rFont val="Times New Roman"/>
        <family val="1"/>
        <charset val="162"/>
      </rPr>
      <t>Profits on Sale of Securities</t>
    </r>
  </si>
  <si>
    <r>
      <t xml:space="preserve"> 3- Kambiyo Karları - </t>
    </r>
    <r>
      <rPr>
        <i/>
        <sz val="9"/>
        <rFont val="Times New Roman"/>
        <family val="1"/>
        <charset val="162"/>
      </rPr>
      <t>Foreign Exch. Profits</t>
    </r>
  </si>
  <si>
    <r>
      <t xml:space="preserve"> 4- Diğer - </t>
    </r>
    <r>
      <rPr>
        <i/>
        <sz val="9"/>
        <rFont val="Times New Roman"/>
        <family val="1"/>
        <charset val="162"/>
      </rPr>
      <t>Others</t>
    </r>
  </si>
  <si>
    <r>
      <t xml:space="preserve">D.Diğer Faaliyetlerden Gider ve Zararlar (-) - </t>
    </r>
    <r>
      <rPr>
        <i/>
        <sz val="9"/>
        <rFont val="Times New Roman"/>
        <family val="1"/>
        <charset val="162"/>
      </rPr>
      <t>Other Expenditure</t>
    </r>
  </si>
  <si>
    <r>
      <t xml:space="preserve"> 1- Faiz Giderleri (-) - </t>
    </r>
    <r>
      <rPr>
        <i/>
        <sz val="9"/>
        <rFont val="Times New Roman"/>
        <family val="1"/>
        <charset val="162"/>
      </rPr>
      <t xml:space="preserve"> Interest Expenditure</t>
    </r>
  </si>
  <si>
    <r>
      <t xml:space="preserve"> 2- Karşılık Giderleri (-) - </t>
    </r>
    <r>
      <rPr>
        <i/>
        <sz val="9"/>
        <rFont val="Times New Roman"/>
        <family val="1"/>
        <charset val="162"/>
      </rPr>
      <t>Provision Expenditure</t>
    </r>
  </si>
  <si>
    <r>
      <t xml:space="preserve"> 3- Menkul Değer Satış Zararları (-) - </t>
    </r>
    <r>
      <rPr>
        <i/>
        <sz val="9"/>
        <rFont val="Times New Roman"/>
        <family val="1"/>
        <charset val="162"/>
      </rPr>
      <t>Loss on Sale of Securities</t>
    </r>
  </si>
  <si>
    <r>
      <t xml:space="preserve"> 4- Kambiyo Zararları (-) - </t>
    </r>
    <r>
      <rPr>
        <i/>
        <sz val="9"/>
        <rFont val="Times New Roman"/>
        <family val="1"/>
        <charset val="162"/>
      </rPr>
      <t>Foreign Exchange Loss</t>
    </r>
  </si>
  <si>
    <r>
      <t xml:space="preserve"> 5- Amortisman  Giderleri (-) - </t>
    </r>
    <r>
      <rPr>
        <i/>
        <sz val="9"/>
        <rFont val="Times New Roman"/>
        <family val="1"/>
        <charset val="162"/>
      </rPr>
      <t>Depreciation</t>
    </r>
  </si>
  <si>
    <r>
      <t xml:space="preserve"> 6- Diğer Olağan Gider ve Zararlar (-) - </t>
    </r>
    <r>
      <rPr>
        <i/>
        <sz val="9"/>
        <rFont val="Times New Roman"/>
        <family val="1"/>
        <charset val="162"/>
      </rPr>
      <t>Others</t>
    </r>
  </si>
  <si>
    <r>
      <t xml:space="preserve">     Net Dönem Biriken Fonu -</t>
    </r>
    <r>
      <rPr>
        <i/>
        <sz val="9"/>
        <rFont val="Times New Roman"/>
        <family val="1"/>
        <charset val="162"/>
      </rPr>
      <t xml:space="preserve"> Net Accumulated Fund</t>
    </r>
  </si>
  <si>
    <r>
      <t xml:space="preserve"> İl - </t>
    </r>
    <r>
      <rPr>
        <i/>
        <sz val="9"/>
        <rFont val="Times New Roman"/>
        <family val="1"/>
        <charset val="162"/>
      </rPr>
      <t>Province</t>
    </r>
  </si>
  <si>
    <r>
      <t xml:space="preserve">Konut Sayısı
</t>
    </r>
    <r>
      <rPr>
        <i/>
        <sz val="9"/>
        <rFont val="Times New Roman"/>
        <family val="1"/>
        <charset val="162"/>
      </rPr>
      <t>No.of Dwellings
(2006)</t>
    </r>
  </si>
  <si>
    <r>
      <t xml:space="preserve">Sig.Konut Sayısı
</t>
    </r>
    <r>
      <rPr>
        <i/>
        <sz val="9"/>
        <rFont val="Times New Roman"/>
        <family val="1"/>
        <charset val="162"/>
      </rPr>
      <t>No.of Ins.Dwellings
(2006)</t>
    </r>
  </si>
  <si>
    <r>
      <t xml:space="preserve">Teminat (YTL)
</t>
    </r>
    <r>
      <rPr>
        <i/>
        <sz val="9"/>
        <rFont val="Times New Roman"/>
        <family val="1"/>
        <charset val="162"/>
      </rPr>
      <t xml:space="preserve">Cover
(2006) </t>
    </r>
  </si>
  <si>
    <r>
      <t xml:space="preserve">Sig.Konut Sayısı
</t>
    </r>
    <r>
      <rPr>
        <i/>
        <sz val="9"/>
        <rFont val="Times New Roman"/>
        <family val="1"/>
        <charset val="162"/>
      </rPr>
      <t>No.of Ins.Dwellings
(2005)</t>
    </r>
  </si>
  <si>
    <r>
      <t xml:space="preserve">Sigortalılık
Artış Oranı
</t>
    </r>
    <r>
      <rPr>
        <i/>
        <sz val="9"/>
        <rFont val="Times New Roman"/>
        <family val="1"/>
        <charset val="162"/>
      </rPr>
      <t>Insured Ratio
%</t>
    </r>
  </si>
  <si>
    <r>
      <t xml:space="preserve">Sigortalılık Oranı
</t>
    </r>
    <r>
      <rPr>
        <i/>
        <sz val="9"/>
        <rFont val="Times New Roman"/>
        <family val="1"/>
        <charset val="162"/>
      </rPr>
      <t>Insured Ratio
(2006)</t>
    </r>
  </si>
  <si>
    <r>
      <t xml:space="preserve">   TOPLAM - </t>
    </r>
    <r>
      <rPr>
        <i/>
        <sz val="9"/>
        <rFont val="Times New Roman"/>
        <family val="1"/>
        <charset val="162"/>
      </rPr>
      <t>Total</t>
    </r>
  </si>
  <si>
    <r>
      <t xml:space="preserve">(Adet - </t>
    </r>
    <r>
      <rPr>
        <b/>
        <i/>
        <sz val="9"/>
        <rFont val="Times New Roman"/>
        <family val="1"/>
        <charset val="162"/>
      </rPr>
      <t>Number</t>
    </r>
    <r>
      <rPr>
        <b/>
        <sz val="9"/>
        <rFont val="Times New Roman"/>
        <family val="1"/>
        <charset val="162"/>
      </rPr>
      <t xml:space="preserve"> / YTL)</t>
    </r>
  </si>
  <si>
    <r>
      <t>Dağıtım Kanalına Göre -</t>
    </r>
    <r>
      <rPr>
        <i/>
        <sz val="9"/>
        <rFont val="Times New Roman"/>
        <family val="1"/>
        <charset val="162"/>
      </rPr>
      <t xml:space="preserve"> According to Distribution Channels</t>
    </r>
  </si>
  <si>
    <r>
      <t xml:space="preserve">Bireysel Direkt Satış - </t>
    </r>
    <r>
      <rPr>
        <i/>
        <sz val="9"/>
        <rFont val="Times New Roman"/>
        <family val="1"/>
        <charset val="162"/>
      </rPr>
      <t xml:space="preserve">Individual Direct </t>
    </r>
  </si>
  <si>
    <r>
      <t xml:space="preserve">  Sözleşme Adedi - </t>
    </r>
    <r>
      <rPr>
        <i/>
        <sz val="9"/>
        <rFont val="Times New Roman"/>
        <family val="1"/>
        <charset val="162"/>
      </rPr>
      <t>No.of Contracts</t>
    </r>
  </si>
  <si>
    <r>
      <t xml:space="preserve">  Katkı Payı - </t>
    </r>
    <r>
      <rPr>
        <i/>
        <sz val="9"/>
        <rFont val="Times New Roman"/>
        <family val="1"/>
        <charset val="162"/>
      </rPr>
      <t>Contribution Amount</t>
    </r>
  </si>
  <si>
    <r>
      <t>Kurumsal Direkt Satış -</t>
    </r>
    <r>
      <rPr>
        <i/>
        <sz val="9"/>
        <rFont val="Times New Roman"/>
        <family val="1"/>
        <charset val="162"/>
      </rPr>
      <t xml:space="preserve"> Corporate Direct </t>
    </r>
  </si>
  <si>
    <r>
      <t xml:space="preserve">Acente - </t>
    </r>
    <r>
      <rPr>
        <i/>
        <sz val="9"/>
        <rFont val="Times New Roman"/>
        <family val="1"/>
        <charset val="162"/>
      </rPr>
      <t>Agent</t>
    </r>
  </si>
  <si>
    <r>
      <t xml:space="preserve">Yönetici - </t>
    </r>
    <r>
      <rPr>
        <i/>
        <sz val="9"/>
        <rFont val="Times New Roman"/>
        <family val="1"/>
        <charset val="162"/>
      </rPr>
      <t>Manager</t>
    </r>
  </si>
  <si>
    <r>
      <t>Banka -</t>
    </r>
    <r>
      <rPr>
        <i/>
        <sz val="9"/>
        <rFont val="Times New Roman"/>
        <family val="1"/>
        <charset val="162"/>
      </rPr>
      <t xml:space="preserve"> Bank</t>
    </r>
  </si>
  <si>
    <r>
      <t xml:space="preserve">Çağrı Merkezi - </t>
    </r>
    <r>
      <rPr>
        <i/>
        <sz val="9"/>
        <rFont val="Times New Roman"/>
        <family val="1"/>
        <charset val="162"/>
      </rPr>
      <t>Call Center</t>
    </r>
  </si>
  <si>
    <r>
      <t xml:space="preserve">Ödeme Enstrümanına Göre - </t>
    </r>
    <r>
      <rPr>
        <i/>
        <sz val="9"/>
        <rFont val="Times New Roman"/>
        <family val="1"/>
        <charset val="162"/>
      </rPr>
      <t>According to Payment Tools</t>
    </r>
  </si>
  <si>
    <r>
      <t xml:space="preserve">Kredi Kartı - </t>
    </r>
    <r>
      <rPr>
        <i/>
        <sz val="9"/>
        <rFont val="Times New Roman"/>
        <family val="1"/>
        <charset val="162"/>
      </rPr>
      <t>Credit Card</t>
    </r>
  </si>
  <si>
    <r>
      <t xml:space="preserve">Otomatik Ödeme - </t>
    </r>
    <r>
      <rPr>
        <i/>
        <sz val="9"/>
        <rFont val="Times New Roman"/>
        <family val="1"/>
        <charset val="162"/>
      </rPr>
      <t xml:space="preserve">Automatic Payment </t>
    </r>
  </si>
  <si>
    <r>
      <t xml:space="preserve">Havale - </t>
    </r>
    <r>
      <rPr>
        <i/>
        <sz val="9"/>
        <rFont val="Times New Roman"/>
        <family val="1"/>
        <charset val="162"/>
      </rPr>
      <t>Money Order</t>
    </r>
  </si>
  <si>
    <r>
      <t>Nakit -</t>
    </r>
    <r>
      <rPr>
        <i/>
        <sz val="9"/>
        <rFont val="Times New Roman"/>
        <family val="1"/>
        <charset val="162"/>
      </rPr>
      <t xml:space="preserve"> Cash</t>
    </r>
  </si>
  <si>
    <r>
      <t>Çek -</t>
    </r>
    <r>
      <rPr>
        <i/>
        <sz val="9"/>
        <rFont val="Times New Roman"/>
        <family val="1"/>
        <charset val="162"/>
      </rPr>
      <t xml:space="preserve"> Check</t>
    </r>
  </si>
  <si>
    <r>
      <t xml:space="preserve">Posta Çeki - </t>
    </r>
    <r>
      <rPr>
        <i/>
        <sz val="9"/>
        <rFont val="Times New Roman"/>
        <family val="1"/>
        <charset val="162"/>
      </rPr>
      <t>Postal Check</t>
    </r>
  </si>
  <si>
    <r>
      <t xml:space="preserve">Coğrafi Bölgeye Göre - </t>
    </r>
    <r>
      <rPr>
        <i/>
        <sz val="9"/>
        <rFont val="Times New Roman"/>
        <family val="1"/>
        <charset val="162"/>
      </rPr>
      <t>According to Location</t>
    </r>
  </si>
  <si>
    <r>
      <t xml:space="preserve">İl - </t>
    </r>
    <r>
      <rPr>
        <i/>
        <sz val="9"/>
        <rFont val="Times New Roman"/>
        <family val="1"/>
        <charset val="162"/>
      </rPr>
      <t>Province</t>
    </r>
  </si>
  <si>
    <r>
      <t xml:space="preserve">Araç Sayısı*
</t>
    </r>
    <r>
      <rPr>
        <i/>
        <sz val="9"/>
        <rFont val="Times New Roman"/>
        <family val="1"/>
        <charset val="162"/>
      </rPr>
      <t xml:space="preserve">No.of Vehicle
(31.12.2006) </t>
    </r>
  </si>
  <si>
    <r>
      <t xml:space="preserve">Yazılan Poliçe Adedi
</t>
    </r>
    <r>
      <rPr>
        <i/>
        <sz val="9"/>
        <rFont val="Times New Roman"/>
        <family val="1"/>
        <charset val="162"/>
      </rPr>
      <t>No.of Written Policies</t>
    </r>
    <r>
      <rPr>
        <b/>
        <sz val="10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(2006)</t>
    </r>
  </si>
  <si>
    <r>
      <t xml:space="preserve">Yürürlükteki Poliçe Adedi
</t>
    </r>
    <r>
      <rPr>
        <i/>
        <sz val="9"/>
        <rFont val="Times New Roman"/>
        <family val="1"/>
        <charset val="162"/>
      </rPr>
      <t>Current Policies
31.12.2006</t>
    </r>
  </si>
  <si>
    <r>
      <t xml:space="preserve">Sigortalılık Oranı
</t>
    </r>
    <r>
      <rPr>
        <i/>
        <sz val="9"/>
        <rFont val="Times New Roman"/>
        <family val="1"/>
        <charset val="162"/>
      </rPr>
      <t>Insured Ratio
(%)</t>
    </r>
  </si>
  <si>
    <r>
      <t xml:space="preserve">Prim Üretimi**
</t>
    </r>
    <r>
      <rPr>
        <i/>
        <sz val="9"/>
        <rFont val="Times New Roman"/>
        <family val="1"/>
        <charset val="162"/>
      </rPr>
      <t>Premium Production
(2006)</t>
    </r>
  </si>
  <si>
    <r>
      <t xml:space="preserve">*Kaynak:TÜİK - </t>
    </r>
    <r>
      <rPr>
        <i/>
        <sz val="9"/>
        <rFont val="Times New Roman"/>
        <family val="1"/>
        <charset val="162"/>
      </rPr>
      <t>Source:TURKSTAT</t>
    </r>
  </si>
  <si>
    <r>
      <t xml:space="preserve">**Mart 2007 Tarihi İtibariyle Güncel Veriler Baz Alınmıştır - </t>
    </r>
    <r>
      <rPr>
        <i/>
        <sz val="9"/>
        <rFont val="Times New Roman"/>
        <family val="1"/>
        <charset val="162"/>
      </rPr>
      <t>Current Data March 2007</t>
    </r>
  </si>
  <si>
    <t>55</t>
  </si>
  <si>
    <t>54</t>
  </si>
  <si>
    <t>49</t>
  </si>
  <si>
    <t>50</t>
  </si>
  <si>
    <t>51</t>
  </si>
  <si>
    <t>52</t>
  </si>
  <si>
    <t>53</t>
  </si>
  <si>
    <t>DOĞAL AFET SİGORTALARI KURUMU 31.12.2006 TARİHLİ BİLANÇOSU</t>
  </si>
  <si>
    <t>DOĞAL AFET SİGORTALARI KURUMU 01.01.2006-31.12.2006 GELİR TABLOSU</t>
  </si>
  <si>
    <r>
      <t xml:space="preserve"> -Traktörler </t>
    </r>
    <r>
      <rPr>
        <i/>
        <sz val="9"/>
        <rFont val="Times New Roman"/>
        <family val="1"/>
        <charset val="162"/>
      </rPr>
      <t>-Agricultural Tractors</t>
    </r>
  </si>
  <si>
    <r>
      <t xml:space="preserve"> -Otobüs </t>
    </r>
    <r>
      <rPr>
        <i/>
        <sz val="10"/>
        <rFont val="Times New Roman"/>
        <family val="1"/>
        <charset val="162"/>
      </rPr>
      <t>-Buses</t>
    </r>
  </si>
  <si>
    <r>
      <t xml:space="preserve">   10 Oturaklı </t>
    </r>
    <r>
      <rPr>
        <i/>
        <sz val="9"/>
        <rFont val="Times New Roman"/>
        <family val="1"/>
        <charset val="162"/>
      </rPr>
      <t>-Seats for 10</t>
    </r>
  </si>
  <si>
    <r>
      <t xml:space="preserve">   25 Oturaklı </t>
    </r>
    <r>
      <rPr>
        <i/>
        <sz val="9"/>
        <rFont val="Times New Roman"/>
        <family val="1"/>
        <charset val="162"/>
      </rPr>
      <t>-Seats for 25</t>
    </r>
  </si>
  <si>
    <r>
      <t xml:space="preserve">   25' den Fazla Oturaklı </t>
    </r>
    <r>
      <rPr>
        <i/>
        <sz val="9"/>
        <rFont val="Times New Roman"/>
        <family val="1"/>
        <charset val="162"/>
      </rPr>
      <t>-Seats &gt; 25</t>
    </r>
  </si>
  <si>
    <r>
      <t xml:space="preserve"> -Muhtelif </t>
    </r>
    <r>
      <rPr>
        <sz val="9"/>
        <rFont val="Times New Roman"/>
        <family val="1"/>
        <charset val="162"/>
      </rPr>
      <t>-Others</t>
    </r>
  </si>
  <si>
    <r>
      <t xml:space="preserve"> -Toplam </t>
    </r>
    <r>
      <rPr>
        <i/>
        <sz val="9"/>
        <rFont val="Times New Roman"/>
        <family val="1"/>
        <charset val="162"/>
      </rPr>
      <t>-Total</t>
    </r>
  </si>
  <si>
    <r>
      <t>Direkt İşler Tazminatı</t>
    </r>
    <r>
      <rPr>
        <b/>
        <sz val="10"/>
        <rFont val="Times New Roman"/>
        <family val="1"/>
        <charset val="162"/>
      </rPr>
      <t xml:space="preserve"> </t>
    </r>
    <r>
      <rPr>
        <i/>
        <sz val="8"/>
        <rFont val="Times New Roman"/>
        <family val="1"/>
        <charset val="162"/>
      </rPr>
      <t>-Direct Paid Losses</t>
    </r>
  </si>
  <si>
    <t>TABLO: 28</t>
  </si>
  <si>
    <t>TABLE: 28</t>
  </si>
  <si>
    <t>BREAKDOWN of PREMIUM and LOSS PAYMENTS of The TPL BRANCH to THE TYPE of VEHICLES (Green Card Excluded)</t>
  </si>
  <si>
    <t xml:space="preserve">KASKO SİGORTASI PRİMLERİNİN ve HASARLARININ VASITA TÜRLERİNE GÖRE DAĞILIMI </t>
  </si>
  <si>
    <r>
      <t xml:space="preserve">Direkt Primler </t>
    </r>
    <r>
      <rPr>
        <i/>
        <sz val="9"/>
        <rFont val="Times New Roman"/>
        <family val="1"/>
        <charset val="162"/>
      </rPr>
      <t>-Direct Premium Production</t>
    </r>
  </si>
  <si>
    <r>
      <t>Direkt İşler Tazm.</t>
    </r>
    <r>
      <rPr>
        <i/>
        <sz val="9"/>
        <rFont val="Times New Roman"/>
        <family val="1"/>
        <charset val="162"/>
      </rPr>
      <t>-Direct Loss Payments</t>
    </r>
  </si>
  <si>
    <t>BREAKDOWN of PREMIUM and LOSS PAYMENTS of The MOTOR OWN DAMAGE BRANCH to The TYPE of VEHICLES</t>
  </si>
  <si>
    <t>TABLO: 29</t>
  </si>
  <si>
    <t>TABLE: 29</t>
  </si>
  <si>
    <r>
      <t>Yangın</t>
    </r>
    <r>
      <rPr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 xml:space="preserve"> Fire</t>
    </r>
  </si>
  <si>
    <r>
      <t>Prim -</t>
    </r>
    <r>
      <rPr>
        <i/>
        <sz val="9"/>
        <rFont val="Times New Roman"/>
        <family val="1"/>
        <charset val="162"/>
      </rPr>
      <t xml:space="preserve">Premium </t>
    </r>
  </si>
  <si>
    <r>
      <t xml:space="preserve">Verilen Teminat </t>
    </r>
    <r>
      <rPr>
        <i/>
        <sz val="9"/>
        <rFont val="Times New Roman"/>
        <family val="1"/>
        <charset val="162"/>
      </rPr>
      <t>-Insurance Covers</t>
    </r>
  </si>
  <si>
    <r>
      <t>Trafik</t>
    </r>
    <r>
      <rPr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>TPL*</t>
    </r>
  </si>
  <si>
    <r>
      <t>Kaza (Kasko) -</t>
    </r>
    <r>
      <rPr>
        <b/>
        <i/>
        <sz val="9"/>
        <rFont val="Times New Roman"/>
        <family val="1"/>
        <charset val="162"/>
      </rPr>
      <t xml:space="preserve"> Accident (MOD)</t>
    </r>
  </si>
  <si>
    <r>
      <t>Kaza (Diğer) -</t>
    </r>
    <r>
      <rPr>
        <b/>
        <i/>
        <sz val="9"/>
        <rFont val="Times New Roman"/>
        <family val="1"/>
        <charset val="162"/>
      </rPr>
      <t xml:space="preserve"> Accident (Others)</t>
    </r>
  </si>
  <si>
    <r>
      <t xml:space="preserve">Ferdi Kaza - </t>
    </r>
    <r>
      <rPr>
        <i/>
        <sz val="9"/>
        <rFont val="Times New Roman"/>
        <family val="1"/>
        <charset val="162"/>
      </rPr>
      <t>Personel Accident</t>
    </r>
  </si>
  <si>
    <r>
      <t>Kredi -</t>
    </r>
    <r>
      <rPr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Credit</t>
    </r>
  </si>
  <si>
    <r>
      <t>Hukuksal Koruma-</t>
    </r>
    <r>
      <rPr>
        <i/>
        <sz val="9"/>
        <rFont val="Times New Roman"/>
        <family val="1"/>
        <charset val="162"/>
      </rPr>
      <t>Legal Protection</t>
    </r>
  </si>
  <si>
    <r>
      <t xml:space="preserve">Genel Toplam - </t>
    </r>
    <r>
      <rPr>
        <b/>
        <i/>
        <sz val="9"/>
        <rFont val="Times New Roman"/>
        <family val="1"/>
        <charset val="162"/>
      </rPr>
      <t>Total</t>
    </r>
  </si>
  <si>
    <t>TABLO: 30</t>
  </si>
  <si>
    <t>TABLE: 30</t>
  </si>
  <si>
    <r>
      <t>Merkez -</t>
    </r>
    <r>
      <rPr>
        <i/>
        <sz val="9"/>
        <rFont val="Times New Roman"/>
        <family val="1"/>
        <charset val="162"/>
      </rPr>
      <t>Direct</t>
    </r>
  </si>
  <si>
    <r>
      <t>Acente</t>
    </r>
    <r>
      <rPr>
        <i/>
        <sz val="9"/>
        <rFont val="Times New Roman"/>
        <family val="1"/>
        <charset val="162"/>
      </rPr>
      <t xml:space="preserve"> -Agencies</t>
    </r>
  </si>
  <si>
    <r>
      <t>Banka</t>
    </r>
    <r>
      <rPr>
        <i/>
        <sz val="9"/>
        <rFont val="Times New Roman"/>
        <family val="1"/>
        <charset val="162"/>
      </rPr>
      <t xml:space="preserve"> -Banks</t>
    </r>
  </si>
  <si>
    <r>
      <t>Broker</t>
    </r>
    <r>
      <rPr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-Brokers</t>
    </r>
  </si>
  <si>
    <r>
      <t>Kaza -</t>
    </r>
    <r>
      <rPr>
        <b/>
        <i/>
        <sz val="9"/>
        <rFont val="Times New Roman"/>
        <family val="1"/>
        <charset val="162"/>
      </rPr>
      <t xml:space="preserve"> Accident</t>
    </r>
  </si>
  <si>
    <r>
      <t xml:space="preserve">Sağlık  - </t>
    </r>
    <r>
      <rPr>
        <b/>
        <i/>
        <sz val="9"/>
        <rFont val="Times New Roman"/>
        <family val="1"/>
        <charset val="162"/>
      </rPr>
      <t>Health</t>
    </r>
  </si>
  <si>
    <t>TABLO: 31</t>
  </si>
  <si>
    <t>TABLE: 31</t>
  </si>
  <si>
    <r>
      <t xml:space="preserve">Prim - </t>
    </r>
    <r>
      <rPr>
        <i/>
        <sz val="9"/>
        <rFont val="Times New Roman"/>
        <family val="1"/>
        <charset val="162"/>
      </rPr>
      <t xml:space="preserve">Premium </t>
    </r>
  </si>
  <si>
    <r>
      <t>Prim Kons.-</t>
    </r>
    <r>
      <rPr>
        <i/>
        <sz val="9"/>
        <rFont val="Times New Roman"/>
        <family val="1"/>
        <charset val="162"/>
      </rPr>
      <t xml:space="preserve">Premium Retention </t>
    </r>
    <r>
      <rPr>
        <sz val="10"/>
        <rFont val="Times New Roman"/>
        <family val="1"/>
        <charset val="162"/>
      </rPr>
      <t>(%)</t>
    </r>
  </si>
  <si>
    <r>
      <t>Ödenen Hasar -</t>
    </r>
    <r>
      <rPr>
        <i/>
        <sz val="9"/>
        <rFont val="Times New Roman"/>
        <family val="1"/>
        <charset val="162"/>
      </rPr>
      <t>Paid Loss</t>
    </r>
  </si>
  <si>
    <r>
      <t>Reasürans Payı -</t>
    </r>
    <r>
      <rPr>
        <i/>
        <sz val="9"/>
        <rFont val="Times New Roman"/>
        <family val="1"/>
        <charset val="162"/>
      </rPr>
      <t>Reinsurance Share</t>
    </r>
  </si>
  <si>
    <r>
      <t xml:space="preserve">Hasar Kons.Or. - </t>
    </r>
    <r>
      <rPr>
        <i/>
        <sz val="9"/>
        <rFont val="Times New Roman"/>
        <family val="1"/>
        <charset val="162"/>
      </rPr>
      <t>Loss Retention</t>
    </r>
    <r>
      <rPr>
        <sz val="10"/>
        <rFont val="Times New Roman"/>
        <family val="1"/>
        <charset val="162"/>
      </rPr>
      <t>(%)</t>
    </r>
  </si>
  <si>
    <t>BRANŞLAR İTİBARİYLE POLİÇE BAŞINA ALINAN PRİM ve DOSYA BAŞINA ÖDENEN TAZMİNAT</t>
  </si>
  <si>
    <r>
      <t xml:space="preserve">Poliçe Başına Prim - </t>
    </r>
    <r>
      <rPr>
        <i/>
        <sz val="9"/>
        <rFont val="Times New Roman"/>
        <family val="1"/>
        <charset val="162"/>
      </rPr>
      <t>Prem.per Pol.</t>
    </r>
  </si>
  <si>
    <r>
      <t>Dosya Başına Tazm.-</t>
    </r>
    <r>
      <rPr>
        <i/>
        <sz val="9"/>
        <rFont val="Times New Roman"/>
        <family val="1"/>
        <charset val="162"/>
      </rPr>
      <t>Loss per Claim</t>
    </r>
  </si>
  <si>
    <t>TABLO: 33</t>
  </si>
  <si>
    <t>AKEMEKLİLİK</t>
  </si>
  <si>
    <t>AMERICAN 
LIFE</t>
  </si>
  <si>
    <t>ANADOLU 
H/E</t>
  </si>
  <si>
    <t>ANKARA 
EMEK.</t>
  </si>
  <si>
    <t>AVIVA
 H/E</t>
  </si>
  <si>
    <t>AXA OYAK 
HAYAT</t>
  </si>
  <si>
    <t>BİRLİK 
HAYAT</t>
  </si>
  <si>
    <t>DEMİR
HAYAT</t>
  </si>
  <si>
    <t>KOÇ ALLIANZ 
H/E</t>
  </si>
  <si>
    <t>VAKIF 
EMEK.</t>
  </si>
  <si>
    <t>YAPI KREDİ 
EMEK.</t>
  </si>
  <si>
    <r>
      <t>A- Hayat Teknik Gelir -</t>
    </r>
    <r>
      <rPr>
        <i/>
        <sz val="9"/>
        <rFont val="Times New Roman"/>
        <family val="1"/>
        <charset val="162"/>
      </rPr>
      <t>Tech.Income for The Life Business</t>
    </r>
  </si>
  <si>
    <r>
      <t xml:space="preserve"> a.Alınan Prim -</t>
    </r>
    <r>
      <rPr>
        <i/>
        <sz val="9"/>
        <rFont val="Times New Roman"/>
        <family val="1"/>
        <charset val="162"/>
      </rPr>
      <t>Gross Written Premium</t>
    </r>
  </si>
  <si>
    <t>2. Hayat Br.Yat.Geliri - Inv.Income for The Life Bus.</t>
  </si>
  <si>
    <t>3. Yat.Gerçekleşmemiş Kar -Unrealised Gains on Inv.</t>
  </si>
  <si>
    <t xml:space="preserve">4. Diğer Teknik Gelirler -Other Tech.Income </t>
  </si>
  <si>
    <r>
      <t>B- Hayat Teknik Gider -</t>
    </r>
    <r>
      <rPr>
        <i/>
        <sz val="9"/>
        <rFont val="Times New Roman"/>
        <family val="1"/>
        <charset val="162"/>
      </rPr>
      <t>Technical Outgoing for Life Business</t>
    </r>
  </si>
  <si>
    <r>
      <t>2.İkramiye/İnd.Krş.Değ.-</t>
    </r>
    <r>
      <rPr>
        <i/>
        <sz val="9"/>
        <rFont val="Times New Roman"/>
        <family val="1"/>
        <charset val="162"/>
      </rPr>
      <t>Change in Prov.Bonus/Rebates</t>
    </r>
  </si>
  <si>
    <r>
      <t>a. Ayrılan Mat.Karş.-</t>
    </r>
    <r>
      <rPr>
        <i/>
        <sz val="9"/>
        <rFont val="Times New Roman"/>
        <family val="1"/>
        <charset val="162"/>
      </rPr>
      <t>Prov.for Life Ins.-Gross Amount (-)</t>
    </r>
  </si>
  <si>
    <r>
      <t>b. Ayr.MK Reas.Payı -</t>
    </r>
    <r>
      <rPr>
        <i/>
        <sz val="9"/>
        <rFont val="Times New Roman"/>
        <family val="1"/>
        <charset val="162"/>
      </rPr>
      <t>Prov.for Life Ins.- Reins. Share</t>
    </r>
  </si>
  <si>
    <r>
      <t>c. Devr.Mat.Karş.-</t>
    </r>
    <r>
      <rPr>
        <i/>
        <sz val="9"/>
        <rFont val="Times New Roman"/>
        <family val="1"/>
        <charset val="162"/>
      </rPr>
      <t>Provi.Br.Forw. for Life Ins.-Gr.Amount</t>
    </r>
  </si>
  <si>
    <r>
      <t>d. Devr.Mat.Karş.RP-</t>
    </r>
    <r>
      <rPr>
        <i/>
        <sz val="9"/>
        <rFont val="Times New Roman"/>
        <family val="1"/>
        <charset val="162"/>
      </rPr>
      <t>Prov.Br.Forw.for Life Ins.-Reins.Sh.(-)</t>
    </r>
  </si>
  <si>
    <r>
      <t xml:space="preserve">Hayat/Emeklilik </t>
    </r>
    <r>
      <rPr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Life/Pens.Comp.</t>
    </r>
  </si>
  <si>
    <r>
      <t>Hayat Dışı Şirk.</t>
    </r>
    <r>
      <rPr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Non-Life Comp.</t>
    </r>
  </si>
  <si>
    <t>İÇİNDEKİLER</t>
  </si>
  <si>
    <r>
      <t xml:space="preserve">Poliçe Adedi </t>
    </r>
    <r>
      <rPr>
        <i/>
        <sz val="9"/>
        <rFont val="Times New Roman"/>
        <family val="1"/>
        <charset val="162"/>
      </rPr>
      <t>-No of Policies</t>
    </r>
  </si>
  <si>
    <r>
      <t xml:space="preserve">Prim </t>
    </r>
    <r>
      <rPr>
        <i/>
        <sz val="9"/>
        <rFont val="Times New Roman"/>
        <family val="1"/>
        <charset val="162"/>
      </rPr>
      <t>-Premiums</t>
    </r>
  </si>
  <si>
    <r>
      <t xml:space="preserve">Ferdi Kaza </t>
    </r>
    <r>
      <rPr>
        <b/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-Personal Accident</t>
    </r>
  </si>
  <si>
    <r>
      <t>Sağlık</t>
    </r>
    <r>
      <rPr>
        <b/>
        <i/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-Health</t>
    </r>
  </si>
  <si>
    <r>
      <t xml:space="preserve">TEKNİK DENGE </t>
    </r>
    <r>
      <rPr>
        <b/>
        <sz val="8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Technical Balance of The Various Branches</t>
    </r>
  </si>
  <si>
    <r>
      <t xml:space="preserve">Nakliyat </t>
    </r>
    <r>
      <rPr>
        <i/>
        <sz val="8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 xml:space="preserve">Transport </t>
    </r>
  </si>
  <si>
    <r>
      <t xml:space="preserve">Mühendislik </t>
    </r>
    <r>
      <rPr>
        <i/>
        <sz val="9"/>
        <rFont val="Times New Roman"/>
        <family val="1"/>
        <charset val="162"/>
      </rPr>
      <t>- Engineering</t>
    </r>
  </si>
  <si>
    <r>
      <t xml:space="preserve">Tarım </t>
    </r>
    <r>
      <rPr>
        <i/>
        <sz val="9"/>
        <rFont val="Times New Roman"/>
        <family val="1"/>
        <charset val="162"/>
      </rPr>
      <t>- Agriculture</t>
    </r>
  </si>
  <si>
    <r>
      <t xml:space="preserve">Hayat </t>
    </r>
    <r>
      <rPr>
        <i/>
        <sz val="9"/>
        <rFont val="Times New Roman"/>
        <family val="1"/>
        <charset val="162"/>
      </rPr>
      <t>- Life</t>
    </r>
  </si>
  <si>
    <t>SÖZLEŞME ADETLERİ ve KATKI PAYI TUTARLARI*</t>
  </si>
  <si>
    <t>SİGORTA ve EMEKLİLİK ŞİRKETLERİNİN ACENTE ve BROKER SİRKÜLASYONU (Bankalar Hariç)</t>
  </si>
  <si>
    <t xml:space="preserve">REASÜRANS ŞİRKETLERİNİN BRANŞLAR İTİBARİYLE TEKNİK KAR ZARARI*  </t>
  </si>
  <si>
    <t>THE PROFIT and LOSS ACCOUNTS of the REINSURANCE COMPANIES PER BRANCHES*</t>
  </si>
  <si>
    <r>
      <t xml:space="preserve">1.Kazanılmış Prim - </t>
    </r>
    <r>
      <rPr>
        <i/>
        <sz val="9"/>
        <rFont val="Times New Roman"/>
        <family val="1"/>
        <charset val="162"/>
      </rPr>
      <t>Earned Premium</t>
    </r>
  </si>
  <si>
    <r>
      <t xml:space="preserve"> a.Alınan Prim - </t>
    </r>
    <r>
      <rPr>
        <i/>
        <sz val="9"/>
        <rFont val="Times New Roman"/>
        <family val="1"/>
        <charset val="162"/>
      </rPr>
      <t>Gross Written Premium</t>
    </r>
  </si>
  <si>
    <r>
      <t xml:space="preserve">Değer Düşüş Karşılığı
</t>
    </r>
    <r>
      <rPr>
        <i/>
        <sz val="9"/>
        <rFont val="Times New Roman"/>
        <family val="1"/>
        <charset val="162"/>
      </rPr>
      <t>Provision for Devision</t>
    </r>
  </si>
  <si>
    <r>
      <t xml:space="preserve">Dönem Karı - </t>
    </r>
    <r>
      <rPr>
        <i/>
        <sz val="9"/>
        <rFont val="Times New Roman"/>
        <family val="1"/>
        <charset val="162"/>
      </rPr>
      <t>Profit of The Financial Year</t>
    </r>
  </si>
  <si>
    <t>SİGORTA ŞİRKETLERİNİN HAYAT DIŞI BRANŞLAR KONSOLİDE KAR ve ZARAR HESABI TEKNİK SONUÇLARI</t>
  </si>
  <si>
    <t xml:space="preserve">CONSOLIDATED BALANCE-SHEETS of INSURANCE, PENSION AND REINSURANCE COMPANIES as at 12.31.2006 </t>
  </si>
  <si>
    <t>CONSOLIDATION of TECHNICAL RESULTS of INSURANCE, REINSURANCE and PENSION COMPANIES as at 12.31.2006</t>
  </si>
  <si>
    <t>DISTRIBUTION of PREMIUMS CEDED by TYPE of TREATY</t>
  </si>
  <si>
    <t xml:space="preserve">PREMIUM PRODUCTION of THE INSURANCE and PENSION COMPANIES PER  BRANCHES </t>
  </si>
  <si>
    <r>
      <t>PROFIT and LOSS ACCOUNTS of The LIFE / PENSION COMPANIES for The</t>
    </r>
    <r>
      <rPr>
        <i/>
        <sz val="12"/>
        <rFont val="Times New Roman"/>
        <family val="1"/>
        <charset val="162"/>
      </rPr>
      <t xml:space="preserve"> PERSONEL ACCIDENT</t>
    </r>
    <r>
      <rPr>
        <i/>
        <sz val="10"/>
        <rFont val="Times New Roman"/>
        <family val="1"/>
        <charset val="162"/>
      </rPr>
      <t xml:space="preserve"> BRANCH </t>
    </r>
  </si>
  <si>
    <r>
      <t xml:space="preserve">PROFIT and LOSS ACCOUNTS of The LIFE / PENSION COMPANIES for The </t>
    </r>
    <r>
      <rPr>
        <i/>
        <sz val="12"/>
        <rFont val="Times New Roman"/>
        <family val="1"/>
        <charset val="162"/>
      </rPr>
      <t>HEALTH</t>
    </r>
    <r>
      <rPr>
        <i/>
        <sz val="10"/>
        <rFont val="Times New Roman"/>
        <family val="1"/>
        <charset val="162"/>
      </rPr>
      <t xml:space="preserve"> BRANCH </t>
    </r>
  </si>
  <si>
    <t>COVERS and PAID LOSSES in LIFE BRANCH</t>
  </si>
  <si>
    <t>NUMBER Of POLICIES and PREMIUM PRODUCTION as COVERS of The LIFE / PENSION COMPANIES</t>
  </si>
  <si>
    <t xml:space="preserve">SUMMARIZED RESULTS ABOUT THE DISTRIBUTION of PROFIT SHARING (Not Using Fund System) </t>
  </si>
  <si>
    <r>
      <t>SUMMARIZED RESULTS ABOUT THE DISTRIBUTION of</t>
    </r>
    <r>
      <rPr>
        <i/>
        <sz val="10"/>
        <color indexed="10"/>
        <rFont val="Times New Roman"/>
        <family val="1"/>
        <charset val="162"/>
      </rPr>
      <t xml:space="preserve"> </t>
    </r>
    <r>
      <rPr>
        <i/>
        <sz val="10"/>
        <rFont val="Times New Roman"/>
        <family val="1"/>
        <charset val="162"/>
      </rPr>
      <t>PROFIT SHARING (Using Fund System)</t>
    </r>
  </si>
  <si>
    <t>INFORMATION ABOUT FUNDS of PRIVATE PENSION COMPANIES</t>
  </si>
  <si>
    <t>DISTRIBUTION of PRIVATE PENSION CONTRACTS ACCORDING TO AGE and PAYMENT PERIODS</t>
  </si>
  <si>
    <t>DISTRIBUTION of PRIVATE PENSION CONTRACTS ACCORDING TO AGE and CONTRIBUTION</t>
  </si>
  <si>
    <t>TURKISH CATASTROPHIC INSURANCE POOL BALANCE SHEET as at 12.31.2006</t>
  </si>
  <si>
    <t>TURKISH CATASTROPHIC INSURANCE POOL INCOME STATEMENT as at 01.01.2006-12.31.2006</t>
  </si>
  <si>
    <t>INSURED RATIO by PROVINCE for TCIP</t>
  </si>
  <si>
    <t>No. of CONTRACTS and CONTRIBUTION AMOUNT*</t>
  </si>
  <si>
    <t>TPL PREMIUM PRODUCTION and INSURED RATIO by PROVINCE</t>
  </si>
  <si>
    <t>SPLIT of CAPITAL STRUCTURE of INSURANCE, PENSION and REINSURANCE COMPANIES</t>
  </si>
  <si>
    <r>
      <t xml:space="preserve">Sigortacılık
Faal. Alacaklar
</t>
    </r>
    <r>
      <rPr>
        <i/>
        <sz val="9"/>
        <rFont val="Times New Roman"/>
        <family val="1"/>
        <charset val="162"/>
      </rPr>
      <t>Receivables
from Ins.
Operations</t>
    </r>
  </si>
  <si>
    <t>BAŞAK GROUPAMA SİGORTA A.Ş.</t>
  </si>
  <si>
    <t>BAŞAK GROUPAMA EMEKLİLİK A.Ş.</t>
  </si>
  <si>
    <t>ERGOİSVİÇRE HAYAT SİGORTA A.Ş.</t>
  </si>
  <si>
    <r>
      <t xml:space="preserve">31.12.2006
Broker Sayısı 
</t>
    </r>
    <r>
      <rPr>
        <i/>
        <sz val="9"/>
        <rFont val="Times New Roman"/>
        <family val="1"/>
        <charset val="162"/>
      </rPr>
      <t>Number of Broker
as at 12.31.2006</t>
    </r>
  </si>
  <si>
    <t>CONTENTS</t>
  </si>
  <si>
    <t>Contents</t>
  </si>
  <si>
    <t>FAALİYETTE BULUNAN HAYAT DIŞI SİGORTA ŞİRKETLERİNİN MALİ TABLOLARI ve VERİLERİ</t>
  </si>
  <si>
    <t>FAALİYETTE BULUNAN HAYAT / EMEKLİLİK ŞİRKETLERİNİN MALİ TABLOLARI ve VERİLERİ</t>
  </si>
  <si>
    <r>
      <t>Prim Üretimlerinin Üretim Kanalı Bazında Dağılımı</t>
    </r>
    <r>
      <rPr>
        <sz val="10"/>
        <rFont val="Times New Roman"/>
        <family val="1"/>
        <charset val="162"/>
      </rPr>
      <t xml:space="preserve"> </t>
    </r>
    <r>
      <rPr>
        <sz val="9"/>
        <rFont val="Times New Roman"/>
        <family val="1"/>
        <charset val="162"/>
      </rPr>
      <t xml:space="preserve">-Breakdown of Premium Production </t>
    </r>
  </si>
  <si>
    <r>
      <t xml:space="preserve">Merkez </t>
    </r>
    <r>
      <rPr>
        <sz val="9"/>
        <rFont val="Times New Roman"/>
        <family val="1"/>
        <charset val="162"/>
      </rPr>
      <t>-Direct</t>
    </r>
  </si>
  <si>
    <r>
      <t xml:space="preserve">Acenteler </t>
    </r>
    <r>
      <rPr>
        <i/>
        <sz val="9"/>
        <rFont val="Times New Roman"/>
        <family val="1"/>
        <charset val="162"/>
      </rPr>
      <t>-Agencies</t>
    </r>
  </si>
  <si>
    <r>
      <t xml:space="preserve">Bankalar </t>
    </r>
    <r>
      <rPr>
        <i/>
        <sz val="9"/>
        <rFont val="Times New Roman"/>
        <family val="1"/>
        <charset val="162"/>
      </rPr>
      <t>-Banks</t>
    </r>
  </si>
  <si>
    <t>Brokerlar -Brokers</t>
  </si>
  <si>
    <r>
      <t xml:space="preserve">Prim Üretimleri ve Reasürör Payı </t>
    </r>
    <r>
      <rPr>
        <i/>
        <sz val="9"/>
        <rFont val="Times New Roman"/>
        <family val="1"/>
        <charset val="162"/>
      </rPr>
      <t xml:space="preserve">-Premium Production and Reinsurance Share </t>
    </r>
  </si>
  <si>
    <r>
      <t xml:space="preserve">Alınan Prim </t>
    </r>
    <r>
      <rPr>
        <i/>
        <sz val="9"/>
        <rFont val="Times New Roman"/>
        <family val="1"/>
        <charset val="162"/>
      </rPr>
      <t>-Premiums Received</t>
    </r>
  </si>
  <si>
    <r>
      <t xml:space="preserve">Devredilen Prim </t>
    </r>
    <r>
      <rPr>
        <i/>
        <sz val="9"/>
        <rFont val="Times New Roman"/>
        <family val="1"/>
        <charset val="162"/>
      </rPr>
      <t>-Premiums Ceded</t>
    </r>
  </si>
  <si>
    <r>
      <t xml:space="preserve">Prim Kons.Oranı </t>
    </r>
    <r>
      <rPr>
        <i/>
        <sz val="9"/>
        <rFont val="Times New Roman"/>
        <family val="1"/>
        <charset val="162"/>
      </rPr>
      <t>-Premium Ret.(%)</t>
    </r>
  </si>
  <si>
    <r>
      <t xml:space="preserve">Ferdi Kaza  </t>
    </r>
    <r>
      <rPr>
        <i/>
        <sz val="9"/>
        <rFont val="Times New Roman"/>
        <family val="1"/>
        <charset val="162"/>
      </rPr>
      <t>-Personal Accident</t>
    </r>
  </si>
  <si>
    <r>
      <t>Sağlık</t>
    </r>
    <r>
      <rPr>
        <b/>
        <i/>
        <sz val="10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-Health</t>
    </r>
  </si>
  <si>
    <r>
      <t xml:space="preserve">Ödenen Tazminat ve Reasürör Payı </t>
    </r>
    <r>
      <rPr>
        <i/>
        <sz val="9"/>
        <rFont val="Times New Roman"/>
        <family val="1"/>
        <charset val="162"/>
      </rPr>
      <t xml:space="preserve">-Paid Losses and Reinsurance Share </t>
    </r>
  </si>
  <si>
    <r>
      <t>Ödenen Tazminat</t>
    </r>
    <r>
      <rPr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-Paid Losses</t>
    </r>
  </si>
  <si>
    <r>
      <t xml:space="preserve">Reasürör Payı </t>
    </r>
    <r>
      <rPr>
        <i/>
        <sz val="9"/>
        <rFont val="Times New Roman"/>
        <family val="1"/>
        <charset val="162"/>
      </rPr>
      <t>-Reinsurers' Share</t>
    </r>
  </si>
  <si>
    <r>
      <t>Hasar Kons.Oranı</t>
    </r>
    <r>
      <rPr>
        <i/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>Loss Ret.(%)</t>
    </r>
  </si>
  <si>
    <t>TABLO: 37</t>
  </si>
  <si>
    <t>HAYAT / EMEKLİLİK ŞİRKETLERİNİN BRANŞ BAZINDA POLİÇE, PRİM ve HASAR VERİLERİ</t>
  </si>
  <si>
    <t xml:space="preserve">No of POLICIES, PREMIUMS, COVERS and LOSS DATA By The LIFE / PENSION COMPANIES Per BRANCHES </t>
  </si>
  <si>
    <r>
      <t xml:space="preserve">Yaşama Bağlı </t>
    </r>
    <r>
      <rPr>
        <i/>
        <sz val="8"/>
        <rFont val="Times New Roman"/>
        <family val="1"/>
        <charset val="162"/>
      </rPr>
      <t xml:space="preserve">- Survival </t>
    </r>
  </si>
  <si>
    <r>
      <t xml:space="preserve">Ecelen Ölüm </t>
    </r>
    <r>
      <rPr>
        <i/>
        <sz val="8"/>
        <rFont val="Times New Roman"/>
        <family val="1"/>
        <charset val="162"/>
      </rPr>
      <t>- Death</t>
    </r>
  </si>
  <si>
    <r>
      <t xml:space="preserve">Kazaen Ölüm </t>
    </r>
    <r>
      <rPr>
        <i/>
        <sz val="8"/>
        <rFont val="Times New Roman"/>
        <family val="1"/>
        <charset val="162"/>
      </rPr>
      <t>- Accidental Death</t>
    </r>
  </si>
  <si>
    <r>
      <t xml:space="preserve">Kaza Sonucu Malul. </t>
    </r>
    <r>
      <rPr>
        <i/>
        <sz val="8"/>
        <rFont val="Times New Roman"/>
        <family val="1"/>
        <charset val="162"/>
      </rPr>
      <t>- Disability due to Casualty</t>
    </r>
  </si>
  <si>
    <r>
      <t>Hastalık Sonucu Malul.</t>
    </r>
    <r>
      <rPr>
        <i/>
        <sz val="8"/>
        <rFont val="Times New Roman"/>
        <family val="1"/>
        <charset val="162"/>
      </rPr>
      <t xml:space="preserve"> - Disability due to Illnes </t>
    </r>
  </si>
  <si>
    <r>
      <t xml:space="preserve">Tedavi Masrafları </t>
    </r>
    <r>
      <rPr>
        <i/>
        <sz val="8"/>
        <rFont val="Times New Roman"/>
        <family val="1"/>
        <charset val="162"/>
      </rPr>
      <t>- Hospital Cash</t>
    </r>
  </si>
  <si>
    <r>
      <t xml:space="preserve">Tehlikeli Hastalıklar </t>
    </r>
    <r>
      <rPr>
        <i/>
        <sz val="8"/>
        <rFont val="Times New Roman"/>
        <family val="1"/>
        <charset val="162"/>
      </rPr>
      <t>- Critical Illnes</t>
    </r>
  </si>
  <si>
    <t>TABLO: 39</t>
  </si>
  <si>
    <r>
      <t xml:space="preserve">1. Birikimli Olmayan Sigortalar </t>
    </r>
    <r>
      <rPr>
        <i/>
        <sz val="8"/>
        <rFont val="Times New Roman"/>
        <family val="1"/>
        <charset val="162"/>
      </rPr>
      <t>- Life Insurance</t>
    </r>
  </si>
  <si>
    <r>
      <t xml:space="preserve"> a. Yıllık Hayat</t>
    </r>
    <r>
      <rPr>
        <sz val="9"/>
        <color indexed="10"/>
        <rFont val="Times New Roman"/>
        <family val="1"/>
        <charset val="162"/>
      </rPr>
      <t xml:space="preserve"> </t>
    </r>
    <r>
      <rPr>
        <sz val="9"/>
        <rFont val="Times New Roman"/>
        <family val="1"/>
        <charset val="162"/>
      </rPr>
      <t xml:space="preserve">Sigortası - </t>
    </r>
    <r>
      <rPr>
        <i/>
        <sz val="8"/>
        <rFont val="Times New Roman"/>
        <family val="1"/>
        <charset val="162"/>
      </rPr>
      <t>1 Year Term Life Insurance</t>
    </r>
  </si>
  <si>
    <r>
      <t xml:space="preserve"> b. Bir Yıldan Uzun Süreli Hayat Sigortası-</t>
    </r>
    <r>
      <rPr>
        <i/>
        <sz val="8"/>
        <rFont val="Times New Roman"/>
        <family val="1"/>
        <charset val="162"/>
      </rPr>
      <t>Term Life Ins.</t>
    </r>
  </si>
  <si>
    <r>
      <t xml:space="preserve">c. Sadece Yaşam Teminatlı Sigorta - </t>
    </r>
    <r>
      <rPr>
        <i/>
        <sz val="8"/>
        <rFont val="Times New Roman"/>
        <family val="1"/>
        <charset val="162"/>
      </rPr>
      <t>Survival Ins.</t>
    </r>
  </si>
  <si>
    <r>
      <t>d. Karma Sigorta</t>
    </r>
    <r>
      <rPr>
        <i/>
        <sz val="8"/>
        <rFont val="Times New Roman"/>
        <family val="1"/>
        <charset val="162"/>
      </rPr>
      <t xml:space="preserve"> - Endowment Insurance</t>
    </r>
  </si>
  <si>
    <r>
      <t xml:space="preserve">e. Toplam </t>
    </r>
    <r>
      <rPr>
        <i/>
        <sz val="8"/>
        <rFont val="Times New Roman"/>
        <family val="1"/>
        <charset val="162"/>
      </rPr>
      <t>- Total</t>
    </r>
  </si>
  <si>
    <r>
      <t xml:space="preserve">2. Birikimli Sigorta </t>
    </r>
    <r>
      <rPr>
        <i/>
        <sz val="8"/>
        <rFont val="Times New Roman"/>
        <family val="1"/>
        <charset val="162"/>
      </rPr>
      <t>- Permanent Life Insurance</t>
    </r>
  </si>
  <si>
    <r>
      <t>3- Yatırımlardaki Gerçekleşmemiş Karlar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Unrealised Gains on Investments</t>
    </r>
  </si>
  <si>
    <r>
      <t>4- Diğer Teknik Gelirler (Net)</t>
    </r>
    <r>
      <rPr>
        <b/>
        <i/>
        <sz val="10"/>
        <rFont val="Times New Roman"/>
        <family val="1"/>
        <charset val="162"/>
      </rPr>
      <t xml:space="preserve"> -</t>
    </r>
    <r>
      <rPr>
        <i/>
        <sz val="9"/>
        <rFont val="Times New Roman"/>
        <family val="1"/>
        <charset val="162"/>
      </rPr>
      <t xml:space="preserve"> Other Technical Income</t>
    </r>
  </si>
  <si>
    <r>
      <t>C- Emeklilik Teknik Gelir</t>
    </r>
    <r>
      <rPr>
        <b/>
        <i/>
        <sz val="10"/>
        <rFont val="Times New Roman"/>
        <family val="1"/>
        <charset val="162"/>
      </rPr>
      <t xml:space="preserve"> - </t>
    </r>
    <r>
      <rPr>
        <i/>
        <sz val="9"/>
        <rFont val="Times New Roman"/>
        <family val="1"/>
        <charset val="162"/>
      </rPr>
      <t>Technical Income for The Pension Account</t>
    </r>
  </si>
  <si>
    <r>
      <t xml:space="preserve">1- Fon İşletim Gelirleri </t>
    </r>
    <r>
      <rPr>
        <b/>
        <i/>
        <sz val="10"/>
        <rFont val="Times New Roman"/>
        <family val="1"/>
        <charset val="162"/>
      </rPr>
      <t xml:space="preserve">- </t>
    </r>
    <r>
      <rPr>
        <i/>
        <sz val="9"/>
        <rFont val="Times New Roman"/>
        <family val="1"/>
        <charset val="162"/>
      </rPr>
      <t>Fund Management Charges</t>
    </r>
  </si>
  <si>
    <r>
      <t xml:space="preserve">2- Yönetim Gideri Kesintisi </t>
    </r>
    <r>
      <rPr>
        <b/>
        <i/>
        <sz val="10"/>
        <rFont val="Times New Roman"/>
        <family val="1"/>
        <charset val="162"/>
      </rPr>
      <t>-</t>
    </r>
    <r>
      <rPr>
        <i/>
        <sz val="9"/>
        <rFont val="Times New Roman"/>
        <family val="1"/>
        <charset val="162"/>
      </rPr>
      <t xml:space="preserve"> Administration Expense Charges</t>
    </r>
  </si>
  <si>
    <t xml:space="preserve">FINANCIAL STATEMENTS of INSURANCE, PENSION and REINSURANCE COMPANIES </t>
  </si>
  <si>
    <t>FINANCIAL STATEMENTS and INDICATORS of ACTIVE NON - LIFE INSURANCE COMPANIES</t>
  </si>
  <si>
    <t>FINANCIAL STATEMENTS and INDICATORS of ACTIVE LIFE / PENSION COMPANIES</t>
  </si>
  <si>
    <t>GENERAL INDICATORS of INSURANCE, PENSION and REINSURANCE COMPANIES</t>
  </si>
  <si>
    <t>OTHER INSTITUTIONS in INSURANCE SECTOR</t>
  </si>
  <si>
    <t>TABLE: 55</t>
  </si>
  <si>
    <t>TABLO:49</t>
  </si>
  <si>
    <t>TABLE:49</t>
  </si>
  <si>
    <t>Pension</t>
  </si>
  <si>
    <t>TABLO: 20</t>
  </si>
  <si>
    <t>TABLE: 11</t>
  </si>
  <si>
    <t>TABLO: 11</t>
  </si>
  <si>
    <t>TABLO: 12</t>
  </si>
  <si>
    <t>TABLE: 12</t>
  </si>
  <si>
    <t>TABLO: 13</t>
  </si>
  <si>
    <t>TABLE: 13</t>
  </si>
  <si>
    <t>TABLO: 14</t>
  </si>
  <si>
    <t>TABLE: 14</t>
  </si>
  <si>
    <t>TABLO: 15</t>
  </si>
  <si>
    <t>TABLE: 15</t>
  </si>
  <si>
    <t>TABLO: 16</t>
  </si>
  <si>
    <t>TABLE: 16</t>
  </si>
  <si>
    <t>TABLE: 17</t>
  </si>
  <si>
    <t>TABLO: 17</t>
  </si>
  <si>
    <t>TABLO: 18</t>
  </si>
  <si>
    <t>TABLE: 18</t>
  </si>
  <si>
    <t>TABLO: 19</t>
  </si>
  <si>
    <t>TABLE: 19</t>
  </si>
  <si>
    <r>
      <t xml:space="preserve"> Grup Yönetim Gideri - </t>
    </r>
    <r>
      <rPr>
        <i/>
        <sz val="9"/>
        <rFont val="Times New Roman"/>
        <family val="1"/>
        <charset val="162"/>
      </rPr>
      <t>Administrative Cost (Group)</t>
    </r>
  </si>
  <si>
    <r>
      <t xml:space="preserve"> Özel Hizmet Kesintisi - </t>
    </r>
    <r>
      <rPr>
        <i/>
        <sz val="9"/>
        <rFont val="Times New Roman"/>
        <family val="1"/>
        <charset val="162"/>
      </rPr>
      <t>Private Service Cost</t>
    </r>
  </si>
  <si>
    <r>
      <t xml:space="preserve"> Kredi Kartı vb.Tahsil Masrafı - </t>
    </r>
    <r>
      <rPr>
        <i/>
        <sz val="9"/>
        <rFont val="Times New Roman"/>
        <family val="1"/>
        <charset val="162"/>
      </rPr>
      <t>Collection Cost</t>
    </r>
  </si>
  <si>
    <r>
      <t xml:space="preserve"> Diğer Masraflar - </t>
    </r>
    <r>
      <rPr>
        <i/>
        <sz val="9"/>
        <rFont val="Times New Roman"/>
        <family val="1"/>
        <charset val="162"/>
      </rPr>
      <t>Other</t>
    </r>
  </si>
  <si>
    <r>
      <t xml:space="preserve"> Toplam - </t>
    </r>
    <r>
      <rPr>
        <i/>
        <sz val="9"/>
        <rFont val="Times New Roman"/>
        <family val="1"/>
        <charset val="162"/>
      </rPr>
      <t>Total</t>
    </r>
  </si>
  <si>
    <r>
      <t xml:space="preserve">Bireysel Emeklilik Aracıları - </t>
    </r>
    <r>
      <rPr>
        <i/>
        <sz val="9"/>
        <rFont val="Times New Roman"/>
        <family val="1"/>
        <charset val="162"/>
      </rPr>
      <t>Agents</t>
    </r>
  </si>
  <si>
    <r>
      <t xml:space="preserve"> Bağımsız Aracılar - </t>
    </r>
    <r>
      <rPr>
        <i/>
        <sz val="9"/>
        <rFont val="Times New Roman"/>
        <family val="1"/>
        <charset val="162"/>
      </rPr>
      <t>Free Agent</t>
    </r>
  </si>
  <si>
    <r>
      <t xml:space="preserve"> Sig.Şirk.Paz.Şirk.Çalışanlar - </t>
    </r>
    <r>
      <rPr>
        <i/>
        <sz val="9"/>
        <rFont val="Times New Roman"/>
        <family val="1"/>
        <charset val="162"/>
      </rPr>
      <t>Emp.of Comp.Marketing Corp.</t>
    </r>
  </si>
  <si>
    <r>
      <t xml:space="preserve"> Banka vb Mali Kur.Çalışanlar - </t>
    </r>
    <r>
      <rPr>
        <i/>
        <sz val="9"/>
        <rFont val="Times New Roman"/>
        <family val="1"/>
        <charset val="162"/>
      </rPr>
      <t>Emp.of Banks/Other Fin.Org.</t>
    </r>
  </si>
  <si>
    <r>
      <t xml:space="preserve"> Acente ve Broker Çalışanları - </t>
    </r>
    <r>
      <rPr>
        <i/>
        <sz val="9"/>
        <rFont val="Times New Roman"/>
        <family val="1"/>
        <charset val="162"/>
      </rPr>
      <t>Emp. Agency and Broker</t>
    </r>
  </si>
  <si>
    <r>
      <t xml:space="preserve"> Sigorta Şirketi Çalışanları - </t>
    </r>
    <r>
      <rPr>
        <i/>
        <sz val="9"/>
        <rFont val="Times New Roman"/>
        <family val="1"/>
        <charset val="162"/>
      </rPr>
      <t>Employee of Ins. Companies</t>
    </r>
  </si>
  <si>
    <t>TABLO: 43</t>
  </si>
  <si>
    <t>TABLE: 43</t>
  </si>
  <si>
    <t>BİREYSEL EMEKLİLİK ŞİRKETLERİ PORTFÖY HAREKETLERİ</t>
  </si>
  <si>
    <t>PORTFOLIO MOVEMENT of PENSION COMPANIES</t>
  </si>
  <si>
    <r>
      <t xml:space="preserve">Portföy Hareketleri (Sözleşme Adedi - Ferdi)
</t>
    </r>
    <r>
      <rPr>
        <i/>
        <sz val="9"/>
        <rFont val="Times New Roman"/>
        <family val="1"/>
        <charset val="162"/>
      </rPr>
      <t>Portfolio Movement (No. Of Contracts-Individual)</t>
    </r>
  </si>
  <si>
    <r>
      <t xml:space="preserve">  31.12.2005 Tarihi İtibariyle -</t>
    </r>
    <r>
      <rPr>
        <i/>
        <sz val="9"/>
        <rFont val="Times New Roman"/>
        <family val="1"/>
        <charset val="162"/>
      </rPr>
      <t xml:space="preserve"> As at 31.12.2005</t>
    </r>
  </si>
  <si>
    <r>
      <t xml:space="preserve">  Artışlar - </t>
    </r>
    <r>
      <rPr>
        <i/>
        <sz val="9"/>
        <rFont val="Times New Roman"/>
        <family val="1"/>
        <charset val="162"/>
      </rPr>
      <t>Increase</t>
    </r>
  </si>
  <si>
    <r>
      <t xml:space="preserve">    Hayat Sig.Dönüşüm - </t>
    </r>
    <r>
      <rPr>
        <i/>
        <sz val="9"/>
        <rFont val="Times New Roman"/>
        <family val="1"/>
        <charset val="162"/>
      </rPr>
      <t>Transfer from Life Insurance</t>
    </r>
  </si>
  <si>
    <r>
      <t xml:space="preserve">    Diğ.Şirketlerden Transfer - </t>
    </r>
    <r>
      <rPr>
        <i/>
        <sz val="9"/>
        <rFont val="Times New Roman"/>
        <family val="1"/>
        <charset val="162"/>
      </rPr>
      <t>Transfer from Other Comp.</t>
    </r>
  </si>
  <si>
    <r>
      <t xml:space="preserve">    Yeni Akdolunan Sözleş. - </t>
    </r>
    <r>
      <rPr>
        <i/>
        <sz val="9"/>
        <rFont val="Times New Roman"/>
        <family val="1"/>
        <charset val="162"/>
      </rPr>
      <t>New Policies</t>
    </r>
  </si>
  <si>
    <r>
      <t xml:space="preserve">  Azalışlar - </t>
    </r>
    <r>
      <rPr>
        <i/>
        <sz val="9"/>
        <rFont val="Times New Roman"/>
        <family val="1"/>
        <charset val="162"/>
      </rPr>
      <t>Decrease</t>
    </r>
  </si>
  <si>
    <r>
      <t xml:space="preserve">    Emeklilik - </t>
    </r>
    <r>
      <rPr>
        <i/>
        <sz val="9"/>
        <rFont val="Times New Roman"/>
        <family val="1"/>
        <charset val="162"/>
      </rPr>
      <t>Retired</t>
    </r>
  </si>
  <si>
    <r>
      <t xml:space="preserve">    Ölüm ve Maluliyet - </t>
    </r>
    <r>
      <rPr>
        <i/>
        <sz val="9"/>
        <rFont val="Times New Roman"/>
        <family val="1"/>
        <charset val="162"/>
      </rPr>
      <t>Dealth and Disability</t>
    </r>
  </si>
  <si>
    <r>
      <t xml:space="preserve">    Diğ. Şirketlere Transfer - </t>
    </r>
    <r>
      <rPr>
        <i/>
        <sz val="9"/>
        <rFont val="Times New Roman"/>
        <family val="1"/>
        <charset val="162"/>
      </rPr>
      <t>Transfer to Other Companies</t>
    </r>
  </si>
  <si>
    <r>
      <t xml:space="preserve">    Diğer - </t>
    </r>
    <r>
      <rPr>
        <i/>
        <sz val="9"/>
        <rFont val="Times New Roman"/>
        <family val="1"/>
        <charset val="162"/>
      </rPr>
      <t>Other</t>
    </r>
  </si>
  <si>
    <r>
      <t xml:space="preserve">  31.12.2006 Tarihi İtibariyle - </t>
    </r>
    <r>
      <rPr>
        <i/>
        <sz val="9"/>
        <rFont val="Times New Roman"/>
        <family val="1"/>
        <charset val="162"/>
      </rPr>
      <t>As at 31.12.2006</t>
    </r>
  </si>
  <si>
    <r>
      <t xml:space="preserve">Portföy Hareketleri (Sözleşme Adedi - Grup) 
</t>
    </r>
    <r>
      <rPr>
        <i/>
        <sz val="9"/>
        <rFont val="Times New Roman"/>
        <family val="1"/>
        <charset val="162"/>
      </rPr>
      <t>Portfolio Movement (No. Of Contracts-Group)</t>
    </r>
  </si>
  <si>
    <r>
      <t xml:space="preserve">Portföy Hareketleri (Birikim Tutarı - Ferdi) 
</t>
    </r>
    <r>
      <rPr>
        <i/>
        <sz val="9"/>
        <rFont val="Times New Roman"/>
        <family val="1"/>
        <charset val="162"/>
      </rPr>
      <t>Portfolio Movement (Total Accumulation-Individual)</t>
    </r>
  </si>
  <si>
    <r>
      <t xml:space="preserve">    Mevcut Birikimdeki Değ.-</t>
    </r>
    <r>
      <rPr>
        <i/>
        <sz val="9"/>
        <rFont val="Times New Roman"/>
        <family val="1"/>
        <charset val="162"/>
      </rPr>
      <t xml:space="preserve"> Change in Current Portfolio</t>
    </r>
  </si>
  <si>
    <r>
      <t xml:space="preserve">Portföy Hareketleri (Birikim Tutarı - Grup) 
</t>
    </r>
    <r>
      <rPr>
        <i/>
        <sz val="9"/>
        <rFont val="Times New Roman"/>
        <family val="1"/>
        <charset val="162"/>
      </rPr>
      <t>Portfolio Movement (Total Accumulation-Group)</t>
    </r>
  </si>
  <si>
    <r>
      <t xml:space="preserve">    Mevcut Birikimdeki Değ.- </t>
    </r>
    <r>
      <rPr>
        <i/>
        <sz val="9"/>
        <rFont val="Times New Roman"/>
        <family val="1"/>
        <charset val="162"/>
      </rPr>
      <t>Change in Current Portfolio</t>
    </r>
  </si>
  <si>
    <t>TABLO: 44</t>
  </si>
  <si>
    <t>TABLE: 44</t>
  </si>
  <si>
    <r>
      <t xml:space="preserve">Fon Adı                                                                                                                 </t>
    </r>
    <r>
      <rPr>
        <sz val="10"/>
        <rFont val="Times New Roman"/>
        <family val="1"/>
        <charset val="162"/>
      </rPr>
      <t xml:space="preserve">
</t>
    </r>
    <r>
      <rPr>
        <i/>
        <sz val="9"/>
        <rFont val="Times New Roman"/>
        <family val="1"/>
        <charset val="162"/>
      </rPr>
      <t>Name of the Fund</t>
    </r>
  </si>
  <si>
    <r>
      <t xml:space="preserve">Fonlardaki Enstrümanların Payları (%)                                                                                                                       
</t>
    </r>
    <r>
      <rPr>
        <i/>
        <sz val="9"/>
        <rFont val="Times New Roman"/>
        <family val="1"/>
        <charset val="162"/>
      </rPr>
      <t>Share of the Instruments in Fund (%)</t>
    </r>
  </si>
  <si>
    <r>
      <t xml:space="preserve">Vadeli Mevduat                                 
</t>
    </r>
    <r>
      <rPr>
        <i/>
        <sz val="9"/>
        <rFont val="Times New Roman"/>
        <family val="1"/>
        <charset val="162"/>
      </rPr>
      <t>Deferred Deposits</t>
    </r>
  </si>
  <si>
    <t>Eurobond</t>
  </si>
  <si>
    <r>
      <t xml:space="preserve">Hisse Senedi                         
</t>
    </r>
    <r>
      <rPr>
        <i/>
        <sz val="9"/>
        <rFont val="Times New Roman"/>
        <family val="1"/>
        <charset val="162"/>
      </rPr>
      <t>Stock</t>
    </r>
  </si>
  <si>
    <r>
      <t xml:space="preserve">Diğer      
</t>
    </r>
    <r>
      <rPr>
        <i/>
        <sz val="9"/>
        <rFont val="Times New Roman"/>
        <family val="1"/>
        <charset val="162"/>
      </rPr>
      <t>Others</t>
    </r>
  </si>
  <si>
    <t>TABLO: 45</t>
  </si>
  <si>
    <t>TABLE: 45</t>
  </si>
  <si>
    <r>
      <t xml:space="preserve">Ferdi Bireysel Emeklilik Sözleşmeleri                                                    </t>
    </r>
    <r>
      <rPr>
        <i/>
        <sz val="9"/>
        <rFont val="Times New Roman"/>
        <family val="1"/>
        <charset val="162"/>
      </rPr>
      <t>Individual Private Pension Contracts</t>
    </r>
  </si>
  <si>
    <r>
      <t xml:space="preserve">Grup Bireysel Emeklilik Sözleşmeleri                                                    </t>
    </r>
    <r>
      <rPr>
        <i/>
        <sz val="9"/>
        <rFont val="Times New Roman"/>
        <family val="1"/>
        <charset val="162"/>
      </rPr>
      <t>Group Private Pension Contracts</t>
    </r>
  </si>
  <si>
    <r>
      <t xml:space="preserve">Toplam             </t>
    </r>
    <r>
      <rPr>
        <sz val="10"/>
        <rFont val="Times New Roman"/>
        <family val="1"/>
        <charset val="162"/>
      </rPr>
      <t xml:space="preserve">  
</t>
    </r>
    <r>
      <rPr>
        <i/>
        <sz val="9"/>
        <rFont val="Times New Roman"/>
        <family val="1"/>
        <charset val="162"/>
      </rPr>
      <t>Total</t>
    </r>
  </si>
  <si>
    <r>
      <t xml:space="preserve">Aylık               
</t>
    </r>
    <r>
      <rPr>
        <i/>
        <sz val="9"/>
        <rFont val="Times New Roman"/>
        <family val="1"/>
        <charset val="162"/>
      </rPr>
      <t>Monthly</t>
    </r>
  </si>
  <si>
    <r>
      <t xml:space="preserve">Üç Aylık           
</t>
    </r>
    <r>
      <rPr>
        <i/>
        <sz val="9"/>
        <rFont val="Times New Roman"/>
        <family val="1"/>
        <charset val="162"/>
      </rPr>
      <t>Quarterly</t>
    </r>
  </si>
  <si>
    <r>
      <t xml:space="preserve">Altı Aylık               </t>
    </r>
    <r>
      <rPr>
        <sz val="10"/>
        <rFont val="Times New Roman"/>
        <family val="1"/>
        <charset val="162"/>
      </rPr>
      <t xml:space="preserve"> 
</t>
    </r>
    <r>
      <rPr>
        <i/>
        <sz val="9"/>
        <rFont val="Times New Roman"/>
        <family val="1"/>
        <charset val="162"/>
      </rPr>
      <t>Semi Annually</t>
    </r>
  </si>
  <si>
    <t>No of POLICIES, PREMIUMS and COVERS By The NON - LIFE INSURANCE COMPANIES Per BRANCHES</t>
  </si>
  <si>
    <t>HAYAT DIŞI SİGORTA ŞİRKETLERİNİN DİREKT PRİM ÜRETİMLERİNİN ÜRETİM KANALI BAZINDA DAĞILIMI</t>
  </si>
  <si>
    <t>BREAKDOWN of DIRECT PREMIUM PRODUCTION by The NON - LIFE INSURANCE COMPANIES as PER DISTRIBUTING CHANNELS</t>
  </si>
  <si>
    <t>HAYAT DIŞI SİGORTA ŞİRKETLERİNİN BRANŞ BAZINDA DİREKT PRİM ÜRETİMLERİ ve REASÜRÖR PAYI</t>
  </si>
  <si>
    <t xml:space="preserve">DIRECT PREMIUM PRODUCTION and REINSURANCE SHARE by The NON - LIFE INSURANCE COMPANIES </t>
  </si>
  <si>
    <t>HAYAT DIŞI SİGORTA ŞİRKETLERİNİN BRANŞ BAZINDA DİREKT İŞLER ÖDENEN TAZMİNATI ve REASÜRÖR PAYI</t>
  </si>
  <si>
    <t>PREMIUM and LOSS DATA By INSURANCE COMPANIES (TRANSPORT, ENGINEERING, AGRICULTURE, HEALTH)</t>
  </si>
  <si>
    <t>PREMIUM and LOSS DATA  By INSURANCE COMPANIES (FIRE)</t>
  </si>
  <si>
    <t>PREMIUM AND LOSS DATA  REGARDING SUBBRANCHES UNDER THE CASUALTY BRANCH</t>
  </si>
  <si>
    <t>TABLE: 20</t>
  </si>
  <si>
    <t>TABLO: 23</t>
  </si>
  <si>
    <t>TABLE: 23</t>
  </si>
  <si>
    <t>TABLO: 24</t>
  </si>
  <si>
    <t>TABLE: 24</t>
  </si>
  <si>
    <t>TABLO: 25</t>
  </si>
  <si>
    <t>TABLE: 25</t>
  </si>
  <si>
    <r>
      <t>Alt Branşlar İtibariyle Prim ve Ödenen Tazminatlar</t>
    </r>
    <r>
      <rPr>
        <i/>
        <sz val="9"/>
        <rFont val="Times New Roman"/>
        <family val="1"/>
        <charset val="162"/>
      </rPr>
      <t xml:space="preserve"> -According To Sub-Branches Premium and Loss Paid </t>
    </r>
  </si>
  <si>
    <r>
      <t>Direkt Prim</t>
    </r>
    <r>
      <rPr>
        <b/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-Direct Premium</t>
    </r>
  </si>
  <si>
    <r>
      <t>Yangın</t>
    </r>
    <r>
      <rPr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-Fire</t>
    </r>
  </si>
  <si>
    <r>
      <t>Kar Kaybı</t>
    </r>
    <r>
      <rPr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-Loss of Profit</t>
    </r>
  </si>
  <si>
    <r>
      <t>Zorn.Deprem</t>
    </r>
    <r>
      <rPr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-Mandatory Earthquake</t>
    </r>
  </si>
  <si>
    <r>
      <t>Toplam</t>
    </r>
    <r>
      <rPr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-Total</t>
    </r>
  </si>
  <si>
    <r>
      <t>Ödenen Tazminat</t>
    </r>
    <r>
      <rPr>
        <b/>
        <sz val="9"/>
        <rFont val="Times New Roman"/>
        <family val="1"/>
        <charset val="162"/>
      </rPr>
      <t xml:space="preserve"> </t>
    </r>
    <r>
      <rPr>
        <i/>
        <sz val="9"/>
        <rFont val="Times New Roman"/>
        <family val="1"/>
        <charset val="162"/>
      </rPr>
      <t>-Paid Losses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</si>
</sst>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T_L_-;\-* #,##0.00\ _T_L_-;_-* &quot;-&quot;??\ _T_L_-;_-@_-"/>
    <numFmt numFmtId="171" formatCode="_(* #,##0.00_);_(* \(#,##0.00\);_(* &quot;-&quot;??_);_(@_)"/>
    <numFmt numFmtId="176" formatCode="_-* #,##0\ _T_L_-;\-* #,##0\ _T_L_-;_-* &quot;-&quot;??\ _T_L_-;_-@_-"/>
    <numFmt numFmtId="180" formatCode="#;&quot;&quot;;#"/>
    <numFmt numFmtId="184" formatCode="#,##0.0000"/>
  </numFmts>
  <fonts count="46" x14ac:knownFonts="1">
    <font>
      <sz val="10"/>
      <name val="Arial"/>
      <charset val="162"/>
    </font>
    <font>
      <sz val="10"/>
      <name val="Arial"/>
      <charset val="162"/>
    </font>
    <font>
      <sz val="8"/>
      <name val="Arial"/>
      <family val="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i/>
      <sz val="9"/>
      <name val="Times New Roman"/>
      <family val="1"/>
      <charset val="162"/>
    </font>
    <font>
      <sz val="9"/>
      <name val="Times New Roman"/>
      <family val="1"/>
      <charset val="162"/>
    </font>
    <font>
      <sz val="11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Times New Roman"/>
      <family val="1"/>
      <charset val="162"/>
    </font>
    <font>
      <b/>
      <i/>
      <sz val="9"/>
      <name val="Times New Roman"/>
      <family val="1"/>
      <charset val="162"/>
    </font>
    <font>
      <i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i/>
      <sz val="8"/>
      <name val="Times New Roman"/>
      <family val="1"/>
      <charset val="162"/>
    </font>
    <font>
      <b/>
      <i/>
      <sz val="10"/>
      <name val="Times New Roman"/>
      <family val="1"/>
      <charset val="162"/>
    </font>
    <font>
      <i/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9"/>
      <color indexed="10"/>
      <name val="Times New Roman"/>
      <family val="1"/>
      <charset val="162"/>
    </font>
    <font>
      <i/>
      <sz val="10"/>
      <color indexed="10"/>
      <name val="Times New Roman"/>
      <family val="1"/>
      <charset val="162"/>
    </font>
    <font>
      <b/>
      <sz val="10"/>
      <name val="Arial"/>
      <family val="2"/>
      <charset val="162"/>
    </font>
    <font>
      <u/>
      <sz val="10"/>
      <color indexed="12"/>
      <name val="Arial"/>
      <family val="2"/>
    </font>
    <font>
      <sz val="7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sz val="14"/>
      <name val="Arial"/>
      <family val="2"/>
    </font>
    <font>
      <i/>
      <sz val="11"/>
      <name val="Times New Roman"/>
      <family val="1"/>
      <charset val="162"/>
    </font>
    <font>
      <b/>
      <sz val="8"/>
      <name val="Arial Tur"/>
      <family val="2"/>
      <charset val="162"/>
    </font>
    <font>
      <sz val="8"/>
      <name val="Arial Tur"/>
      <family val="2"/>
      <charset val="162"/>
    </font>
    <font>
      <b/>
      <sz val="10"/>
      <name val="Arial Tur"/>
      <charset val="162"/>
    </font>
    <font>
      <b/>
      <sz val="10"/>
      <name val="Arial Tur"/>
      <family val="2"/>
      <charset val="162"/>
    </font>
    <font>
      <sz val="10"/>
      <name val="Arial Tur"/>
      <charset val="162"/>
    </font>
    <font>
      <sz val="10"/>
      <name val="Times New Roman"/>
      <family val="1"/>
    </font>
    <font>
      <b/>
      <sz val="10"/>
      <color indexed="10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3"/>
      <name val="Times New Roman"/>
      <family val="1"/>
      <charset val="162"/>
    </font>
    <font>
      <i/>
      <sz val="12"/>
      <name val="Times New Roman"/>
      <family val="1"/>
      <charset val="162"/>
    </font>
    <font>
      <sz val="14"/>
      <name val="Century"/>
      <family val="1"/>
    </font>
    <font>
      <sz val="10"/>
      <name val="Century"/>
      <family val="1"/>
    </font>
    <font>
      <b/>
      <sz val="10"/>
      <name val="Century"/>
      <family val="1"/>
    </font>
    <font>
      <u/>
      <sz val="10"/>
      <color indexed="12"/>
      <name val="Century"/>
      <family val="1"/>
    </font>
    <font>
      <sz val="14"/>
      <name val="Century"/>
      <family val="1"/>
      <charset val="162"/>
    </font>
    <font>
      <sz val="10"/>
      <name val="Century"/>
      <family val="1"/>
      <charset val="162"/>
    </font>
    <font>
      <b/>
      <sz val="10"/>
      <name val="Century"/>
      <family val="1"/>
      <charset val="162"/>
    </font>
    <font>
      <u/>
      <sz val="10"/>
      <color indexed="12"/>
      <name val="Century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2" fillId="0" borderId="0"/>
    <xf numFmtId="0" fontId="33" fillId="0" borderId="0"/>
  </cellStyleXfs>
  <cellXfs count="782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4" applyNumberFormat="1" applyFont="1"/>
    <xf numFmtId="3" fontId="3" fillId="0" borderId="0" xfId="4" applyNumberFormat="1" applyFont="1"/>
    <xf numFmtId="3" fontId="4" fillId="0" borderId="0" xfId="4" applyNumberFormat="1" applyFont="1" applyAlignment="1">
      <alignment horizontal="right" vertical="center" wrapText="1"/>
    </xf>
    <xf numFmtId="3" fontId="4" fillId="0" borderId="0" xfId="4" applyNumberFormat="1" applyFont="1" applyAlignment="1">
      <alignment vertical="center" wrapText="1"/>
    </xf>
    <xf numFmtId="3" fontId="3" fillId="0" borderId="0" xfId="4" applyNumberFormat="1" applyFont="1" applyAlignment="1">
      <alignment horizontal="right" vertical="center" wrapText="1"/>
    </xf>
    <xf numFmtId="3" fontId="3" fillId="0" borderId="0" xfId="4" applyNumberFormat="1" applyFont="1" applyAlignment="1">
      <alignment horizontal="right"/>
    </xf>
    <xf numFmtId="0" fontId="4" fillId="0" borderId="0" xfId="0" applyFont="1" applyBorder="1"/>
    <xf numFmtId="0" fontId="3" fillId="2" borderId="0" xfId="0" applyFont="1" applyFill="1" applyBorder="1"/>
    <xf numFmtId="0" fontId="4" fillId="2" borderId="0" xfId="0" applyFont="1" applyFill="1"/>
    <xf numFmtId="0" fontId="4" fillId="2" borderId="0" xfId="0" applyFont="1" applyFill="1" applyBorder="1"/>
    <xf numFmtId="0" fontId="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right"/>
    </xf>
    <xf numFmtId="0" fontId="3" fillId="2" borderId="2" xfId="0" applyFont="1" applyFill="1" applyBorder="1"/>
    <xf numFmtId="0" fontId="15" fillId="2" borderId="2" xfId="0" applyFont="1" applyFill="1" applyBorder="1"/>
    <xf numFmtId="0" fontId="15" fillId="0" borderId="2" xfId="0" applyFont="1" applyFill="1" applyBorder="1"/>
    <xf numFmtId="0" fontId="16" fillId="2" borderId="2" xfId="0" applyFont="1" applyFill="1" applyBorder="1"/>
    <xf numFmtId="0" fontId="4" fillId="2" borderId="3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4" fontId="3" fillId="2" borderId="2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justify" vertical="top" wrapText="1"/>
    </xf>
    <xf numFmtId="4" fontId="3" fillId="0" borderId="2" xfId="0" applyNumberFormat="1" applyFont="1" applyFill="1" applyBorder="1" applyAlignment="1">
      <alignment horizontal="justify" vertical="top" wrapText="1"/>
    </xf>
    <xf numFmtId="3" fontId="4" fillId="0" borderId="0" xfId="0" applyNumberFormat="1" applyFont="1"/>
    <xf numFmtId="0" fontId="3" fillId="2" borderId="2" xfId="3" applyFont="1" applyFill="1" applyBorder="1" applyAlignment="1"/>
    <xf numFmtId="0" fontId="3" fillId="2" borderId="0" xfId="0" applyFont="1" applyFill="1" applyBorder="1" applyAlignment="1">
      <alignment horizontal="left"/>
    </xf>
    <xf numFmtId="3" fontId="3" fillId="2" borderId="3" xfId="1" applyNumberFormat="1" applyFont="1" applyFill="1" applyBorder="1"/>
    <xf numFmtId="3" fontId="4" fillId="2" borderId="3" xfId="1" applyNumberFormat="1" applyFont="1" applyFill="1" applyBorder="1"/>
    <xf numFmtId="3" fontId="4" fillId="2" borderId="3" xfId="0" applyNumberFormat="1" applyFont="1" applyFill="1" applyBorder="1"/>
    <xf numFmtId="3" fontId="3" fillId="2" borderId="4" xfId="1" applyNumberFormat="1" applyFont="1" applyFill="1" applyBorder="1"/>
    <xf numFmtId="3" fontId="4" fillId="2" borderId="0" xfId="0" applyNumberFormat="1" applyFont="1" applyFill="1"/>
    <xf numFmtId="0" fontId="13" fillId="2" borderId="0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left"/>
    </xf>
    <xf numFmtId="0" fontId="10" fillId="2" borderId="3" xfId="0" applyFont="1" applyFill="1" applyBorder="1"/>
    <xf numFmtId="0" fontId="10" fillId="2" borderId="6" xfId="0" applyFont="1" applyFill="1" applyBorder="1"/>
    <xf numFmtId="0" fontId="10" fillId="2" borderId="7" xfId="0" applyFont="1" applyFill="1" applyBorder="1"/>
    <xf numFmtId="0" fontId="9" fillId="2" borderId="8" xfId="0" applyFont="1" applyFill="1" applyBorder="1"/>
    <xf numFmtId="0" fontId="9" fillId="2" borderId="3" xfId="0" applyFont="1" applyFill="1" applyBorder="1"/>
    <xf numFmtId="0" fontId="9" fillId="2" borderId="9" xfId="0" applyFont="1" applyFill="1" applyBorder="1"/>
    <xf numFmtId="3" fontId="4" fillId="2" borderId="2" xfId="0" applyNumberFormat="1" applyFont="1" applyFill="1" applyBorder="1"/>
    <xf numFmtId="3" fontId="4" fillId="2" borderId="0" xfId="0" applyNumberFormat="1" applyFont="1" applyFill="1" applyBorder="1"/>
    <xf numFmtId="3" fontId="4" fillId="2" borderId="10" xfId="0" applyNumberFormat="1" applyFont="1" applyFill="1" applyBorder="1"/>
    <xf numFmtId="3" fontId="4" fillId="2" borderId="7" xfId="1" applyNumberFormat="1" applyFont="1" applyFill="1" applyBorder="1"/>
    <xf numFmtId="3" fontId="4" fillId="2" borderId="6" xfId="1" applyNumberFormat="1" applyFont="1" applyFill="1" applyBorder="1"/>
    <xf numFmtId="3" fontId="3" fillId="2" borderId="8" xfId="1" applyNumberFormat="1" applyFont="1" applyFill="1" applyBorder="1"/>
    <xf numFmtId="3" fontId="3" fillId="2" borderId="7" xfId="1" applyNumberFormat="1" applyFont="1" applyFill="1" applyBorder="1"/>
    <xf numFmtId="3" fontId="4" fillId="2" borderId="11" xfId="0" applyNumberFormat="1" applyFont="1" applyFill="1" applyBorder="1"/>
    <xf numFmtId="3" fontId="4" fillId="2" borderId="5" xfId="0" applyNumberFormat="1" applyFont="1" applyFill="1" applyBorder="1"/>
    <xf numFmtId="3" fontId="4" fillId="2" borderId="12" xfId="0" applyNumberFormat="1" applyFont="1" applyFill="1" applyBorder="1"/>
    <xf numFmtId="3" fontId="4" fillId="2" borderId="13" xfId="0" applyNumberFormat="1" applyFont="1" applyFill="1" applyBorder="1"/>
    <xf numFmtId="0" fontId="3" fillId="0" borderId="14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3" fillId="2" borderId="9" xfId="1" applyNumberFormat="1" applyFont="1" applyFill="1" applyBorder="1"/>
    <xf numFmtId="3" fontId="4" fillId="2" borderId="10" xfId="1" applyNumberFormat="1" applyFont="1" applyFill="1" applyBorder="1"/>
    <xf numFmtId="3" fontId="4" fillId="2" borderId="15" xfId="1" applyNumberFormat="1" applyFont="1" applyFill="1" applyBorder="1"/>
    <xf numFmtId="3" fontId="4" fillId="2" borderId="16" xfId="1" applyNumberFormat="1" applyFont="1" applyFill="1" applyBorder="1"/>
    <xf numFmtId="3" fontId="3" fillId="2" borderId="10" xfId="1" applyNumberFormat="1" applyFont="1" applyFill="1" applyBorder="1"/>
    <xf numFmtId="3" fontId="3" fillId="2" borderId="17" xfId="1" applyNumberFormat="1" applyFont="1" applyFill="1" applyBorder="1"/>
    <xf numFmtId="3" fontId="3" fillId="2" borderId="15" xfId="1" applyNumberFormat="1" applyFont="1" applyFill="1" applyBorder="1"/>
    <xf numFmtId="3" fontId="3" fillId="2" borderId="18" xfId="1" applyNumberFormat="1" applyFont="1" applyFill="1" applyBorder="1"/>
    <xf numFmtId="0" fontId="18" fillId="2" borderId="0" xfId="0" applyFont="1" applyFill="1"/>
    <xf numFmtId="0" fontId="3" fillId="2" borderId="1" xfId="0" applyFont="1" applyFill="1" applyBorder="1" applyAlignment="1">
      <alignment horizontal="right"/>
    </xf>
    <xf numFmtId="0" fontId="3" fillId="2" borderId="9" xfId="0" applyFont="1" applyFill="1" applyBorder="1"/>
    <xf numFmtId="0" fontId="3" fillId="2" borderId="0" xfId="0" applyFont="1" applyFill="1" applyBorder="1" applyAlignment="1">
      <alignment horizontal="right"/>
    </xf>
    <xf numFmtId="0" fontId="13" fillId="0" borderId="3" xfId="0" applyFont="1" applyBorder="1"/>
    <xf numFmtId="0" fontId="4" fillId="0" borderId="4" xfId="0" applyFont="1" applyBorder="1"/>
    <xf numFmtId="0" fontId="7" fillId="0" borderId="4" xfId="0" applyFont="1" applyBorder="1"/>
    <xf numFmtId="0" fontId="4" fillId="0" borderId="3" xfId="0" applyFont="1" applyBorder="1"/>
    <xf numFmtId="3" fontId="4" fillId="0" borderId="3" xfId="0" applyNumberFormat="1" applyFont="1" applyBorder="1"/>
    <xf numFmtId="3" fontId="4" fillId="2" borderId="3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3" fontId="4" fillId="2" borderId="7" xfId="0" applyNumberFormat="1" applyFont="1" applyFill="1" applyBorder="1"/>
    <xf numFmtId="3" fontId="4" fillId="2" borderId="6" xfId="0" applyNumberFormat="1" applyFont="1" applyFill="1" applyBorder="1" applyAlignment="1">
      <alignment horizontal="center"/>
    </xf>
    <xf numFmtId="3" fontId="4" fillId="2" borderId="6" xfId="0" applyNumberFormat="1" applyFont="1" applyFill="1" applyBorder="1"/>
    <xf numFmtId="3" fontId="3" fillId="2" borderId="8" xfId="0" applyNumberFormat="1" applyFont="1" applyFill="1" applyBorder="1" applyAlignment="1">
      <alignment horizontal="center"/>
    </xf>
    <xf numFmtId="3" fontId="3" fillId="2" borderId="8" xfId="0" applyNumberFormat="1" applyFont="1" applyFill="1" applyBorder="1"/>
    <xf numFmtId="3" fontId="3" fillId="2" borderId="6" xfId="0" applyNumberFormat="1" applyFont="1" applyFill="1" applyBorder="1" applyAlignment="1">
      <alignment horizontal="center"/>
    </xf>
    <xf numFmtId="3" fontId="3" fillId="2" borderId="6" xfId="0" applyNumberFormat="1" applyFont="1" applyFill="1" applyBorder="1"/>
    <xf numFmtId="3" fontId="3" fillId="2" borderId="7" xfId="0" applyNumberFormat="1" applyFont="1" applyFill="1" applyBorder="1" applyAlignment="1">
      <alignment horizontal="center"/>
    </xf>
    <xf numFmtId="3" fontId="3" fillId="2" borderId="7" xfId="0" applyNumberFormat="1" applyFont="1" applyFill="1" applyBorder="1"/>
    <xf numFmtId="0" fontId="6" fillId="2" borderId="0" xfId="0" applyFont="1" applyFill="1"/>
    <xf numFmtId="3" fontId="3" fillId="0" borderId="14" xfId="4" applyNumberFormat="1" applyFont="1" applyBorder="1" applyAlignment="1">
      <alignment horizontal="center" vertical="center" wrapText="1"/>
    </xf>
    <xf numFmtId="3" fontId="4" fillId="0" borderId="3" xfId="4" applyNumberFormat="1" applyFont="1" applyBorder="1" applyAlignment="1">
      <alignment horizontal="right" vertical="center" wrapText="1"/>
    </xf>
    <xf numFmtId="3" fontId="4" fillId="0" borderId="3" xfId="4" applyNumberFormat="1" applyFont="1" applyBorder="1" applyAlignment="1">
      <alignment vertical="center" wrapText="1"/>
    </xf>
    <xf numFmtId="3" fontId="4" fillId="0" borderId="3" xfId="4" applyNumberFormat="1" applyFont="1" applyBorder="1"/>
    <xf numFmtId="3" fontId="3" fillId="0" borderId="5" xfId="4" applyNumberFormat="1" applyFont="1" applyFill="1" applyBorder="1" applyAlignment="1">
      <alignment vertical="center" wrapText="1"/>
    </xf>
    <xf numFmtId="3" fontId="4" fillId="0" borderId="3" xfId="4" applyNumberFormat="1" applyFont="1" applyFill="1" applyBorder="1" applyAlignment="1">
      <alignment horizontal="justify" vertical="top" wrapText="1"/>
    </xf>
    <xf numFmtId="3" fontId="7" fillId="0" borderId="3" xfId="4" applyNumberFormat="1" applyFont="1" applyFill="1" applyBorder="1" applyAlignment="1">
      <alignment vertical="top" wrapText="1"/>
    </xf>
    <xf numFmtId="3" fontId="7" fillId="0" borderId="3" xfId="4" applyNumberFormat="1" applyFont="1" applyFill="1" applyBorder="1" applyAlignment="1">
      <alignment horizontal="justify" vertical="top" wrapText="1"/>
    </xf>
    <xf numFmtId="3" fontId="10" fillId="0" borderId="3" xfId="4" applyNumberFormat="1" applyFont="1" applyFill="1" applyBorder="1" applyAlignment="1">
      <alignment horizontal="justify" vertical="top" wrapText="1"/>
    </xf>
    <xf numFmtId="3" fontId="13" fillId="0" borderId="3" xfId="4" applyNumberFormat="1" applyFont="1" applyFill="1" applyBorder="1" applyAlignment="1">
      <alignment horizontal="justify" vertical="top" wrapText="1"/>
    </xf>
    <xf numFmtId="3" fontId="6" fillId="0" borderId="3" xfId="4" applyNumberFormat="1" applyFont="1" applyFill="1" applyBorder="1" applyAlignment="1">
      <alignment horizontal="justify" vertical="top" wrapText="1"/>
    </xf>
    <xf numFmtId="3" fontId="3" fillId="0" borderId="3" xfId="4" applyNumberFormat="1" applyFont="1" applyFill="1" applyBorder="1" applyAlignment="1">
      <alignment vertical="top" wrapText="1"/>
    </xf>
    <xf numFmtId="3" fontId="3" fillId="0" borderId="3" xfId="4" applyNumberFormat="1" applyFont="1" applyBorder="1" applyAlignment="1">
      <alignment horizontal="left"/>
    </xf>
    <xf numFmtId="3" fontId="4" fillId="0" borderId="0" xfId="4" applyNumberFormat="1" applyFont="1" applyBorder="1"/>
    <xf numFmtId="3" fontId="3" fillId="0" borderId="0" xfId="4" applyNumberFormat="1" applyFont="1" applyBorder="1" applyAlignment="1">
      <alignment horizontal="center" vertical="center" wrapText="1"/>
    </xf>
    <xf numFmtId="3" fontId="3" fillId="0" borderId="3" xfId="4" applyNumberFormat="1" applyFont="1" applyFill="1" applyBorder="1" applyAlignment="1">
      <alignment vertical="center" wrapText="1"/>
    </xf>
    <xf numFmtId="3" fontId="4" fillId="0" borderId="5" xfId="4" applyNumberFormat="1" applyFont="1" applyBorder="1"/>
    <xf numFmtId="3" fontId="4" fillId="0" borderId="4" xfId="4" applyNumberFormat="1" applyFont="1" applyBorder="1"/>
    <xf numFmtId="3" fontId="10" fillId="0" borderId="14" xfId="4" applyNumberFormat="1" applyFont="1" applyBorder="1" applyAlignment="1">
      <alignment horizontal="center" vertical="center" textRotation="45"/>
    </xf>
    <xf numFmtId="3" fontId="9" fillId="0" borderId="0" xfId="4" applyNumberFormat="1" applyFont="1" applyBorder="1"/>
    <xf numFmtId="3" fontId="14" fillId="0" borderId="0" xfId="4" applyNumberFormat="1" applyFont="1" applyBorder="1"/>
    <xf numFmtId="3" fontId="9" fillId="0" borderId="3" xfId="4" applyNumberFormat="1" applyFont="1" applyBorder="1"/>
    <xf numFmtId="3" fontId="14" fillId="0" borderId="3" xfId="4" applyNumberFormat="1" applyFont="1" applyBorder="1"/>
    <xf numFmtId="3" fontId="3" fillId="0" borderId="3" xfId="4" applyNumberFormat="1" applyFont="1" applyBorder="1"/>
    <xf numFmtId="3" fontId="3" fillId="0" borderId="4" xfId="4" applyNumberFormat="1" applyFont="1" applyBorder="1"/>
    <xf numFmtId="3" fontId="7" fillId="0" borderId="0" xfId="0" applyNumberFormat="1" applyFont="1"/>
    <xf numFmtId="3" fontId="3" fillId="0" borderId="5" xfId="0" applyNumberFormat="1" applyFont="1" applyBorder="1"/>
    <xf numFmtId="3" fontId="4" fillId="0" borderId="5" xfId="0" applyNumberFormat="1" applyFont="1" applyBorder="1"/>
    <xf numFmtId="3" fontId="3" fillId="0" borderId="3" xfId="0" applyNumberFormat="1" applyFont="1" applyBorder="1"/>
    <xf numFmtId="3" fontId="4" fillId="0" borderId="4" xfId="0" applyNumberFormat="1" applyFont="1" applyBorder="1"/>
    <xf numFmtId="3" fontId="3" fillId="0" borderId="5" xfId="4" applyNumberFormat="1" applyFont="1" applyBorder="1"/>
    <xf numFmtId="3" fontId="16" fillId="0" borderId="0" xfId="4" applyNumberFormat="1" applyFont="1"/>
    <xf numFmtId="3" fontId="6" fillId="0" borderId="3" xfId="4" applyNumberFormat="1" applyFont="1" applyBorder="1"/>
    <xf numFmtId="3" fontId="13" fillId="0" borderId="5" xfId="4" applyNumberFormat="1" applyFont="1" applyBorder="1"/>
    <xf numFmtId="3" fontId="13" fillId="0" borderId="3" xfId="4" applyNumberFormat="1" applyFont="1" applyBorder="1"/>
    <xf numFmtId="3" fontId="16" fillId="0" borderId="3" xfId="4" applyNumberFormat="1" applyFont="1" applyBorder="1"/>
    <xf numFmtId="3" fontId="16" fillId="0" borderId="4" xfId="4" applyNumberFormat="1" applyFont="1" applyBorder="1"/>
    <xf numFmtId="0" fontId="4" fillId="0" borderId="0" xfId="4" applyFont="1"/>
    <xf numFmtId="0" fontId="3" fillId="0" borderId="0" xfId="4" applyFont="1"/>
    <xf numFmtId="3" fontId="4" fillId="0" borderId="0" xfId="4" applyNumberFormat="1" applyFont="1" applyAlignment="1">
      <alignment horizontal="right"/>
    </xf>
    <xf numFmtId="0" fontId="4" fillId="0" borderId="0" xfId="4" applyFont="1" applyAlignment="1">
      <alignment horizontal="center"/>
    </xf>
    <xf numFmtId="0" fontId="3" fillId="0" borderId="5" xfId="4" applyFont="1" applyBorder="1"/>
    <xf numFmtId="3" fontId="4" fillId="0" borderId="5" xfId="4" applyNumberFormat="1" applyFont="1" applyBorder="1" applyAlignment="1">
      <alignment horizontal="right"/>
    </xf>
    <xf numFmtId="0" fontId="4" fillId="0" borderId="3" xfId="4" applyFont="1" applyBorder="1"/>
    <xf numFmtId="3" fontId="4" fillId="0" borderId="3" xfId="4" applyNumberFormat="1" applyFont="1" applyBorder="1" applyAlignment="1">
      <alignment horizontal="right"/>
    </xf>
    <xf numFmtId="4" fontId="4" fillId="0" borderId="3" xfId="4" applyNumberFormat="1" applyFont="1" applyBorder="1" applyAlignment="1">
      <alignment horizontal="left"/>
    </xf>
    <xf numFmtId="0" fontId="10" fillId="0" borderId="3" xfId="4" applyFont="1" applyBorder="1"/>
    <xf numFmtId="0" fontId="3" fillId="0" borderId="3" xfId="4" applyFont="1" applyBorder="1"/>
    <xf numFmtId="0" fontId="4" fillId="0" borderId="4" xfId="4" applyFont="1" applyBorder="1"/>
    <xf numFmtId="3" fontId="4" fillId="0" borderId="4" xfId="4" applyNumberFormat="1" applyFont="1" applyBorder="1" applyAlignment="1">
      <alignment horizontal="right"/>
    </xf>
    <xf numFmtId="0" fontId="7" fillId="0" borderId="0" xfId="4" applyFont="1"/>
    <xf numFmtId="2" fontId="4" fillId="0" borderId="0" xfId="4" applyNumberFormat="1" applyFont="1" applyAlignment="1">
      <alignment horizontal="center"/>
    </xf>
    <xf numFmtId="3" fontId="4" fillId="0" borderId="3" xfId="4" applyNumberFormat="1" applyFont="1" applyBorder="1" applyAlignment="1">
      <alignment horizontal="left"/>
    </xf>
    <xf numFmtId="2" fontId="4" fillId="0" borderId="3" xfId="4" applyNumberFormat="1" applyFont="1" applyBorder="1" applyAlignment="1">
      <alignment horizontal="left"/>
    </xf>
    <xf numFmtId="2" fontId="4" fillId="0" borderId="4" xfId="4" applyNumberFormat="1" applyFont="1" applyBorder="1" applyAlignment="1">
      <alignment horizontal="left"/>
    </xf>
    <xf numFmtId="3" fontId="7" fillId="0" borderId="0" xfId="4" applyNumberFormat="1" applyFont="1" applyAlignment="1">
      <alignment horizontal="left"/>
    </xf>
    <xf numFmtId="3" fontId="3" fillId="0" borderId="5" xfId="4" applyNumberFormat="1" applyFont="1" applyBorder="1" applyAlignment="1">
      <alignment horizontal="left"/>
    </xf>
    <xf numFmtId="3" fontId="10" fillId="0" borderId="3" xfId="4" applyNumberFormat="1" applyFont="1" applyBorder="1" applyAlignment="1">
      <alignment horizontal="left"/>
    </xf>
    <xf numFmtId="3" fontId="4" fillId="0" borderId="4" xfId="4" applyNumberFormat="1" applyFont="1" applyBorder="1" applyAlignment="1">
      <alignment horizontal="left"/>
    </xf>
    <xf numFmtId="3" fontId="13" fillId="0" borderId="0" xfId="4" applyNumberFormat="1" applyFont="1" applyBorder="1" applyAlignment="1">
      <alignment horizontal="center" vertical="center" textRotation="45" wrapText="1"/>
    </xf>
    <xf numFmtId="3" fontId="15" fillId="0" borderId="0" xfId="4" applyNumberFormat="1" applyFont="1" applyBorder="1"/>
    <xf numFmtId="3" fontId="13" fillId="0" borderId="14" xfId="4" applyNumberFormat="1" applyFont="1" applyBorder="1" applyAlignment="1">
      <alignment horizontal="center" vertical="center" wrapText="1"/>
    </xf>
    <xf numFmtId="3" fontId="3" fillId="0" borderId="5" xfId="4" applyNumberFormat="1" applyFont="1" applyFill="1" applyBorder="1" applyAlignment="1">
      <alignment horizontal="justify" vertical="top" wrapText="1"/>
    </xf>
    <xf numFmtId="3" fontId="3" fillId="0" borderId="3" xfId="4" applyNumberFormat="1" applyFont="1" applyFill="1" applyBorder="1" applyAlignment="1">
      <alignment horizontal="justify" vertical="top" wrapText="1"/>
    </xf>
    <xf numFmtId="3" fontId="4" fillId="0" borderId="3" xfId="3" applyNumberFormat="1" applyFont="1" applyFill="1" applyBorder="1" applyAlignment="1"/>
    <xf numFmtId="3" fontId="9" fillId="0" borderId="5" xfId="4" applyNumberFormat="1" applyFont="1" applyBorder="1"/>
    <xf numFmtId="0" fontId="4" fillId="0" borderId="0" xfId="4" applyFont="1" applyAlignment="1">
      <alignment vertical="center" wrapText="1"/>
    </xf>
    <xf numFmtId="4" fontId="4" fillId="0" borderId="0" xfId="4" applyNumberFormat="1" applyFont="1" applyAlignment="1">
      <alignment horizontal="center"/>
    </xf>
    <xf numFmtId="0" fontId="4" fillId="0" borderId="5" xfId="4" applyFont="1" applyBorder="1"/>
    <xf numFmtId="4" fontId="4" fillId="0" borderId="3" xfId="4" applyNumberFormat="1" applyFont="1" applyBorder="1" applyAlignment="1">
      <alignment horizontal="center"/>
    </xf>
    <xf numFmtId="4" fontId="4" fillId="0" borderId="4" xfId="4" applyNumberFormat="1" applyFont="1" applyBorder="1" applyAlignment="1">
      <alignment horizontal="left"/>
    </xf>
    <xf numFmtId="0" fontId="7" fillId="0" borderId="0" xfId="0" applyFont="1"/>
    <xf numFmtId="0" fontId="13" fillId="0" borderId="0" xfId="0" applyFont="1" applyBorder="1" applyAlignment="1">
      <alignment horizontal="center" vertical="center" textRotation="45" wrapText="1"/>
    </xf>
    <xf numFmtId="0" fontId="7" fillId="0" borderId="0" xfId="0" applyFont="1" applyAlignment="1"/>
    <xf numFmtId="0" fontId="8" fillId="0" borderId="0" xfId="0" applyFont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textRotation="45" wrapText="1"/>
    </xf>
    <xf numFmtId="0" fontId="7" fillId="0" borderId="3" xfId="0" applyFont="1" applyBorder="1"/>
    <xf numFmtId="0" fontId="7" fillId="0" borderId="3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vertical="center" wrapText="1"/>
    </xf>
    <xf numFmtId="0" fontId="14" fillId="0" borderId="3" xfId="0" applyFont="1" applyBorder="1"/>
    <xf numFmtId="0" fontId="7" fillId="0" borderId="0" xfId="0" applyFont="1" applyBorder="1"/>
    <xf numFmtId="0" fontId="7" fillId="0" borderId="5" xfId="0" applyFont="1" applyBorder="1"/>
    <xf numFmtId="0" fontId="3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/>
    </xf>
    <xf numFmtId="0" fontId="7" fillId="2" borderId="0" xfId="0" applyFont="1" applyFill="1"/>
    <xf numFmtId="0" fontId="13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3" fillId="0" borderId="2" xfId="0" applyFont="1" applyFill="1" applyBorder="1"/>
    <xf numFmtId="4" fontId="3" fillId="2" borderId="19" xfId="0" applyNumberFormat="1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4" fontId="3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16" fillId="2" borderId="0" xfId="0" applyFont="1" applyFill="1"/>
    <xf numFmtId="3" fontId="6" fillId="0" borderId="0" xfId="4" applyNumberFormat="1" applyFont="1" applyBorder="1"/>
    <xf numFmtId="3" fontId="4" fillId="0" borderId="1" xfId="4" applyNumberFormat="1" applyFont="1" applyBorder="1"/>
    <xf numFmtId="3" fontId="3" fillId="0" borderId="0" xfId="4" applyNumberFormat="1" applyFont="1" applyBorder="1" applyAlignment="1">
      <alignment horizontal="center" vertical="center" textRotation="45" wrapText="1"/>
    </xf>
    <xf numFmtId="3" fontId="3" fillId="0" borderId="0" xfId="4" applyNumberFormat="1" applyFont="1" applyBorder="1"/>
    <xf numFmtId="3" fontId="6" fillId="0" borderId="0" xfId="4" applyNumberFormat="1" applyFont="1"/>
    <xf numFmtId="3" fontId="3" fillId="0" borderId="5" xfId="4" applyNumberFormat="1" applyFont="1" applyBorder="1" applyAlignment="1">
      <alignment wrapText="1"/>
    </xf>
    <xf numFmtId="3" fontId="3" fillId="0" borderId="3" xfId="4" applyNumberFormat="1" applyFont="1" applyBorder="1" applyAlignment="1">
      <alignment wrapText="1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Border="1" applyAlignment="1"/>
    <xf numFmtId="0" fontId="4" fillId="0" borderId="2" xfId="0" applyFont="1" applyBorder="1"/>
    <xf numFmtId="3" fontId="0" fillId="0" borderId="0" xfId="0" applyNumberFormat="1"/>
    <xf numFmtId="0" fontId="0" fillId="0" borderId="0" xfId="0" applyBorder="1"/>
    <xf numFmtId="3" fontId="6" fillId="0" borderId="0" xfId="0" applyNumberFormat="1" applyFont="1"/>
    <xf numFmtId="3" fontId="3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17" fillId="2" borderId="0" xfId="0" applyNumberFormat="1" applyFont="1" applyFill="1" applyAlignment="1">
      <alignment horizontal="center" wrapText="1"/>
    </xf>
    <xf numFmtId="3" fontId="3" fillId="2" borderId="14" xfId="0" applyNumberFormat="1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/>
    <xf numFmtId="3" fontId="4" fillId="0" borderId="0" xfId="0" applyNumberFormat="1" applyFont="1" applyAlignment="1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4" fillId="2" borderId="0" xfId="0" applyNumberFormat="1" applyFont="1" applyFill="1" applyAlignment="1">
      <alignment horizontal="right"/>
    </xf>
    <xf numFmtId="3" fontId="3" fillId="2" borderId="0" xfId="0" applyNumberFormat="1" applyFont="1" applyFill="1" applyBorder="1" applyAlignment="1">
      <alignment vertical="center"/>
    </xf>
    <xf numFmtId="3" fontId="3" fillId="2" borderId="7" xfId="1" applyNumberFormat="1" applyFont="1" applyFill="1" applyBorder="1" applyAlignment="1">
      <alignment horizontal="right"/>
    </xf>
    <xf numFmtId="3" fontId="4" fillId="2" borderId="4" xfId="1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3" fillId="2" borderId="4" xfId="1" applyNumberFormat="1" applyFont="1" applyFill="1" applyBorder="1" applyAlignment="1">
      <alignment horizontal="right"/>
    </xf>
    <xf numFmtId="1" fontId="3" fillId="2" borderId="0" xfId="0" applyNumberFormat="1" applyFont="1" applyFill="1"/>
    <xf numFmtId="1" fontId="4" fillId="2" borderId="0" xfId="0" applyNumberFormat="1" applyFont="1" applyFill="1"/>
    <xf numFmtId="1" fontId="6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/>
    <xf numFmtId="1" fontId="4" fillId="2" borderId="0" xfId="0" applyNumberFormat="1" applyFont="1" applyFill="1" applyBorder="1"/>
    <xf numFmtId="1" fontId="3" fillId="2" borderId="0" xfId="0" applyNumberFormat="1" applyFont="1" applyFill="1" applyBorder="1" applyAlignment="1">
      <alignment vertical="center"/>
    </xf>
    <xf numFmtId="1" fontId="4" fillId="0" borderId="0" xfId="0" applyNumberFormat="1" applyFont="1"/>
    <xf numFmtId="3" fontId="16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3" fillId="2" borderId="0" xfId="0" applyNumberFormat="1" applyFont="1" applyFill="1" applyBorder="1"/>
    <xf numFmtId="3" fontId="16" fillId="0" borderId="0" xfId="4" applyNumberFormat="1" applyFont="1" applyAlignment="1">
      <alignment vertical="center" wrapText="1"/>
    </xf>
    <xf numFmtId="3" fontId="16" fillId="0" borderId="1" xfId="4" applyNumberFormat="1" applyFont="1" applyBorder="1" applyAlignment="1">
      <alignment vertical="center" wrapText="1"/>
    </xf>
    <xf numFmtId="0" fontId="4" fillId="0" borderId="5" xfId="0" applyFont="1" applyBorder="1"/>
    <xf numFmtId="3" fontId="3" fillId="2" borderId="3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2" xfId="1" applyNumberFormat="1" applyFont="1" applyFill="1" applyBorder="1"/>
    <xf numFmtId="3" fontId="4" fillId="2" borderId="2" xfId="1" applyNumberFormat="1" applyFont="1" applyFill="1" applyBorder="1"/>
    <xf numFmtId="3" fontId="3" fillId="2" borderId="19" xfId="1" applyNumberFormat="1" applyFont="1" applyFill="1" applyBorder="1"/>
    <xf numFmtId="4" fontId="4" fillId="2" borderId="5" xfId="0" applyNumberFormat="1" applyFont="1" applyFill="1" applyBorder="1"/>
    <xf numFmtId="4" fontId="4" fillId="2" borderId="3" xfId="1" applyNumberFormat="1" applyFont="1" applyFill="1" applyBorder="1"/>
    <xf numFmtId="4" fontId="4" fillId="2" borderId="7" xfId="1" applyNumberFormat="1" applyFont="1" applyFill="1" applyBorder="1"/>
    <xf numFmtId="4" fontId="4" fillId="2" borderId="6" xfId="1" applyNumberFormat="1" applyFont="1" applyFill="1" applyBorder="1"/>
    <xf numFmtId="4" fontId="3" fillId="2" borderId="8" xfId="1" applyNumberFormat="1" applyFont="1" applyFill="1" applyBorder="1"/>
    <xf numFmtId="4" fontId="3" fillId="2" borderId="6" xfId="1" applyNumberFormat="1" applyFont="1" applyFill="1" applyBorder="1"/>
    <xf numFmtId="4" fontId="3" fillId="2" borderId="7" xfId="1" applyNumberFormat="1" applyFont="1" applyFill="1" applyBorder="1"/>
    <xf numFmtId="4" fontId="4" fillId="2" borderId="0" xfId="0" applyNumberFormat="1" applyFont="1" applyFill="1" applyBorder="1"/>
    <xf numFmtId="3" fontId="0" fillId="0" borderId="3" xfId="0" applyNumberFormat="1" applyBorder="1" applyAlignment="1"/>
    <xf numFmtId="3" fontId="4" fillId="0" borderId="3" xfId="4" applyNumberFormat="1" applyFont="1" applyBorder="1" applyAlignment="1">
      <alignment horizontal="center"/>
    </xf>
    <xf numFmtId="4" fontId="4" fillId="0" borderId="5" xfId="4" applyNumberFormat="1" applyFont="1" applyBorder="1" applyAlignment="1">
      <alignment horizontal="right"/>
    </xf>
    <xf numFmtId="4" fontId="4" fillId="0" borderId="3" xfId="4" applyNumberFormat="1" applyFont="1" applyBorder="1" applyAlignment="1">
      <alignment horizontal="right"/>
    </xf>
    <xf numFmtId="4" fontId="4" fillId="0" borderId="3" xfId="4" applyNumberFormat="1" applyFont="1" applyBorder="1"/>
    <xf numFmtId="4" fontId="4" fillId="0" borderId="4" xfId="4" applyNumberFormat="1" applyFont="1" applyBorder="1" applyAlignment="1">
      <alignment horizontal="right"/>
    </xf>
    <xf numFmtId="0" fontId="4" fillId="0" borderId="2" xfId="4" applyFont="1" applyBorder="1"/>
    <xf numFmtId="3" fontId="4" fillId="0" borderId="3" xfId="0" applyNumberFormat="1" applyFont="1" applyFill="1" applyBorder="1" applyAlignment="1">
      <alignment vertical="center" wrapText="1"/>
    </xf>
    <xf numFmtId="3" fontId="4" fillId="0" borderId="3" xfId="0" applyNumberFormat="1" applyFont="1" applyBorder="1" applyAlignment="1"/>
    <xf numFmtId="3" fontId="13" fillId="0" borderId="5" xfId="0" applyNumberFormat="1" applyFont="1" applyBorder="1" applyAlignment="1">
      <alignment horizontal="center" vertical="center" textRotation="45" wrapText="1"/>
    </xf>
    <xf numFmtId="4" fontId="0" fillId="0" borderId="0" xfId="0" applyNumberFormat="1"/>
    <xf numFmtId="4" fontId="4" fillId="0" borderId="0" xfId="0" applyNumberFormat="1" applyFont="1"/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/>
    <xf numFmtId="3" fontId="4" fillId="2" borderId="7" xfId="1" applyNumberFormat="1" applyFont="1" applyFill="1" applyBorder="1" applyAlignment="1">
      <alignment horizontal="right"/>
    </xf>
    <xf numFmtId="3" fontId="4" fillId="2" borderId="6" xfId="1" applyNumberFormat="1" applyFont="1" applyFill="1" applyBorder="1" applyAlignment="1">
      <alignment horizontal="right"/>
    </xf>
    <xf numFmtId="0" fontId="6" fillId="0" borderId="0" xfId="0" applyFont="1"/>
    <xf numFmtId="3" fontId="4" fillId="0" borderId="7" xfId="0" applyNumberFormat="1" applyFont="1" applyBorder="1"/>
    <xf numFmtId="3" fontId="13" fillId="0" borderId="8" xfId="4" applyNumberFormat="1" applyFont="1" applyFill="1" applyBorder="1" applyAlignment="1">
      <alignment horizontal="justify" vertical="top" wrapText="1"/>
    </xf>
    <xf numFmtId="3" fontId="3" fillId="0" borderId="8" xfId="4" applyNumberFormat="1" applyFont="1" applyBorder="1" applyAlignment="1">
      <alignment horizontal="right" vertical="center" wrapText="1"/>
    </xf>
    <xf numFmtId="3" fontId="3" fillId="0" borderId="8" xfId="4" applyNumberFormat="1" applyFont="1" applyBorder="1"/>
    <xf numFmtId="3" fontId="3" fillId="0" borderId="8" xfId="4" applyNumberFormat="1" applyFont="1" applyBorder="1" applyAlignment="1">
      <alignment horizontal="right"/>
    </xf>
    <xf numFmtId="3" fontId="3" fillId="0" borderId="8" xfId="1" applyNumberFormat="1" applyFont="1" applyFill="1" applyBorder="1"/>
    <xf numFmtId="4" fontId="3" fillId="0" borderId="8" xfId="1" applyNumberFormat="1" applyFont="1" applyFill="1" applyBorder="1"/>
    <xf numFmtId="3" fontId="13" fillId="0" borderId="9" xfId="4" applyNumberFormat="1" applyFont="1" applyBorder="1"/>
    <xf numFmtId="3" fontId="3" fillId="0" borderId="9" xfId="4" applyNumberFormat="1" applyFont="1" applyBorder="1" applyAlignment="1">
      <alignment horizontal="right"/>
    </xf>
    <xf numFmtId="3" fontId="3" fillId="0" borderId="9" xfId="4" applyNumberFormat="1" applyFont="1" applyBorder="1"/>
    <xf numFmtId="3" fontId="10" fillId="0" borderId="14" xfId="4" applyNumberFormat="1" applyFont="1" applyBorder="1" applyAlignment="1">
      <alignment horizontal="center" vertical="center" textRotation="45" wrapText="1"/>
    </xf>
    <xf numFmtId="3" fontId="7" fillId="0" borderId="14" xfId="4" applyNumberFormat="1" applyFont="1" applyBorder="1" applyAlignment="1">
      <alignment horizontal="center" vertical="center" textRotation="45" wrapText="1"/>
    </xf>
    <xf numFmtId="3" fontId="7" fillId="0" borderId="20" xfId="4" applyNumberFormat="1" applyFont="1" applyBorder="1" applyAlignment="1">
      <alignment horizontal="center" vertical="center" textRotation="45" wrapText="1"/>
    </xf>
    <xf numFmtId="4" fontId="3" fillId="0" borderId="3" xfId="1" applyNumberFormat="1" applyFont="1" applyFill="1" applyBorder="1"/>
    <xf numFmtId="4" fontId="3" fillId="0" borderId="9" xfId="1" applyNumberFormat="1" applyFont="1" applyFill="1" applyBorder="1"/>
    <xf numFmtId="3" fontId="3" fillId="0" borderId="9" xfId="1" applyNumberFormat="1" applyFont="1" applyFill="1" applyBorder="1"/>
    <xf numFmtId="4" fontId="4" fillId="0" borderId="3" xfId="1" applyNumberFormat="1" applyFont="1" applyFill="1" applyBorder="1"/>
    <xf numFmtId="3" fontId="3" fillId="0" borderId="9" xfId="0" applyNumberFormat="1" applyFont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3" fontId="3" fillId="2" borderId="6" xfId="1" applyNumberFormat="1" applyFont="1" applyFill="1" applyBorder="1"/>
    <xf numFmtId="0" fontId="3" fillId="2" borderId="24" xfId="0" applyFont="1" applyFill="1" applyBorder="1"/>
    <xf numFmtId="3" fontId="3" fillId="2" borderId="25" xfId="1" applyNumberFormat="1" applyFont="1" applyFill="1" applyBorder="1"/>
    <xf numFmtId="3" fontId="3" fillId="2" borderId="14" xfId="0" applyNumberFormat="1" applyFont="1" applyFill="1" applyBorder="1" applyAlignment="1">
      <alignment horizontal="center"/>
    </xf>
    <xf numFmtId="3" fontId="3" fillId="2" borderId="14" xfId="0" applyNumberFormat="1" applyFont="1" applyFill="1" applyBorder="1"/>
    <xf numFmtId="4" fontId="3" fillId="2" borderId="14" xfId="1" applyNumberFormat="1" applyFont="1" applyFill="1" applyBorder="1"/>
    <xf numFmtId="4" fontId="3" fillId="2" borderId="11" xfId="0" applyNumberFormat="1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4" fillId="2" borderId="5" xfId="1" applyNumberFormat="1" applyFont="1" applyFill="1" applyBorder="1"/>
    <xf numFmtId="3" fontId="4" fillId="0" borderId="2" xfId="0" applyNumberFormat="1" applyFont="1" applyBorder="1" applyAlignment="1"/>
    <xf numFmtId="3" fontId="3" fillId="0" borderId="2" xfId="0" applyNumberFormat="1" applyFont="1" applyBorder="1"/>
    <xf numFmtId="3" fontId="4" fillId="0" borderId="2" xfId="0" applyNumberFormat="1" applyFont="1" applyBorder="1"/>
    <xf numFmtId="3" fontId="7" fillId="0" borderId="2" xfId="0" applyNumberFormat="1" applyFont="1" applyBorder="1"/>
    <xf numFmtId="3" fontId="4" fillId="0" borderId="19" xfId="0" applyNumberFormat="1" applyFont="1" applyBorder="1"/>
    <xf numFmtId="3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4" fontId="4" fillId="0" borderId="3" xfId="4" applyNumberFormat="1" applyFont="1" applyFill="1" applyBorder="1" applyAlignment="1">
      <alignment horizontal="left"/>
    </xf>
    <xf numFmtId="4" fontId="4" fillId="0" borderId="3" xfId="4" applyNumberFormat="1" applyFont="1" applyFill="1" applyBorder="1" applyAlignment="1">
      <alignment horizontal="right"/>
    </xf>
    <xf numFmtId="0" fontId="4" fillId="0" borderId="0" xfId="4" applyFont="1" applyFill="1" applyAlignment="1">
      <alignment horizontal="center"/>
    </xf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3" xfId="0" applyFont="1" applyFill="1" applyBorder="1"/>
    <xf numFmtId="3" fontId="4" fillId="0" borderId="3" xfId="0" applyNumberFormat="1" applyFont="1" applyFill="1" applyBorder="1"/>
    <xf numFmtId="3" fontId="4" fillId="0" borderId="3" xfId="4" applyNumberFormat="1" applyFont="1" applyBorder="1" applyAlignment="1"/>
    <xf numFmtId="3" fontId="4" fillId="0" borderId="0" xfId="4" applyNumberFormat="1" applyFont="1" applyAlignment="1">
      <alignment horizontal="center"/>
    </xf>
    <xf numFmtId="0" fontId="7" fillId="0" borderId="26" xfId="0" applyFont="1" applyBorder="1"/>
    <xf numFmtId="0" fontId="13" fillId="0" borderId="5" xfId="0" applyFont="1" applyBorder="1"/>
    <xf numFmtId="0" fontId="13" fillId="0" borderId="14" xfId="0" applyFont="1" applyBorder="1"/>
    <xf numFmtId="0" fontId="7" fillId="0" borderId="14" xfId="0" applyFont="1" applyBorder="1"/>
    <xf numFmtId="0" fontId="7" fillId="0" borderId="5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right"/>
    </xf>
    <xf numFmtId="0" fontId="7" fillId="0" borderId="14" xfId="0" applyNumberFormat="1" applyFont="1" applyBorder="1" applyAlignment="1">
      <alignment horizontal="right"/>
    </xf>
    <xf numFmtId="0" fontId="7" fillId="0" borderId="5" xfId="0" applyNumberFormat="1" applyFont="1" applyBorder="1"/>
    <xf numFmtId="0" fontId="7" fillId="0" borderId="3" xfId="0" applyNumberFormat="1" applyFont="1" applyBorder="1"/>
    <xf numFmtId="0" fontId="7" fillId="0" borderId="14" xfId="0" applyNumberFormat="1" applyFont="1" applyBorder="1"/>
    <xf numFmtId="3" fontId="4" fillId="0" borderId="3" xfId="0" applyNumberFormat="1" applyFont="1" applyBorder="1" applyAlignment="1">
      <alignment horizontal="left"/>
    </xf>
    <xf numFmtId="3" fontId="4" fillId="0" borderId="25" xfId="0" applyNumberFormat="1" applyFont="1" applyBorder="1"/>
    <xf numFmtId="3" fontId="4" fillId="0" borderId="8" xfId="0" applyNumberFormat="1" applyFont="1" applyBorder="1"/>
    <xf numFmtId="3" fontId="3" fillId="0" borderId="5" xfId="4" applyNumberFormat="1" applyFont="1" applyBorder="1" applyAlignment="1">
      <alignment horizontal="center"/>
    </xf>
    <xf numFmtId="3" fontId="3" fillId="0" borderId="25" xfId="4" applyNumberFormat="1" applyFont="1" applyBorder="1"/>
    <xf numFmtId="3" fontId="4" fillId="0" borderId="25" xfId="4" applyNumberFormat="1" applyFont="1" applyBorder="1"/>
    <xf numFmtId="3" fontId="4" fillId="0" borderId="4" xfId="0" applyNumberFormat="1" applyFont="1" applyFill="1" applyBorder="1"/>
    <xf numFmtId="4" fontId="4" fillId="0" borderId="5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3" xfId="0" applyNumberFormat="1" applyFont="1" applyBorder="1" applyAlignment="1">
      <alignment horizontal="right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" fontId="4" fillId="0" borderId="5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wrapText="1"/>
    </xf>
    <xf numFmtId="3" fontId="4" fillId="0" borderId="4" xfId="0" applyNumberFormat="1" applyFont="1" applyBorder="1" applyAlignment="1">
      <alignment horizontal="left"/>
    </xf>
    <xf numFmtId="3" fontId="3" fillId="0" borderId="0" xfId="4" applyNumberFormat="1" applyFont="1" applyAlignment="1"/>
    <xf numFmtId="0" fontId="4" fillId="0" borderId="3" xfId="0" applyFont="1" applyFill="1" applyBorder="1"/>
    <xf numFmtId="0" fontId="17" fillId="0" borderId="0" xfId="0" applyFont="1" applyAlignment="1"/>
    <xf numFmtId="0" fontId="16" fillId="0" borderId="0" xfId="0" applyFont="1" applyAlignment="1"/>
    <xf numFmtId="0" fontId="3" fillId="0" borderId="5" xfId="0" applyFont="1" applyBorder="1"/>
    <xf numFmtId="0" fontId="3" fillId="0" borderId="3" xfId="0" applyFont="1" applyBorder="1"/>
    <xf numFmtId="3" fontId="4" fillId="0" borderId="3" xfId="4" applyNumberFormat="1" applyFont="1" applyFill="1" applyBorder="1"/>
    <xf numFmtId="3" fontId="6" fillId="0" borderId="0" xfId="4" applyNumberFormat="1" applyFont="1" applyAlignment="1">
      <alignment horizontal="right"/>
    </xf>
    <xf numFmtId="180" fontId="3" fillId="0" borderId="11" xfId="0" applyNumberFormat="1" applyFont="1" applyBorder="1" applyAlignment="1">
      <alignment horizontal="center"/>
    </xf>
    <xf numFmtId="180" fontId="4" fillId="0" borderId="11" xfId="0" applyNumberFormat="1" applyFont="1" applyBorder="1"/>
    <xf numFmtId="180" fontId="4" fillId="0" borderId="12" xfId="0" applyNumberFormat="1" applyFont="1" applyBorder="1" applyAlignment="1">
      <alignment horizontal="left"/>
    </xf>
    <xf numFmtId="180" fontId="4" fillId="0" borderId="5" xfId="0" applyNumberFormat="1" applyFont="1" applyBorder="1" applyAlignment="1">
      <alignment horizontal="left"/>
    </xf>
    <xf numFmtId="180" fontId="4" fillId="0" borderId="27" xfId="0" applyNumberFormat="1" applyFont="1" applyBorder="1" applyAlignment="1">
      <alignment horizontal="left"/>
    </xf>
    <xf numFmtId="180" fontId="4" fillId="0" borderId="2" xfId="0" applyNumberFormat="1" applyFont="1" applyBorder="1"/>
    <xf numFmtId="180" fontId="4" fillId="0" borderId="0" xfId="0" applyNumberFormat="1" applyFont="1" applyBorder="1" applyAlignment="1">
      <alignment horizontal="left"/>
    </xf>
    <xf numFmtId="180" fontId="4" fillId="0" borderId="3" xfId="0" applyNumberFormat="1" applyFont="1" applyBorder="1" applyAlignment="1">
      <alignment horizontal="left"/>
    </xf>
    <xf numFmtId="180" fontId="4" fillId="0" borderId="10" xfId="0" applyNumberFormat="1" applyFont="1" applyBorder="1" applyAlignment="1">
      <alignment horizontal="left"/>
    </xf>
    <xf numFmtId="180" fontId="4" fillId="0" borderId="2" xfId="0" applyNumberFormat="1" applyFont="1" applyFill="1" applyBorder="1" applyAlignment="1">
      <alignment horizontal="center"/>
    </xf>
    <xf numFmtId="180" fontId="4" fillId="0" borderId="2" xfId="0" applyNumberFormat="1" applyFont="1" applyFill="1" applyBorder="1"/>
    <xf numFmtId="180" fontId="4" fillId="0" borderId="2" xfId="0" applyNumberFormat="1" applyFont="1" applyBorder="1" applyAlignment="1">
      <alignment horizontal="center"/>
    </xf>
    <xf numFmtId="180" fontId="4" fillId="0" borderId="3" xfId="0" applyNumberFormat="1" applyFont="1" applyFill="1" applyBorder="1" applyAlignment="1">
      <alignment horizontal="left"/>
    </xf>
    <xf numFmtId="180" fontId="4" fillId="0" borderId="19" xfId="0" applyNumberFormat="1" applyFont="1" applyBorder="1" applyAlignment="1">
      <alignment horizontal="center"/>
    </xf>
    <xf numFmtId="180" fontId="4" fillId="0" borderId="19" xfId="0" applyNumberFormat="1" applyFont="1" applyFill="1" applyBorder="1"/>
    <xf numFmtId="180" fontId="4" fillId="0" borderId="1" xfId="0" applyNumberFormat="1" applyFont="1" applyBorder="1" applyAlignment="1">
      <alignment horizontal="left"/>
    </xf>
    <xf numFmtId="180" fontId="4" fillId="0" borderId="4" xfId="0" applyNumberFormat="1" applyFont="1" applyFill="1" applyBorder="1" applyAlignment="1">
      <alignment horizontal="left"/>
    </xf>
    <xf numFmtId="180" fontId="4" fillId="0" borderId="18" xfId="0" applyNumberFormat="1" applyFont="1" applyBorder="1" applyAlignment="1">
      <alignment horizontal="left"/>
    </xf>
    <xf numFmtId="3" fontId="4" fillId="2" borderId="3" xfId="1" applyNumberFormat="1" applyFont="1" applyFill="1" applyBorder="1" applyAlignment="1">
      <alignment horizontal="center"/>
    </xf>
    <xf numFmtId="3" fontId="4" fillId="2" borderId="7" xfId="1" applyNumberFormat="1" applyFon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center"/>
    </xf>
    <xf numFmtId="3" fontId="3" fillId="2" borderId="3" xfId="1" applyNumberFormat="1" applyFont="1" applyFill="1" applyBorder="1" applyAlignment="1">
      <alignment horizontal="center"/>
    </xf>
    <xf numFmtId="3" fontId="3" fillId="2" borderId="8" xfId="1" applyNumberFormat="1" applyFont="1" applyFill="1" applyBorder="1" applyAlignment="1">
      <alignment horizontal="center"/>
    </xf>
    <xf numFmtId="3" fontId="3" fillId="2" borderId="7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23" fillId="2" borderId="3" xfId="0" applyFont="1" applyFill="1" applyBorder="1"/>
    <xf numFmtId="0" fontId="26" fillId="0" borderId="0" xfId="0" applyFont="1"/>
    <xf numFmtId="0" fontId="25" fillId="0" borderId="0" xfId="0" applyFont="1"/>
    <xf numFmtId="0" fontId="3" fillId="0" borderId="0" xfId="0" applyFont="1" applyAlignment="1">
      <alignment wrapText="1"/>
    </xf>
    <xf numFmtId="4" fontId="4" fillId="2" borderId="0" xfId="0" applyNumberFormat="1" applyFont="1" applyFill="1"/>
    <xf numFmtId="4" fontId="17" fillId="2" borderId="0" xfId="0" applyNumberFormat="1" applyFont="1" applyFill="1" applyAlignment="1">
      <alignment horizont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center" wrapText="1"/>
    </xf>
    <xf numFmtId="4" fontId="4" fillId="0" borderId="28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3" fontId="3" fillId="0" borderId="8" xfId="0" applyNumberFormat="1" applyFont="1" applyBorder="1"/>
    <xf numFmtId="3" fontId="4" fillId="0" borderId="7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180" fontId="4" fillId="0" borderId="3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 shrinkToFit="1"/>
    </xf>
    <xf numFmtId="180" fontId="4" fillId="0" borderId="3" xfId="0" applyNumberFormat="1" applyFont="1" applyBorder="1" applyAlignment="1">
      <alignment horizontal="center" vertical="center" shrinkToFit="1"/>
    </xf>
    <xf numFmtId="3" fontId="3" fillId="2" borderId="29" xfId="0" applyNumberFormat="1" applyFont="1" applyFill="1" applyBorder="1" applyAlignment="1">
      <alignment horizontal="center" vertical="center" wrapText="1"/>
    </xf>
    <xf numFmtId="3" fontId="3" fillId="2" borderId="27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left" vertical="justify"/>
    </xf>
    <xf numFmtId="3" fontId="3" fillId="0" borderId="3" xfId="0" applyNumberFormat="1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/>
    </xf>
    <xf numFmtId="0" fontId="28" fillId="0" borderId="14" xfId="0" applyFont="1" applyFill="1" applyBorder="1"/>
    <xf numFmtId="4" fontId="28" fillId="0" borderId="14" xfId="0" applyNumberFormat="1" applyFont="1" applyFill="1" applyBorder="1" applyAlignment="1">
      <alignment horizontal="center"/>
    </xf>
    <xf numFmtId="0" fontId="0" fillId="0" borderId="0" xfId="0" applyFill="1"/>
    <xf numFmtId="0" fontId="30" fillId="0" borderId="14" xfId="0" applyFont="1" applyFill="1" applyBorder="1" applyAlignment="1">
      <alignment horizontal="left"/>
    </xf>
    <xf numFmtId="4" fontId="0" fillId="0" borderId="30" xfId="0" applyNumberFormat="1" applyFill="1" applyBorder="1"/>
    <xf numFmtId="4" fontId="0" fillId="0" borderId="27" xfId="0" applyNumberFormat="1" applyFill="1" applyBorder="1"/>
    <xf numFmtId="4" fontId="0" fillId="0" borderId="30" xfId="0" applyNumberFormat="1" applyFill="1" applyBorder="1" applyAlignment="1">
      <alignment horizontal="right"/>
    </xf>
    <xf numFmtId="4" fontId="0" fillId="0" borderId="27" xfId="0" applyNumberFormat="1" applyFill="1" applyBorder="1" applyAlignment="1">
      <alignment horizontal="right"/>
    </xf>
    <xf numFmtId="0" fontId="0" fillId="0" borderId="5" xfId="0" applyFill="1" applyBorder="1" applyAlignment="1">
      <alignment horizontal="left"/>
    </xf>
    <xf numFmtId="4" fontId="0" fillId="0" borderId="11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0" fillId="0" borderId="3" xfId="0" applyFill="1" applyBorder="1" applyAlignment="1">
      <alignment horizontal="left"/>
    </xf>
    <xf numFmtId="4" fontId="0" fillId="0" borderId="2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31" fillId="0" borderId="29" xfId="0" applyFont="1" applyFill="1" applyBorder="1" applyAlignment="1">
      <alignment horizontal="center"/>
    </xf>
    <xf numFmtId="4" fontId="0" fillId="0" borderId="29" xfId="0" applyNumberFormat="1" applyFill="1" applyBorder="1" applyAlignment="1">
      <alignment horizontal="right"/>
    </xf>
    <xf numFmtId="4" fontId="0" fillId="0" borderId="14" xfId="0" applyNumberFormat="1" applyFill="1" applyBorder="1" applyAlignment="1">
      <alignment horizontal="right"/>
    </xf>
    <xf numFmtId="0" fontId="30" fillId="0" borderId="4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right"/>
    </xf>
    <xf numFmtId="4" fontId="0" fillId="0" borderId="18" xfId="0" applyNumberFormat="1" applyFill="1" applyBorder="1" applyAlignment="1">
      <alignment horizontal="right"/>
    </xf>
    <xf numFmtId="4" fontId="0" fillId="0" borderId="13" xfId="0" applyNumberFormat="1" applyFill="1" applyBorder="1" applyAlignment="1">
      <alignment horizontal="right"/>
    </xf>
    <xf numFmtId="0" fontId="0" fillId="0" borderId="3" xfId="0" applyBorder="1"/>
    <xf numFmtId="0" fontId="31" fillId="0" borderId="14" xfId="0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3" fontId="3" fillId="0" borderId="0" xfId="6" applyNumberFormat="1" applyFont="1" applyBorder="1"/>
    <xf numFmtId="4" fontId="4" fillId="0" borderId="0" xfId="6" applyNumberFormat="1" applyFont="1" applyBorder="1"/>
    <xf numFmtId="4" fontId="6" fillId="0" borderId="0" xfId="6" applyNumberFormat="1" applyFont="1" applyBorder="1" applyAlignment="1">
      <alignment horizontal="right"/>
    </xf>
    <xf numFmtId="3" fontId="4" fillId="0" borderId="0" xfId="6" applyNumberFormat="1" applyFont="1" applyBorder="1"/>
    <xf numFmtId="3" fontId="3" fillId="0" borderId="0" xfId="6" applyNumberFormat="1" applyFont="1" applyBorder="1" applyAlignment="1">
      <alignment horizontal="center" vertical="center" wrapText="1"/>
    </xf>
    <xf numFmtId="3" fontId="3" fillId="0" borderId="0" xfId="6" applyNumberFormat="1" applyFont="1" applyBorder="1" applyAlignment="1">
      <alignment horizontal="right" vertical="center" wrapText="1"/>
    </xf>
    <xf numFmtId="3" fontId="3" fillId="0" borderId="29" xfId="6" applyNumberFormat="1" applyFont="1" applyBorder="1" applyAlignment="1">
      <alignment horizontal="left"/>
    </xf>
    <xf numFmtId="4" fontId="3" fillId="0" borderId="14" xfId="5" applyNumberFormat="1" applyFont="1" applyBorder="1" applyAlignment="1">
      <alignment horizontal="center" vertical="center" wrapText="1"/>
    </xf>
    <xf numFmtId="4" fontId="3" fillId="0" borderId="27" xfId="5" applyNumberFormat="1" applyFont="1" applyBorder="1" applyAlignment="1">
      <alignment horizontal="center" vertical="center" wrapText="1"/>
    </xf>
    <xf numFmtId="3" fontId="3" fillId="0" borderId="11" xfId="6" applyNumberFormat="1" applyFont="1" applyBorder="1" applyAlignment="1"/>
    <xf numFmtId="3" fontId="3" fillId="0" borderId="5" xfId="6" applyNumberFormat="1" applyFont="1" applyBorder="1"/>
    <xf numFmtId="3" fontId="3" fillId="0" borderId="13" xfId="6" applyNumberFormat="1" applyFont="1" applyBorder="1"/>
    <xf numFmtId="3" fontId="4" fillId="0" borderId="2" xfId="5" applyNumberFormat="1" applyFont="1" applyBorder="1"/>
    <xf numFmtId="3" fontId="4" fillId="0" borderId="3" xfId="6" applyNumberFormat="1" applyFont="1" applyBorder="1"/>
    <xf numFmtId="3" fontId="4" fillId="0" borderId="10" xfId="6" applyNumberFormat="1" applyFont="1" applyBorder="1"/>
    <xf numFmtId="3" fontId="4" fillId="0" borderId="2" xfId="6" applyNumberFormat="1" applyFont="1" applyBorder="1" applyAlignment="1"/>
    <xf numFmtId="3" fontId="3" fillId="0" borderId="2" xfId="6" applyNumberFormat="1" applyFont="1" applyBorder="1" applyAlignment="1"/>
    <xf numFmtId="3" fontId="3" fillId="0" borderId="3" xfId="6" applyNumberFormat="1" applyFont="1" applyBorder="1"/>
    <xf numFmtId="3" fontId="3" fillId="0" borderId="10" xfId="6" applyNumberFormat="1" applyFont="1" applyBorder="1"/>
    <xf numFmtId="3" fontId="4" fillId="0" borderId="3" xfId="6" applyNumberFormat="1" applyFont="1" applyBorder="1" applyAlignment="1">
      <alignment horizontal="right"/>
    </xf>
    <xf numFmtId="3" fontId="4" fillId="0" borderId="10" xfId="6" applyNumberFormat="1" applyFont="1" applyBorder="1" applyAlignment="1">
      <alignment horizontal="right"/>
    </xf>
    <xf numFmtId="3" fontId="4" fillId="0" borderId="2" xfId="6" applyNumberFormat="1" applyFont="1" applyBorder="1" applyAlignment="1">
      <alignment horizontal="left"/>
    </xf>
    <xf numFmtId="3" fontId="3" fillId="0" borderId="31" xfId="6" applyNumberFormat="1" applyFont="1" applyBorder="1" applyAlignment="1">
      <alignment horizontal="left"/>
    </xf>
    <xf numFmtId="3" fontId="3" fillId="0" borderId="8" xfId="6" applyNumberFormat="1" applyFont="1" applyBorder="1"/>
    <xf numFmtId="3" fontId="3" fillId="0" borderId="32" xfId="6" applyNumberFormat="1" applyFont="1" applyBorder="1"/>
    <xf numFmtId="3" fontId="3" fillId="0" borderId="2" xfId="6" applyNumberFormat="1" applyFont="1" applyBorder="1" applyAlignment="1">
      <alignment horizontal="left"/>
    </xf>
    <xf numFmtId="3" fontId="4" fillId="0" borderId="2" xfId="6" applyNumberFormat="1" applyFont="1" applyBorder="1"/>
    <xf numFmtId="3" fontId="4" fillId="2" borderId="3" xfId="6" applyNumberFormat="1" applyFont="1" applyFill="1" applyBorder="1"/>
    <xf numFmtId="3" fontId="3" fillId="0" borderId="2" xfId="5" applyNumberFormat="1" applyFont="1" applyBorder="1" applyAlignment="1">
      <alignment horizontal="left"/>
    </xf>
    <xf numFmtId="3" fontId="3" fillId="0" borderId="14" xfId="6" applyNumberFormat="1" applyFont="1" applyBorder="1"/>
    <xf numFmtId="3" fontId="3" fillId="0" borderId="27" xfId="6" applyNumberFormat="1" applyFont="1" applyBorder="1"/>
    <xf numFmtId="4" fontId="3" fillId="0" borderId="0" xfId="6" applyNumberFormat="1" applyFont="1" applyBorder="1"/>
    <xf numFmtId="3" fontId="4" fillId="0" borderId="29" xfId="6" applyNumberFormat="1" applyFont="1" applyBorder="1"/>
    <xf numFmtId="3" fontId="3" fillId="0" borderId="33" xfId="6" applyNumberFormat="1" applyFont="1" applyBorder="1"/>
    <xf numFmtId="4" fontId="34" fillId="0" borderId="0" xfId="6" applyNumberFormat="1" applyFont="1" applyBorder="1"/>
    <xf numFmtId="184" fontId="3" fillId="0" borderId="0" xfId="1" applyNumberFormat="1" applyFont="1" applyBorder="1"/>
    <xf numFmtId="4" fontId="34" fillId="0" borderId="0" xfId="6" applyNumberFormat="1" applyFont="1" applyBorder="1" applyAlignment="1">
      <alignment horizontal="center"/>
    </xf>
    <xf numFmtId="3" fontId="4" fillId="0" borderId="0" xfId="6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 applyAlignment="1">
      <alignment horizontal="right"/>
    </xf>
    <xf numFmtId="0" fontId="3" fillId="0" borderId="0" xfId="6" applyFont="1" applyBorder="1" applyAlignment="1">
      <alignment horizontal="left"/>
    </xf>
    <xf numFmtId="0" fontId="4" fillId="0" borderId="0" xfId="6" applyFont="1" applyBorder="1"/>
    <xf numFmtId="0" fontId="3" fillId="0" borderId="34" xfId="6" applyFont="1" applyFill="1" applyBorder="1" applyAlignment="1">
      <alignment vertical="center" wrapText="1"/>
    </xf>
    <xf numFmtId="0" fontId="3" fillId="0" borderId="35" xfId="6" applyFont="1" applyBorder="1" applyAlignment="1">
      <alignment horizontal="center" vertical="center" wrapText="1"/>
    </xf>
    <xf numFmtId="0" fontId="3" fillId="0" borderId="36" xfId="6" applyFont="1" applyBorder="1" applyAlignment="1">
      <alignment horizontal="center" vertical="center" wrapText="1"/>
    </xf>
    <xf numFmtId="0" fontId="3" fillId="0" borderId="37" xfId="6" applyFont="1" applyFill="1" applyBorder="1" applyAlignment="1">
      <alignment vertical="center" wrapText="1"/>
    </xf>
    <xf numFmtId="0" fontId="4" fillId="0" borderId="38" xfId="6" applyFont="1" applyBorder="1" applyAlignment="1"/>
    <xf numFmtId="176" fontId="4" fillId="0" borderId="39" xfId="6" applyNumberFormat="1" applyFont="1" applyBorder="1"/>
    <xf numFmtId="171" fontId="4" fillId="0" borderId="39" xfId="1" applyNumberFormat="1" applyFont="1" applyBorder="1"/>
    <xf numFmtId="171" fontId="4" fillId="0" borderId="40" xfId="1" applyNumberFormat="1" applyFont="1" applyBorder="1"/>
    <xf numFmtId="0" fontId="4" fillId="0" borderId="41" xfId="6" applyFont="1" applyBorder="1" applyAlignment="1"/>
    <xf numFmtId="0" fontId="4" fillId="0" borderId="42" xfId="6" applyFont="1" applyBorder="1" applyAlignment="1"/>
    <xf numFmtId="176" fontId="4" fillId="0" borderId="43" xfId="6" applyNumberFormat="1" applyFont="1" applyBorder="1"/>
    <xf numFmtId="171" fontId="4" fillId="0" borderId="43" xfId="1" applyNumberFormat="1" applyFont="1" applyBorder="1"/>
    <xf numFmtId="171" fontId="4" fillId="0" borderId="44" xfId="1" applyNumberFormat="1" applyFont="1" applyBorder="1"/>
    <xf numFmtId="0" fontId="3" fillId="0" borderId="37" xfId="6" applyFont="1" applyBorder="1"/>
    <xf numFmtId="176" fontId="3" fillId="0" borderId="35" xfId="6" applyNumberFormat="1" applyFont="1" applyBorder="1"/>
    <xf numFmtId="171" fontId="3" fillId="0" borderId="35" xfId="1" applyNumberFormat="1" applyFont="1" applyBorder="1"/>
    <xf numFmtId="171" fontId="3" fillId="0" borderId="36" xfId="1" applyNumberFormat="1" applyFont="1" applyBorder="1"/>
    <xf numFmtId="3" fontId="13" fillId="0" borderId="5" xfId="4" applyNumberFormat="1" applyFont="1" applyBorder="1" applyAlignment="1">
      <alignment horizontal="center" vertical="center" wrapText="1"/>
    </xf>
    <xf numFmtId="3" fontId="7" fillId="0" borderId="5" xfId="4" applyNumberFormat="1" applyFont="1" applyBorder="1" applyAlignment="1">
      <alignment horizontal="center" vertical="center" textRotation="45" wrapText="1"/>
    </xf>
    <xf numFmtId="0" fontId="4" fillId="0" borderId="3" xfId="6" applyFont="1" applyBorder="1"/>
    <xf numFmtId="0" fontId="4" fillId="0" borderId="10" xfId="0" applyFont="1" applyBorder="1"/>
    <xf numFmtId="3" fontId="4" fillId="0" borderId="10" xfId="0" applyNumberFormat="1" applyFont="1" applyBorder="1"/>
    <xf numFmtId="0" fontId="34" fillId="0" borderId="0" xfId="0" quotePrefix="1" applyFont="1" applyAlignment="1">
      <alignment horizontal="center"/>
    </xf>
    <xf numFmtId="3" fontId="3" fillId="0" borderId="34" xfId="0" applyNumberFormat="1" applyFont="1" applyBorder="1" applyAlignment="1">
      <alignment horizontal="left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4" fillId="0" borderId="11" xfId="0" applyFont="1" applyFill="1" applyBorder="1" applyAlignment="1">
      <alignment wrapText="1"/>
    </xf>
    <xf numFmtId="3" fontId="4" fillId="0" borderId="5" xfId="0" applyNumberFormat="1" applyFont="1" applyFill="1" applyBorder="1" applyAlignment="1"/>
    <xf numFmtId="4" fontId="4" fillId="0" borderId="5" xfId="0" applyNumberFormat="1" applyFont="1" applyFill="1" applyBorder="1" applyAlignment="1"/>
    <xf numFmtId="0" fontId="4" fillId="0" borderId="2" xfId="0" applyFont="1" applyFill="1" applyBorder="1" applyAlignment="1">
      <alignment wrapText="1"/>
    </xf>
    <xf numFmtId="3" fontId="4" fillId="0" borderId="3" xfId="0" applyNumberFormat="1" applyFont="1" applyFill="1" applyBorder="1" applyAlignment="1"/>
    <xf numFmtId="4" fontId="4" fillId="0" borderId="3" xfId="0" applyNumberFormat="1" applyFont="1" applyFill="1" applyBorder="1" applyAlignment="1"/>
    <xf numFmtId="0" fontId="4" fillId="0" borderId="19" xfId="0" applyFont="1" applyFill="1" applyBorder="1" applyAlignment="1">
      <alignment wrapText="1"/>
    </xf>
    <xf numFmtId="3" fontId="4" fillId="0" borderId="4" xfId="0" applyNumberFormat="1" applyFont="1" applyFill="1" applyBorder="1" applyAlignment="1"/>
    <xf numFmtId="4" fontId="4" fillId="0" borderId="4" xfId="0" applyNumberFormat="1" applyFont="1" applyFill="1" applyBorder="1" applyAlignment="1"/>
    <xf numFmtId="0" fontId="3" fillId="0" borderId="29" xfId="0" applyFont="1" applyFill="1" applyBorder="1" applyAlignment="1">
      <alignment wrapText="1"/>
    </xf>
    <xf numFmtId="3" fontId="3" fillId="0" borderId="14" xfId="0" applyNumberFormat="1" applyFont="1" applyFill="1" applyBorder="1"/>
    <xf numFmtId="4" fontId="3" fillId="0" borderId="14" xfId="0" applyNumberFormat="1" applyFont="1" applyFill="1" applyBorder="1"/>
    <xf numFmtId="0" fontId="4" fillId="2" borderId="0" xfId="0" applyFont="1" applyFill="1" applyBorder="1" applyAlignment="1">
      <alignment horizontal="right" wrapText="1"/>
    </xf>
    <xf numFmtId="0" fontId="35" fillId="0" borderId="0" xfId="0" applyFont="1"/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3" xfId="4" applyNumberFormat="1" applyFont="1" applyBorder="1" applyAlignment="1">
      <alignment horizontal="center" vertical="center" wrapText="1"/>
    </xf>
    <xf numFmtId="3" fontId="3" fillId="0" borderId="5" xfId="4" applyNumberFormat="1" applyFont="1" applyBorder="1" applyAlignment="1">
      <alignment horizontal="center" vertical="center" wrapText="1"/>
    </xf>
    <xf numFmtId="3" fontId="3" fillId="0" borderId="3" xfId="4" applyNumberFormat="1" applyFont="1" applyBorder="1" applyAlignment="1">
      <alignment horizontal="right" vertical="center" wrapText="1"/>
    </xf>
    <xf numFmtId="3" fontId="10" fillId="0" borderId="3" xfId="4" applyNumberFormat="1" applyFont="1" applyFill="1" applyBorder="1" applyAlignment="1">
      <alignment horizontal="left" vertical="center"/>
    </xf>
    <xf numFmtId="0" fontId="39" fillId="2" borderId="0" xfId="0" applyFont="1" applyFill="1"/>
    <xf numFmtId="49" fontId="39" fillId="2" borderId="0" xfId="0" applyNumberFormat="1" applyFont="1" applyFill="1" applyAlignment="1">
      <alignment horizontal="center" vertical="center"/>
    </xf>
    <xf numFmtId="49" fontId="41" fillId="2" borderId="45" xfId="2" applyNumberFormat="1" applyFont="1" applyFill="1" applyBorder="1" applyAlignment="1" applyProtection="1">
      <alignment horizontal="center" vertical="center"/>
    </xf>
    <xf numFmtId="49" fontId="41" fillId="2" borderId="46" xfId="2" applyNumberFormat="1" applyFont="1" applyFill="1" applyBorder="1" applyAlignment="1" applyProtection="1">
      <alignment horizontal="center" vertical="center"/>
    </xf>
    <xf numFmtId="0" fontId="39" fillId="2" borderId="0" xfId="0" applyNumberFormat="1" applyFont="1" applyFill="1" applyBorder="1" applyAlignment="1">
      <alignment horizontal="left" vertical="center" wrapText="1"/>
    </xf>
    <xf numFmtId="49" fontId="41" fillId="2" borderId="47" xfId="2" applyNumberFormat="1" applyFont="1" applyFill="1" applyBorder="1" applyAlignment="1" applyProtection="1">
      <alignment horizontal="center" vertical="center"/>
    </xf>
    <xf numFmtId="0" fontId="39" fillId="2" borderId="0" xfId="0" applyFont="1" applyFill="1" applyAlignment="1">
      <alignment horizontal="left" vertical="center" wrapText="1"/>
    </xf>
    <xf numFmtId="49" fontId="38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40" fillId="2" borderId="0" xfId="0" applyNumberFormat="1" applyFont="1" applyFill="1" applyBorder="1" applyAlignment="1">
      <alignment horizontal="center" vertical="center"/>
    </xf>
    <xf numFmtId="0" fontId="22" fillId="0" borderId="0" xfId="2" applyBorder="1" applyAlignment="1" applyProtection="1"/>
    <xf numFmtId="0" fontId="43" fillId="2" borderId="0" xfId="0" applyFont="1" applyFill="1"/>
    <xf numFmtId="49" fontId="43" fillId="2" borderId="0" xfId="0" applyNumberFormat="1" applyFont="1" applyFill="1" applyAlignment="1">
      <alignment horizontal="center" vertical="center"/>
    </xf>
    <xf numFmtId="49" fontId="45" fillId="2" borderId="45" xfId="2" applyNumberFormat="1" applyFont="1" applyFill="1" applyBorder="1" applyAlignment="1" applyProtection="1">
      <alignment horizontal="center" vertical="center"/>
    </xf>
    <xf numFmtId="49" fontId="45" fillId="2" borderId="46" xfId="2" applyNumberFormat="1" applyFont="1" applyFill="1" applyBorder="1" applyAlignment="1" applyProtection="1">
      <alignment horizontal="center" vertical="center"/>
    </xf>
    <xf numFmtId="0" fontId="43" fillId="2" borderId="0" xfId="0" applyFont="1" applyFill="1" applyBorder="1"/>
    <xf numFmtId="49" fontId="45" fillId="2" borderId="47" xfId="2" applyNumberFormat="1" applyFont="1" applyFill="1" applyBorder="1" applyAlignment="1" applyProtection="1">
      <alignment horizontal="center" vertical="center"/>
    </xf>
    <xf numFmtId="0" fontId="43" fillId="2" borderId="0" xfId="0" applyFont="1" applyFill="1" applyAlignment="1">
      <alignment horizontal="left" vertical="center" wrapText="1"/>
    </xf>
    <xf numFmtId="49" fontId="22" fillId="2" borderId="46" xfId="2" applyNumberFormat="1" applyFill="1" applyBorder="1" applyAlignment="1" applyProtection="1">
      <alignment horizontal="center" vertical="center"/>
    </xf>
    <xf numFmtId="49" fontId="22" fillId="2" borderId="47" xfId="2" applyNumberFormat="1" applyFill="1" applyBorder="1" applyAlignment="1" applyProtection="1">
      <alignment horizontal="center" vertical="center"/>
    </xf>
    <xf numFmtId="49" fontId="22" fillId="2" borderId="45" xfId="2" applyNumberFormat="1" applyFill="1" applyBorder="1" applyAlignment="1" applyProtection="1">
      <alignment horizontal="center" vertical="center"/>
    </xf>
    <xf numFmtId="0" fontId="22" fillId="0" borderId="46" xfId="2" applyBorder="1" applyAlignment="1" applyProtection="1">
      <alignment horizontal="center" vertical="center" wrapText="1"/>
    </xf>
    <xf numFmtId="3" fontId="43" fillId="2" borderId="52" xfId="0" applyNumberFormat="1" applyFont="1" applyFill="1" applyBorder="1" applyAlignment="1">
      <alignment horizontal="left" vertical="center" wrapText="1"/>
    </xf>
    <xf numFmtId="3" fontId="43" fillId="2" borderId="53" xfId="0" applyNumberFormat="1" applyFont="1" applyFill="1" applyBorder="1" applyAlignment="1">
      <alignment horizontal="left" vertical="center" wrapText="1"/>
    </xf>
    <xf numFmtId="3" fontId="43" fillId="2" borderId="0" xfId="0" applyNumberFormat="1" applyFont="1" applyFill="1" applyBorder="1" applyAlignment="1">
      <alignment horizontal="left" vertical="center" wrapText="1"/>
    </xf>
    <xf numFmtId="3" fontId="43" fillId="2" borderId="48" xfId="0" applyNumberFormat="1" applyFont="1" applyFill="1" applyBorder="1" applyAlignment="1">
      <alignment horizontal="left" vertical="center" wrapText="1"/>
    </xf>
    <xf numFmtId="49" fontId="44" fillId="2" borderId="50" xfId="0" applyNumberFormat="1" applyFont="1" applyFill="1" applyBorder="1" applyAlignment="1">
      <alignment horizontal="center" vertical="center"/>
    </xf>
    <xf numFmtId="49" fontId="44" fillId="2" borderId="51" xfId="0" applyNumberFormat="1" applyFont="1" applyFill="1" applyBorder="1" applyAlignment="1">
      <alignment horizontal="center" vertical="center"/>
    </xf>
    <xf numFmtId="49" fontId="44" fillId="2" borderId="49" xfId="0" applyNumberFormat="1" applyFont="1" applyFill="1" applyBorder="1" applyAlignment="1">
      <alignment horizontal="center" vertical="center"/>
    </xf>
    <xf numFmtId="49" fontId="44" fillId="0" borderId="50" xfId="2" applyNumberFormat="1" applyFont="1" applyFill="1" applyBorder="1" applyAlignment="1" applyProtection="1">
      <alignment horizontal="center" vertical="center"/>
    </xf>
    <xf numFmtId="49" fontId="44" fillId="0" borderId="51" xfId="2" applyNumberFormat="1" applyFont="1" applyFill="1" applyBorder="1" applyAlignment="1" applyProtection="1">
      <alignment horizontal="center" vertical="center"/>
    </xf>
    <xf numFmtId="49" fontId="44" fillId="0" borderId="49" xfId="2" applyNumberFormat="1" applyFont="1" applyFill="1" applyBorder="1" applyAlignment="1" applyProtection="1">
      <alignment horizontal="center" vertical="center"/>
    </xf>
    <xf numFmtId="49" fontId="44" fillId="2" borderId="50" xfId="2" applyNumberFormat="1" applyFont="1" applyFill="1" applyBorder="1" applyAlignment="1" applyProtection="1">
      <alignment horizontal="center" vertical="center"/>
    </xf>
    <xf numFmtId="49" fontId="44" fillId="2" borderId="51" xfId="2" applyNumberFormat="1" applyFont="1" applyFill="1" applyBorder="1" applyAlignment="1" applyProtection="1">
      <alignment horizontal="center" vertical="center"/>
    </xf>
    <xf numFmtId="49" fontId="44" fillId="2" borderId="49" xfId="2" applyNumberFormat="1" applyFont="1" applyFill="1" applyBorder="1" applyAlignment="1" applyProtection="1">
      <alignment horizontal="center" vertical="center"/>
    </xf>
    <xf numFmtId="3" fontId="43" fillId="0" borderId="0" xfId="0" applyNumberFormat="1" applyFont="1" applyFill="1" applyBorder="1" applyAlignment="1">
      <alignment horizontal="left" vertical="center" wrapText="1"/>
    </xf>
    <xf numFmtId="3" fontId="43" fillId="0" borderId="48" xfId="0" applyNumberFormat="1" applyFont="1" applyFill="1" applyBorder="1" applyAlignment="1">
      <alignment horizontal="left" vertical="center" wrapText="1"/>
    </xf>
    <xf numFmtId="3" fontId="43" fillId="2" borderId="54" xfId="0" applyNumberFormat="1" applyFont="1" applyFill="1" applyBorder="1" applyAlignment="1">
      <alignment horizontal="left" vertical="center" wrapText="1"/>
    </xf>
    <xf numFmtId="3" fontId="43" fillId="2" borderId="55" xfId="0" applyNumberFormat="1" applyFont="1" applyFill="1" applyBorder="1" applyAlignment="1">
      <alignment horizontal="left" vertical="center" wrapText="1"/>
    </xf>
    <xf numFmtId="0" fontId="43" fillId="2" borderId="0" xfId="0" applyNumberFormat="1" applyFont="1" applyFill="1" applyBorder="1" applyAlignment="1">
      <alignment horizontal="left" vertical="center" wrapText="1"/>
    </xf>
    <xf numFmtId="0" fontId="43" fillId="2" borderId="48" xfId="0" applyNumberFormat="1" applyFont="1" applyFill="1" applyBorder="1" applyAlignment="1">
      <alignment horizontal="left" vertical="center" wrapText="1"/>
    </xf>
    <xf numFmtId="49" fontId="42" fillId="2" borderId="0" xfId="0" applyNumberFormat="1" applyFont="1" applyFill="1" applyAlignment="1">
      <alignment horizontal="center" vertical="center"/>
    </xf>
    <xf numFmtId="0" fontId="43" fillId="2" borderId="54" xfId="0" applyNumberFormat="1" applyFont="1" applyFill="1" applyBorder="1" applyAlignment="1">
      <alignment horizontal="left" vertical="center" wrapText="1"/>
    </xf>
    <xf numFmtId="0" fontId="43" fillId="2" borderId="55" xfId="0" applyNumberFormat="1" applyFont="1" applyFill="1" applyBorder="1" applyAlignment="1">
      <alignment horizontal="left" vertical="center" wrapText="1"/>
    </xf>
    <xf numFmtId="49" fontId="40" fillId="2" borderId="52" xfId="0" applyNumberFormat="1" applyFont="1" applyFill="1" applyBorder="1" applyAlignment="1">
      <alignment horizontal="center" vertical="center"/>
    </xf>
    <xf numFmtId="0" fontId="39" fillId="2" borderId="0" xfId="0" applyNumberFormat="1" applyFont="1" applyFill="1" applyBorder="1" applyAlignment="1">
      <alignment horizontal="left" vertical="center" wrapText="1"/>
    </xf>
    <xf numFmtId="0" fontId="39" fillId="2" borderId="48" xfId="0" applyNumberFormat="1" applyFont="1" applyFill="1" applyBorder="1" applyAlignment="1">
      <alignment horizontal="left" vertical="center" wrapText="1"/>
    </xf>
    <xf numFmtId="49" fontId="40" fillId="2" borderId="50" xfId="2" applyNumberFormat="1" applyFont="1" applyFill="1" applyBorder="1" applyAlignment="1" applyProtection="1">
      <alignment horizontal="center" vertical="center"/>
    </xf>
    <xf numFmtId="49" fontId="40" fillId="2" borderId="51" xfId="2" applyNumberFormat="1" applyFont="1" applyFill="1" applyBorder="1" applyAlignment="1" applyProtection="1">
      <alignment horizontal="center" vertical="center"/>
    </xf>
    <xf numFmtId="49" fontId="40" fillId="2" borderId="49" xfId="2" applyNumberFormat="1" applyFont="1" applyFill="1" applyBorder="1" applyAlignment="1" applyProtection="1">
      <alignment horizontal="center" vertical="center"/>
    </xf>
    <xf numFmtId="3" fontId="39" fillId="2" borderId="52" xfId="0" applyNumberFormat="1" applyFont="1" applyFill="1" applyBorder="1" applyAlignment="1">
      <alignment horizontal="left" vertical="center" wrapText="1"/>
    </xf>
    <xf numFmtId="3" fontId="39" fillId="2" borderId="53" xfId="0" applyNumberFormat="1" applyFont="1" applyFill="1" applyBorder="1" applyAlignment="1">
      <alignment horizontal="left" vertical="center" wrapText="1"/>
    </xf>
    <xf numFmtId="3" fontId="39" fillId="2" borderId="0" xfId="0" applyNumberFormat="1" applyFont="1" applyFill="1" applyBorder="1" applyAlignment="1">
      <alignment horizontal="left" vertical="center" wrapText="1"/>
    </xf>
    <xf numFmtId="3" fontId="39" fillId="2" borderId="48" xfId="0" applyNumberFormat="1" applyFont="1" applyFill="1" applyBorder="1" applyAlignment="1">
      <alignment horizontal="left" vertical="center" wrapText="1"/>
    </xf>
    <xf numFmtId="49" fontId="38" fillId="2" borderId="0" xfId="0" applyNumberFormat="1" applyFont="1" applyFill="1" applyAlignment="1">
      <alignment horizontal="center" vertical="center"/>
    </xf>
    <xf numFmtId="0" fontId="39" fillId="2" borderId="0" xfId="0" applyFont="1" applyFill="1"/>
    <xf numFmtId="49" fontId="39" fillId="2" borderId="0" xfId="0" applyNumberFormat="1" applyFont="1" applyFill="1" applyAlignment="1">
      <alignment horizontal="center" vertical="center"/>
    </xf>
    <xf numFmtId="49" fontId="40" fillId="2" borderId="45" xfId="0" applyNumberFormat="1" applyFont="1" applyFill="1" applyBorder="1" applyAlignment="1">
      <alignment horizontal="center" vertical="center"/>
    </xf>
    <xf numFmtId="49" fontId="40" fillId="2" borderId="54" xfId="0" applyNumberFormat="1" applyFont="1" applyFill="1" applyBorder="1" applyAlignment="1">
      <alignment horizontal="center" vertical="center"/>
    </xf>
    <xf numFmtId="0" fontId="39" fillId="2" borderId="54" xfId="0" applyNumberFormat="1" applyFont="1" applyFill="1" applyBorder="1" applyAlignment="1">
      <alignment horizontal="left" vertical="center" wrapText="1"/>
    </xf>
    <xf numFmtId="0" fontId="39" fillId="2" borderId="55" xfId="0" applyNumberFormat="1" applyFont="1" applyFill="1" applyBorder="1" applyAlignment="1">
      <alignment horizontal="left" vertical="center" wrapText="1"/>
    </xf>
    <xf numFmtId="3" fontId="39" fillId="2" borderId="54" xfId="0" applyNumberFormat="1" applyFont="1" applyFill="1" applyBorder="1" applyAlignment="1">
      <alignment horizontal="left" vertical="center" wrapText="1"/>
    </xf>
    <xf numFmtId="3" fontId="39" fillId="2" borderId="55" xfId="0" applyNumberFormat="1" applyFont="1" applyFill="1" applyBorder="1" applyAlignment="1">
      <alignment horizontal="left" vertical="center" wrapText="1"/>
    </xf>
    <xf numFmtId="0" fontId="39" fillId="0" borderId="0" xfId="0" applyFont="1"/>
    <xf numFmtId="0" fontId="39" fillId="0" borderId="48" xfId="0" applyFont="1" applyBorder="1"/>
    <xf numFmtId="3" fontId="39" fillId="0" borderId="0" xfId="0" applyNumberFormat="1" applyFont="1" applyFill="1" applyBorder="1" applyAlignment="1">
      <alignment horizontal="left" vertical="center" wrapText="1"/>
    </xf>
    <xf numFmtId="3" fontId="39" fillId="0" borderId="48" xfId="0" applyNumberFormat="1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17" fillId="0" borderId="0" xfId="4" applyNumberFormat="1" applyFont="1" applyAlignment="1">
      <alignment horizontal="center" vertical="center" wrapText="1"/>
    </xf>
    <xf numFmtId="3" fontId="16" fillId="0" borderId="0" xfId="4" applyNumberFormat="1" applyFont="1" applyAlignment="1">
      <alignment horizontal="center" vertical="center" wrapText="1"/>
    </xf>
    <xf numFmtId="3" fontId="17" fillId="0" borderId="0" xfId="4" applyNumberFormat="1" applyFont="1" applyAlignment="1">
      <alignment horizontal="center" vertical="top" wrapText="1"/>
    </xf>
    <xf numFmtId="3" fontId="17" fillId="0" borderId="0" xfId="0" applyNumberFormat="1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3" fontId="4" fillId="0" borderId="3" xfId="4" applyNumberFormat="1" applyFont="1" applyBorder="1" applyAlignment="1">
      <alignment horizontal="right"/>
    </xf>
    <xf numFmtId="3" fontId="17" fillId="0" borderId="0" xfId="4" applyNumberFormat="1" applyFont="1" applyAlignment="1">
      <alignment horizontal="right" vertical="center" wrapText="1"/>
    </xf>
    <xf numFmtId="3" fontId="3" fillId="0" borderId="0" xfId="4" applyNumberFormat="1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5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3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3" fontId="4" fillId="0" borderId="3" xfId="0" applyNumberFormat="1" applyFont="1" applyBorder="1"/>
    <xf numFmtId="3" fontId="17" fillId="2" borderId="0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30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19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8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3" fontId="3" fillId="0" borderId="0" xfId="6" applyNumberFormat="1" applyFont="1" applyBorder="1" applyAlignment="1">
      <alignment horizontal="center" vertical="center" wrapText="1"/>
    </xf>
    <xf numFmtId="3" fontId="6" fillId="0" borderId="0" xfId="6" applyNumberFormat="1" applyFont="1" applyBorder="1" applyAlignment="1">
      <alignment horizontal="center" vertical="center" wrapText="1"/>
    </xf>
    <xf numFmtId="0" fontId="3" fillId="0" borderId="0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3" fillId="0" borderId="29" xfId="6" applyFont="1" applyBorder="1" applyAlignment="1">
      <alignment horizontal="left" vertical="center" wrapText="1"/>
    </xf>
    <xf numFmtId="0" fontId="3" fillId="0" borderId="30" xfId="6" applyFont="1" applyBorder="1" applyAlignment="1">
      <alignment horizontal="left" vertical="center" wrapText="1"/>
    </xf>
    <xf numFmtId="0" fontId="3" fillId="0" borderId="27" xfId="6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3" fontId="17" fillId="2" borderId="0" xfId="0" applyNumberFormat="1" applyFont="1" applyFill="1" applyAlignment="1">
      <alignment horizontal="center" wrapText="1"/>
    </xf>
    <xf numFmtId="3" fontId="16" fillId="2" borderId="0" xfId="0" applyNumberFormat="1" applyFont="1" applyFill="1" applyAlignment="1">
      <alignment horizontal="center" wrapText="1"/>
    </xf>
    <xf numFmtId="3" fontId="17" fillId="2" borderId="0" xfId="0" applyNumberFormat="1" applyFont="1" applyFill="1" applyBorder="1" applyAlignment="1">
      <alignment horizontal="center" wrapText="1"/>
    </xf>
    <xf numFmtId="3" fontId="16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29" xfId="0" applyNumberFormat="1" applyFont="1" applyFill="1" applyBorder="1" applyAlignment="1">
      <alignment horizontal="center"/>
    </xf>
    <xf numFmtId="3" fontId="16" fillId="2" borderId="30" xfId="0" applyNumberFormat="1" applyFont="1" applyFill="1" applyBorder="1" applyAlignment="1">
      <alignment horizontal="center"/>
    </xf>
    <xf numFmtId="3" fontId="16" fillId="2" borderId="27" xfId="0" applyNumberFormat="1" applyFont="1" applyFill="1" applyBorder="1" applyAlignment="1">
      <alignment horizontal="center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left" vertical="center" wrapText="1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1" fontId="3" fillId="2" borderId="29" xfId="0" applyNumberFormat="1" applyFont="1" applyFill="1" applyBorder="1" applyAlignment="1">
      <alignment horizontal="center" vertical="center"/>
    </xf>
    <xf numFmtId="1" fontId="3" fillId="2" borderId="30" xfId="0" applyNumberFormat="1" applyFont="1" applyFill="1" applyBorder="1" applyAlignment="1">
      <alignment horizontal="center" vertical="center"/>
    </xf>
    <xf numFmtId="1" fontId="3" fillId="2" borderId="27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17" fillId="2" borderId="0" xfId="0" applyNumberFormat="1" applyFont="1" applyFill="1" applyAlignment="1">
      <alignment horizontal="center" wrapText="1"/>
    </xf>
    <xf numFmtId="1" fontId="16" fillId="2" borderId="0" xfId="0" applyNumberFormat="1" applyFont="1" applyFill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wrapText="1"/>
    </xf>
    <xf numFmtId="3" fontId="16" fillId="0" borderId="0" xfId="0" applyNumberFormat="1" applyFont="1" applyBorder="1" applyAlignment="1">
      <alignment horizontal="center"/>
    </xf>
  </cellXfs>
  <cellStyles count="7">
    <cellStyle name="Köprü" xfId="2" builtinId="8"/>
    <cellStyle name="Normal" xfId="0" builtinId="0"/>
    <cellStyle name="Normal_DATA-yeni" xfId="3"/>
    <cellStyle name="Normal_tablolar" xfId="4"/>
    <cellStyle name="Normal_TDHPy" xfId="5"/>
    <cellStyle name="Normal_word tablolar" xfId="6"/>
    <cellStyle name="Virgül" xfId="1" builtinId="3"/>
  </cellStyles>
  <dxfs count="1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1.bin"/><Relationship Id="rId1" Type="http://schemas.openxmlformats.org/officeDocument/2006/relationships/hyperlink" Target="http://www.tebsigorta.com.tr/" TargetMode="Externa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82"/>
  <sheetViews>
    <sheetView workbookViewId="0"/>
  </sheetViews>
  <sheetFormatPr defaultRowHeight="12.75" x14ac:dyDescent="0.2"/>
  <cols>
    <col min="1" max="1" width="9.140625" style="521"/>
    <col min="2" max="16384" width="9.140625" style="520"/>
  </cols>
  <sheetData>
    <row r="5" spans="1:12" x14ac:dyDescent="0.2">
      <c r="A5" s="550" t="s">
        <v>2742</v>
      </c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</row>
    <row r="6" spans="1:12" x14ac:dyDescent="0.2">
      <c r="A6" s="550"/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</row>
    <row r="7" spans="1:12" x14ac:dyDescent="0.2">
      <c r="A7" s="550"/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50"/>
    </row>
    <row r="8" spans="1:12" ht="13.5" thickBot="1" x14ac:dyDescent="0.25"/>
    <row r="9" spans="1:12" ht="33" customHeight="1" thickTop="1" thickBot="1" x14ac:dyDescent="0.25">
      <c r="A9" s="535" t="s">
        <v>171</v>
      </c>
      <c r="B9" s="536"/>
      <c r="C9" s="536"/>
      <c r="D9" s="536"/>
      <c r="E9" s="536"/>
      <c r="F9" s="536"/>
      <c r="G9" s="536"/>
      <c r="H9" s="536"/>
      <c r="I9" s="536"/>
      <c r="J9" s="536"/>
      <c r="K9" s="536"/>
      <c r="L9" s="537"/>
    </row>
    <row r="10" spans="1:12" ht="12.6" customHeight="1" thickTop="1" x14ac:dyDescent="0.2">
      <c r="A10" s="522" t="s">
        <v>1532</v>
      </c>
      <c r="B10" s="551" t="str">
        <f>+'1A'!$A$5</f>
        <v>SİGORTA, EMEKLİLİK ve REASÜRANS ŞİRKETLERİNİN 31.12.2006 TARİHLİ KONSOLİDE BİLANÇOLARI</v>
      </c>
      <c r="C10" s="551"/>
      <c r="D10" s="551"/>
      <c r="E10" s="551"/>
      <c r="F10" s="551"/>
      <c r="G10" s="551"/>
      <c r="H10" s="551"/>
      <c r="I10" s="551"/>
      <c r="J10" s="551"/>
      <c r="K10" s="551"/>
      <c r="L10" s="552"/>
    </row>
    <row r="11" spans="1:12" x14ac:dyDescent="0.2">
      <c r="A11" s="523" t="s">
        <v>1533</v>
      </c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9"/>
    </row>
    <row r="12" spans="1:12" ht="12.6" customHeight="1" x14ac:dyDescent="0.2">
      <c r="A12" s="523" t="s">
        <v>1534</v>
      </c>
      <c r="B12" s="548" t="str">
        <f>'2A'!$A$5</f>
        <v>SİGORTA, EMEKLİLİK ve REASÜRANS ŞİRKETLERİNİN 31.12.2006 TARİHLİ KONSOLİDE GELİR TABLOLARI</v>
      </c>
      <c r="C12" s="548"/>
      <c r="D12" s="548"/>
      <c r="E12" s="548"/>
      <c r="F12" s="548"/>
      <c r="G12" s="548"/>
      <c r="H12" s="548"/>
      <c r="I12" s="548"/>
      <c r="J12" s="548"/>
      <c r="K12" s="548"/>
      <c r="L12" s="549"/>
    </row>
    <row r="13" spans="1:12" ht="12.6" customHeight="1" x14ac:dyDescent="0.2">
      <c r="A13" s="523" t="s">
        <v>1535</v>
      </c>
      <c r="B13" s="548"/>
      <c r="C13" s="548"/>
      <c r="D13" s="548"/>
      <c r="E13" s="548"/>
      <c r="F13" s="548"/>
      <c r="G13" s="548"/>
      <c r="H13" s="548"/>
      <c r="I13" s="548"/>
      <c r="J13" s="548"/>
      <c r="K13" s="548"/>
      <c r="L13" s="549"/>
    </row>
    <row r="14" spans="1:12" ht="12.6" customHeight="1" x14ac:dyDescent="0.2">
      <c r="A14" s="523" t="s">
        <v>1536</v>
      </c>
      <c r="B14" s="548" t="str">
        <f>+'3A'!A5</f>
        <v xml:space="preserve">SİGORTA, EMEKLİLİK ve REASÜRANS ŞİRKETLERİNİN BİLANÇOLARI </v>
      </c>
      <c r="C14" s="548"/>
      <c r="D14" s="548"/>
      <c r="E14" s="548"/>
      <c r="F14" s="548"/>
      <c r="G14" s="548"/>
      <c r="H14" s="548"/>
      <c r="I14" s="548"/>
      <c r="J14" s="548"/>
      <c r="K14" s="548"/>
      <c r="L14" s="549"/>
    </row>
    <row r="15" spans="1:12" ht="12.6" customHeight="1" x14ac:dyDescent="0.2">
      <c r="A15" s="523" t="s">
        <v>1537</v>
      </c>
      <c r="B15" s="548"/>
      <c r="C15" s="548"/>
      <c r="D15" s="548"/>
      <c r="E15" s="548"/>
      <c r="F15" s="548"/>
      <c r="G15" s="548"/>
      <c r="H15" s="548"/>
      <c r="I15" s="548"/>
      <c r="J15" s="548"/>
      <c r="K15" s="548"/>
      <c r="L15" s="549"/>
    </row>
    <row r="16" spans="1:12" ht="12.6" customHeight="1" x14ac:dyDescent="0.2">
      <c r="A16" s="523" t="s">
        <v>1538</v>
      </c>
      <c r="B16" s="548"/>
      <c r="C16" s="548"/>
      <c r="D16" s="548"/>
      <c r="E16" s="548"/>
      <c r="F16" s="548"/>
      <c r="G16" s="548"/>
      <c r="H16" s="548"/>
      <c r="I16" s="548"/>
      <c r="J16" s="548"/>
      <c r="K16" s="548"/>
      <c r="L16" s="549"/>
    </row>
    <row r="17" spans="1:12" ht="12.6" customHeight="1" x14ac:dyDescent="0.2">
      <c r="A17" s="523" t="s">
        <v>1539</v>
      </c>
      <c r="B17" s="548" t="str">
        <f>+'4A'!A5</f>
        <v>FİNANSAL VARLIKLAR</v>
      </c>
      <c r="C17" s="548"/>
      <c r="D17" s="548"/>
      <c r="E17" s="548"/>
      <c r="F17" s="548"/>
      <c r="G17" s="548"/>
      <c r="H17" s="548"/>
      <c r="I17" s="548"/>
      <c r="J17" s="548"/>
      <c r="K17" s="548"/>
      <c r="L17" s="549"/>
    </row>
    <row r="18" spans="1:12" ht="12.6" customHeight="1" x14ac:dyDescent="0.2">
      <c r="A18" s="523" t="s">
        <v>1540</v>
      </c>
      <c r="B18" s="548"/>
      <c r="C18" s="548"/>
      <c r="D18" s="548"/>
      <c r="E18" s="548"/>
      <c r="F18" s="548"/>
      <c r="G18" s="548"/>
      <c r="H18" s="548"/>
      <c r="I18" s="548"/>
      <c r="J18" s="548"/>
      <c r="K18" s="548"/>
      <c r="L18" s="549"/>
    </row>
    <row r="19" spans="1:12" ht="24.95" customHeight="1" x14ac:dyDescent="0.2">
      <c r="A19" s="523">
        <v>5</v>
      </c>
      <c r="B19" s="548" t="str">
        <f>+'5'!A5</f>
        <v>SİGORTACILIK FAALİYETLERİNDEN ALACAKLAR*</v>
      </c>
      <c r="C19" s="548"/>
      <c r="D19" s="548"/>
      <c r="E19" s="548"/>
      <c r="F19" s="548"/>
      <c r="G19" s="548"/>
      <c r="H19" s="548"/>
      <c r="I19" s="548"/>
      <c r="J19" s="548"/>
      <c r="K19" s="548"/>
      <c r="L19" s="549"/>
    </row>
    <row r="20" spans="1:12" ht="24.95" customHeight="1" x14ac:dyDescent="0.2">
      <c r="A20" s="523">
        <v>6</v>
      </c>
      <c r="B20" s="548" t="str">
        <f>+'6'!A5</f>
        <v>MADDİ VARLIKLAR (NET)*</v>
      </c>
      <c r="C20" s="548"/>
      <c r="D20" s="548"/>
      <c r="E20" s="548"/>
      <c r="F20" s="548"/>
      <c r="G20" s="548"/>
      <c r="H20" s="548"/>
      <c r="I20" s="548"/>
      <c r="J20" s="548"/>
      <c r="K20" s="548"/>
      <c r="L20" s="549"/>
    </row>
    <row r="21" spans="1:12" x14ac:dyDescent="0.2">
      <c r="A21" s="523" t="s">
        <v>1541</v>
      </c>
      <c r="B21" s="548" t="str">
        <f>+'7A'!A5</f>
        <v>SİGORTA, EMEKLİLİK ve REASÜRANS ŞİRKETLERİNİN GELİR TABLOLARI</v>
      </c>
      <c r="C21" s="548"/>
      <c r="D21" s="548"/>
      <c r="E21" s="548"/>
      <c r="F21" s="548"/>
      <c r="G21" s="548"/>
      <c r="H21" s="548"/>
      <c r="I21" s="548"/>
      <c r="J21" s="548"/>
      <c r="K21" s="548"/>
      <c r="L21" s="549"/>
    </row>
    <row r="22" spans="1:12" x14ac:dyDescent="0.2">
      <c r="A22" s="523" t="s">
        <v>1542</v>
      </c>
      <c r="B22" s="548"/>
      <c r="C22" s="548"/>
      <c r="D22" s="548"/>
      <c r="E22" s="548"/>
      <c r="F22" s="548"/>
      <c r="G22" s="548"/>
      <c r="H22" s="548"/>
      <c r="I22" s="548"/>
      <c r="J22" s="548"/>
      <c r="K22" s="548"/>
      <c r="L22" s="549"/>
    </row>
    <row r="23" spans="1:12" x14ac:dyDescent="0.2">
      <c r="A23" s="523" t="s">
        <v>1543</v>
      </c>
      <c r="B23" s="548"/>
      <c r="C23" s="548"/>
      <c r="D23" s="548"/>
      <c r="E23" s="548"/>
      <c r="F23" s="548"/>
      <c r="G23" s="548"/>
      <c r="H23" s="548"/>
      <c r="I23" s="548"/>
      <c r="J23" s="548"/>
      <c r="K23" s="548"/>
      <c r="L23" s="549"/>
    </row>
    <row r="24" spans="1:12" ht="24.95" customHeight="1" x14ac:dyDescent="0.2">
      <c r="A24" s="523">
        <v>8</v>
      </c>
      <c r="B24" s="548" t="str">
        <f>+'8'!A5</f>
        <v xml:space="preserve">SİGORTA, EMEKLİLİK ve REASÜRANS ŞİRKETLERİNİN 2006 YILI DÖNEM KARLARININ DAĞILIMI </v>
      </c>
      <c r="C24" s="548"/>
      <c r="D24" s="548"/>
      <c r="E24" s="548"/>
      <c r="F24" s="548"/>
      <c r="G24" s="548"/>
      <c r="H24" s="548"/>
      <c r="I24" s="548"/>
      <c r="J24" s="548"/>
      <c r="K24" s="548"/>
      <c r="L24" s="549"/>
    </row>
    <row r="25" spans="1:12" ht="24.95" customHeight="1" x14ac:dyDescent="0.2">
      <c r="A25" s="523">
        <v>9</v>
      </c>
      <c r="B25" s="548" t="str">
        <f>+'9'!A5</f>
        <v xml:space="preserve">REASÜRÖRLERE DEVREDİLEN PRİMLERİN TRETE DAĞILIMI                                                                                                                                               </v>
      </c>
      <c r="C25" s="548"/>
      <c r="D25" s="548"/>
      <c r="E25" s="548"/>
      <c r="F25" s="548"/>
      <c r="G25" s="548"/>
      <c r="H25" s="548"/>
      <c r="I25" s="548"/>
      <c r="J25" s="548"/>
      <c r="K25" s="548"/>
      <c r="L25" s="549"/>
    </row>
    <row r="26" spans="1:12" ht="24.95" customHeight="1" x14ac:dyDescent="0.2">
      <c r="A26" s="523">
        <v>10</v>
      </c>
      <c r="B26" s="548" t="str">
        <f>+'10'!A5</f>
        <v xml:space="preserve">SİGORTA ve EMEKLİLİK ŞİRKETLERİNİN BRANŞ BAZINDA PRİM ÜRETİMLERİ </v>
      </c>
      <c r="C26" s="548"/>
      <c r="D26" s="548"/>
      <c r="E26" s="548"/>
      <c r="F26" s="548"/>
      <c r="G26" s="548"/>
      <c r="H26" s="548"/>
      <c r="I26" s="548"/>
      <c r="J26" s="548"/>
      <c r="K26" s="548"/>
      <c r="L26" s="549"/>
    </row>
    <row r="27" spans="1:12" ht="24.95" customHeight="1" x14ac:dyDescent="0.2">
      <c r="A27" s="523">
        <v>11</v>
      </c>
      <c r="B27" s="548" t="str">
        <f>+'11'!A5</f>
        <v>SİGORTA ve EMEKLİLİK ŞİRKETLERİ BRANŞ BAZINDA TEKNİK DENGE</v>
      </c>
      <c r="C27" s="548"/>
      <c r="D27" s="548"/>
      <c r="E27" s="548"/>
      <c r="F27" s="548"/>
      <c r="G27" s="548"/>
      <c r="H27" s="548"/>
      <c r="I27" s="548"/>
      <c r="J27" s="548"/>
      <c r="K27" s="548"/>
      <c r="L27" s="549"/>
    </row>
    <row r="28" spans="1:12" ht="24.95" customHeight="1" thickBot="1" x14ac:dyDescent="0.25">
      <c r="A28" s="523">
        <v>12</v>
      </c>
      <c r="B28" s="533" t="str">
        <f>+'12'!A5</f>
        <v xml:space="preserve">REASÜRANS ŞİRKETLERİNİN BRANŞLAR İTİBARİYLE TEKNİK KAR ZARARI*  </v>
      </c>
      <c r="C28" s="533"/>
      <c r="D28" s="533"/>
      <c r="E28" s="533"/>
      <c r="F28" s="533"/>
      <c r="G28" s="533"/>
      <c r="H28" s="533"/>
      <c r="I28" s="533"/>
      <c r="J28" s="533"/>
      <c r="K28" s="533"/>
      <c r="L28" s="534"/>
    </row>
    <row r="29" spans="1:12" ht="33" customHeight="1" thickTop="1" thickBot="1" x14ac:dyDescent="0.25">
      <c r="A29" s="538" t="s">
        <v>2787</v>
      </c>
      <c r="B29" s="539"/>
      <c r="C29" s="539"/>
      <c r="D29" s="539"/>
      <c r="E29" s="539"/>
      <c r="F29" s="539"/>
      <c r="G29" s="539"/>
      <c r="H29" s="539"/>
      <c r="I29" s="539"/>
      <c r="J29" s="539"/>
      <c r="K29" s="539"/>
      <c r="L29" s="540"/>
    </row>
    <row r="30" spans="1:12" s="524" customFormat="1" ht="24.95" customHeight="1" thickTop="1" x14ac:dyDescent="0.2">
      <c r="A30" s="522">
        <v>13</v>
      </c>
      <c r="B30" s="546" t="str">
        <f>+'13'!A5</f>
        <v>SİGORTA ŞİRKETLERİNİN HAYAT DIŞI BRANŞLAR KONSOLİDE KAR ve ZARAR HESABI TEKNİK SONUÇLARI</v>
      </c>
      <c r="C30" s="546"/>
      <c r="D30" s="546"/>
      <c r="E30" s="546"/>
      <c r="F30" s="546"/>
      <c r="G30" s="546"/>
      <c r="H30" s="546"/>
      <c r="I30" s="546"/>
      <c r="J30" s="546"/>
      <c r="K30" s="546"/>
      <c r="L30" s="547"/>
    </row>
    <row r="31" spans="1:12" ht="24.95" customHeight="1" x14ac:dyDescent="0.2">
      <c r="A31" s="523">
        <v>14</v>
      </c>
      <c r="B31" s="533" t="str">
        <f>+'14'!A5</f>
        <v xml:space="preserve">SİGORTA ŞİRKETLERİNİN KAR ve ZARAR HESABI YANGIN BRANŞI TEKNİK SONUÇLARI </v>
      </c>
      <c r="C31" s="533"/>
      <c r="D31" s="533"/>
      <c r="E31" s="533"/>
      <c r="F31" s="533"/>
      <c r="G31" s="533"/>
      <c r="H31" s="533"/>
      <c r="I31" s="533"/>
      <c r="J31" s="533"/>
      <c r="K31" s="533"/>
      <c r="L31" s="534"/>
    </row>
    <row r="32" spans="1:12" ht="24.95" customHeight="1" x14ac:dyDescent="0.2">
      <c r="A32" s="523">
        <v>15</v>
      </c>
      <c r="B32" s="533" t="str">
        <f>+'15'!A5</f>
        <v>SİGORTA ŞİRKETLERİNİN NAKLİYAT BRANŞI KAR ve ZARAR HESABI TEKNİK SONUÇLARI</v>
      </c>
      <c r="C32" s="533"/>
      <c r="D32" s="533"/>
      <c r="E32" s="533"/>
      <c r="F32" s="533"/>
      <c r="G32" s="533"/>
      <c r="H32" s="533"/>
      <c r="I32" s="533"/>
      <c r="J32" s="533"/>
      <c r="K32" s="533"/>
      <c r="L32" s="534"/>
    </row>
    <row r="33" spans="1:12" ht="24.95" customHeight="1" x14ac:dyDescent="0.2">
      <c r="A33" s="523">
        <v>16</v>
      </c>
      <c r="B33" s="533" t="str">
        <f>+'16'!A5</f>
        <v xml:space="preserve">SİGORTA ŞİRKETLERİNİN TRAFİK BRANŞI KAR ve ZARAR HESABI TEKNİK SONUÇLARI </v>
      </c>
      <c r="C33" s="533"/>
      <c r="D33" s="533"/>
      <c r="E33" s="533"/>
      <c r="F33" s="533"/>
      <c r="G33" s="533"/>
      <c r="H33" s="533"/>
      <c r="I33" s="533"/>
      <c r="J33" s="533"/>
      <c r="K33" s="533"/>
      <c r="L33" s="534"/>
    </row>
    <row r="34" spans="1:12" ht="24.95" customHeight="1" x14ac:dyDescent="0.2">
      <c r="A34" s="523">
        <v>17</v>
      </c>
      <c r="B34" s="533" t="str">
        <f>+'17'!A5</f>
        <v xml:space="preserve">SİGORTA ŞİRKETLERİNİN KAZA BRANŞI KAR ve ZARAR HESABI TEKNİK SONUÇLARI </v>
      </c>
      <c r="C34" s="533"/>
      <c r="D34" s="533"/>
      <c r="E34" s="533"/>
      <c r="F34" s="533"/>
      <c r="G34" s="533"/>
      <c r="H34" s="533"/>
      <c r="I34" s="533"/>
      <c r="J34" s="533"/>
      <c r="K34" s="533"/>
      <c r="L34" s="534"/>
    </row>
    <row r="35" spans="1:12" ht="24.95" customHeight="1" x14ac:dyDescent="0.2">
      <c r="A35" s="523">
        <v>18</v>
      </c>
      <c r="B35" s="533" t="str">
        <f>+'18'!A5</f>
        <v xml:space="preserve">SİGORTA ŞİRKETLERİNİN KASKO BRANŞI KAR ve ZARAR HESABI TEKNİK SONUÇLARI </v>
      </c>
      <c r="C35" s="533"/>
      <c r="D35" s="533"/>
      <c r="E35" s="533"/>
      <c r="F35" s="533"/>
      <c r="G35" s="533"/>
      <c r="H35" s="533"/>
      <c r="I35" s="533"/>
      <c r="J35" s="533"/>
      <c r="K35" s="533"/>
      <c r="L35" s="534"/>
    </row>
    <row r="36" spans="1:12" ht="24.95" customHeight="1" x14ac:dyDescent="0.2">
      <c r="A36" s="523">
        <v>19</v>
      </c>
      <c r="B36" s="533" t="str">
        <f>+'19'!A5</f>
        <v>HAYAT DIŞI SİGORTA ŞİRKETLERİNİN FERDİ KAZA BRANŞI KAR ve ZARAR HESABI TEKNİK SONUÇLARI</v>
      </c>
      <c r="C36" s="533"/>
      <c r="D36" s="533"/>
      <c r="E36" s="533"/>
      <c r="F36" s="533"/>
      <c r="G36" s="533"/>
      <c r="H36" s="533"/>
      <c r="I36" s="533"/>
      <c r="J36" s="533"/>
      <c r="K36" s="533"/>
      <c r="L36" s="534"/>
    </row>
    <row r="37" spans="1:12" ht="24.95" customHeight="1" x14ac:dyDescent="0.2">
      <c r="A37" s="523">
        <v>20</v>
      </c>
      <c r="B37" s="533" t="str">
        <f>+'20'!A5</f>
        <v>SİGORTA ŞİRKETLERİNİN KREDİ BRANŞI KAR ve ZARAR HESABI TEKNİK SONUÇLARI</v>
      </c>
      <c r="C37" s="533"/>
      <c r="D37" s="533"/>
      <c r="E37" s="533"/>
      <c r="F37" s="533"/>
      <c r="G37" s="533"/>
      <c r="H37" s="533"/>
      <c r="I37" s="533"/>
      <c r="J37" s="533"/>
      <c r="K37" s="533"/>
      <c r="L37" s="534"/>
    </row>
    <row r="38" spans="1:12" ht="24.95" customHeight="1" x14ac:dyDescent="0.2">
      <c r="A38" s="523">
        <v>21</v>
      </c>
      <c r="B38" s="533" t="str">
        <f>+'21'!A5</f>
        <v>SİGORTA ŞİRKETLERİNİN HUKUKSAL KORUMA BRANŞI KAR ve ZARAR HESABI TEKNİK SONUÇLARI</v>
      </c>
      <c r="C38" s="533"/>
      <c r="D38" s="533"/>
      <c r="E38" s="533"/>
      <c r="F38" s="533"/>
      <c r="G38" s="533"/>
      <c r="H38" s="533"/>
      <c r="I38" s="533"/>
      <c r="J38" s="533"/>
      <c r="K38" s="533"/>
      <c r="L38" s="534"/>
    </row>
    <row r="39" spans="1:12" ht="24.95" customHeight="1" x14ac:dyDescent="0.2">
      <c r="A39" s="523">
        <v>22</v>
      </c>
      <c r="B39" s="533" t="str">
        <f>+'22'!A5</f>
        <v xml:space="preserve">SİGORTA ŞİRKETLERİNİN MÜHENDİSLİK BRANŞI KAR ve ZARAR HESABI TEKNİK SONUÇLARI </v>
      </c>
      <c r="C39" s="533"/>
      <c r="D39" s="533"/>
      <c r="E39" s="533"/>
      <c r="F39" s="533"/>
      <c r="G39" s="533"/>
      <c r="H39" s="533"/>
      <c r="I39" s="533"/>
      <c r="J39" s="533"/>
      <c r="K39" s="533"/>
      <c r="L39" s="534"/>
    </row>
    <row r="40" spans="1:12" ht="24.95" customHeight="1" x14ac:dyDescent="0.2">
      <c r="A40" s="523">
        <v>23</v>
      </c>
      <c r="B40" s="533" t="str">
        <f>+'23'!A5</f>
        <v xml:space="preserve">SİGORTA ŞİRKETLERİNİN TARIM BRANŞI KAR ve ZARAR HESABI TEKNİK SONUÇLARI </v>
      </c>
      <c r="C40" s="533"/>
      <c r="D40" s="533"/>
      <c r="E40" s="533"/>
      <c r="F40" s="533"/>
      <c r="G40" s="533"/>
      <c r="H40" s="533"/>
      <c r="I40" s="533"/>
      <c r="J40" s="533"/>
      <c r="K40" s="533"/>
      <c r="L40" s="534"/>
    </row>
    <row r="41" spans="1:12" ht="24.95" customHeight="1" x14ac:dyDescent="0.2">
      <c r="A41" s="523">
        <v>24</v>
      </c>
      <c r="B41" s="533" t="str">
        <f>+'24'!A5</f>
        <v xml:space="preserve">HAYAT DIŞI SİGORTA ŞİRKETLERİNİN SAĞLIK BRANŞI KAR ve ZARAR HESABI TEKNİK SONUÇLARI </v>
      </c>
      <c r="C41" s="533"/>
      <c r="D41" s="533"/>
      <c r="E41" s="533"/>
      <c r="F41" s="533"/>
      <c r="G41" s="533"/>
      <c r="H41" s="533"/>
      <c r="I41" s="533"/>
      <c r="J41" s="533"/>
      <c r="K41" s="533"/>
      <c r="L41" s="534"/>
    </row>
    <row r="42" spans="1:12" ht="24.95" customHeight="1" x14ac:dyDescent="0.2">
      <c r="A42" s="523">
        <v>25</v>
      </c>
      <c r="B42" s="533" t="str">
        <f>+'25'!A5</f>
        <v>SİGORTA ŞİRKETLERİNİN PRİM ve HASAR VERİLERİ (YANGIN)</v>
      </c>
      <c r="C42" s="533"/>
      <c r="D42" s="533"/>
      <c r="E42" s="533"/>
      <c r="F42" s="533"/>
      <c r="G42" s="533"/>
      <c r="H42" s="533"/>
      <c r="I42" s="533"/>
      <c r="J42" s="533"/>
      <c r="K42" s="533"/>
      <c r="L42" s="534"/>
    </row>
    <row r="43" spans="1:12" ht="24.95" customHeight="1" x14ac:dyDescent="0.2">
      <c r="A43" s="523">
        <v>26</v>
      </c>
      <c r="B43" s="533" t="str">
        <f>+'26'!A5</f>
        <v>SİGORTA ŞİRKETLERİNİN ALT BRANŞLAR İTİBARİYLE PRİM ve HASAR VERİLERİ
(NAKLİYAT, MÜHENDİSLİK, TARIM, SAĞLIK)</v>
      </c>
      <c r="C43" s="533"/>
      <c r="D43" s="533"/>
      <c r="E43" s="533"/>
      <c r="F43" s="533"/>
      <c r="G43" s="533"/>
      <c r="H43" s="533"/>
      <c r="I43" s="533"/>
      <c r="J43" s="533"/>
      <c r="K43" s="533"/>
      <c r="L43" s="534"/>
    </row>
    <row r="44" spans="1:12" ht="24.95" customHeight="1" x14ac:dyDescent="0.2">
      <c r="A44" s="523">
        <v>27</v>
      </c>
      <c r="B44" s="533" t="str">
        <f>+'27'!A5</f>
        <v>KAZA BRANŞI PRİMLERİNİN ve HASARLARININ ALT BRANŞLAR İTİBARİYLE DAĞILIMI</v>
      </c>
      <c r="C44" s="533"/>
      <c r="D44" s="533"/>
      <c r="E44" s="533"/>
      <c r="F44" s="533"/>
      <c r="G44" s="533"/>
      <c r="H44" s="533"/>
      <c r="I44" s="533"/>
      <c r="J44" s="533"/>
      <c r="K44" s="533"/>
      <c r="L44" s="534"/>
    </row>
    <row r="45" spans="1:12" ht="24.95" customHeight="1" x14ac:dyDescent="0.2">
      <c r="A45" s="523">
        <v>28</v>
      </c>
      <c r="B45" s="533" t="str">
        <f>+'28'!A5</f>
        <v>TRAFİK SİGORTASI PRİMLERİNİN ve HASARLARININ VASITA TÜRLERİNE GÖRE DAĞILIMI (Yeşil Kart Hariç)</v>
      </c>
      <c r="C45" s="533"/>
      <c r="D45" s="533"/>
      <c r="E45" s="533"/>
      <c r="F45" s="533"/>
      <c r="G45" s="533"/>
      <c r="H45" s="533"/>
      <c r="I45" s="533"/>
      <c r="J45" s="533"/>
      <c r="K45" s="533"/>
      <c r="L45" s="534"/>
    </row>
    <row r="46" spans="1:12" ht="24.95" customHeight="1" x14ac:dyDescent="0.2">
      <c r="A46" s="523">
        <v>29</v>
      </c>
      <c r="B46" s="533" t="str">
        <f>+'29'!A5</f>
        <v xml:space="preserve">KASKO SİGORTASI PRİMLERİNİN ve HASARLARININ VASITA TÜRLERİNE GÖRE DAĞILIMI </v>
      </c>
      <c r="C46" s="533"/>
      <c r="D46" s="533"/>
      <c r="E46" s="533"/>
      <c r="F46" s="533"/>
      <c r="G46" s="533"/>
      <c r="H46" s="533"/>
      <c r="I46" s="533"/>
      <c r="J46" s="533"/>
      <c r="K46" s="533"/>
      <c r="L46" s="534"/>
    </row>
    <row r="47" spans="1:12" ht="24.95" customHeight="1" x14ac:dyDescent="0.2">
      <c r="A47" s="523">
        <v>30</v>
      </c>
      <c r="B47" s="548" t="str">
        <f>+'30'!A5</f>
        <v xml:space="preserve">HAYAT DIŞI SİGORTA ŞİRKETLERİNİN BRANŞLAR İTİBARİYLE YÜRÜRLÜKTEKİ POLİÇE ADETLERİ, PRİM ve TEMİNAT TUTARLARI </v>
      </c>
      <c r="C47" s="548"/>
      <c r="D47" s="548"/>
      <c r="E47" s="548"/>
      <c r="F47" s="548"/>
      <c r="G47" s="548"/>
      <c r="H47" s="548"/>
      <c r="I47" s="548"/>
      <c r="J47" s="548"/>
      <c r="K47" s="548"/>
      <c r="L47" s="549"/>
    </row>
    <row r="48" spans="1:12" ht="24.95" customHeight="1" x14ac:dyDescent="0.2">
      <c r="A48" s="523">
        <v>31</v>
      </c>
      <c r="B48" s="533" t="str">
        <f>+'31'!A5</f>
        <v>HAYAT DIŞI SİGORTA ŞİRKETLERİNİN DİREKT PRİM ÜRETİMLERİNİN ÜRETİM KANALI BAZINDA DAĞILIMI</v>
      </c>
      <c r="C48" s="533"/>
      <c r="D48" s="533"/>
      <c r="E48" s="533"/>
      <c r="F48" s="533"/>
      <c r="G48" s="533"/>
      <c r="H48" s="533"/>
      <c r="I48" s="533"/>
      <c r="J48" s="533"/>
      <c r="K48" s="533"/>
      <c r="L48" s="534"/>
    </row>
    <row r="49" spans="1:12" ht="24.95" customHeight="1" x14ac:dyDescent="0.2">
      <c r="A49" s="523" t="s">
        <v>1544</v>
      </c>
      <c r="B49" s="533" t="str">
        <f>+'32A'!A5</f>
        <v>HAYAT DIŞI SİGORTA ŞİRKETLERİNİN BRANŞ BAZINDA DİREKT PRİM ÜRETİMLERİ ve REASÜRÖR PAYI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4"/>
    </row>
    <row r="50" spans="1:12" ht="24.95" customHeight="1" x14ac:dyDescent="0.2">
      <c r="A50" s="523" t="s">
        <v>1545</v>
      </c>
      <c r="B50" s="533" t="str">
        <f>+'32B'!A5</f>
        <v>HAYAT DIŞI SİGORTA ŞİRKETLERİNİN BRANŞ BAZINDA DİREKT İŞLER ÖDENEN TAZMİNATI ve REASÜRÖR PAYI</v>
      </c>
      <c r="C50" s="533"/>
      <c r="D50" s="533"/>
      <c r="E50" s="533"/>
      <c r="F50" s="533"/>
      <c r="G50" s="533"/>
      <c r="H50" s="533"/>
      <c r="I50" s="533"/>
      <c r="J50" s="533"/>
      <c r="K50" s="533"/>
      <c r="L50" s="534"/>
    </row>
    <row r="51" spans="1:12" ht="24.95" customHeight="1" thickBot="1" x14ac:dyDescent="0.25">
      <c r="A51" s="525">
        <v>33</v>
      </c>
      <c r="B51" s="531" t="str">
        <f>+'33'!A5</f>
        <v>BRANŞLAR İTİBARİYLE POLİÇE BAŞINA ALINAN PRİM ve DOSYA BAŞINA ÖDENEN TAZMİNAT</v>
      </c>
      <c r="C51" s="531"/>
      <c r="D51" s="531"/>
      <c r="E51" s="531"/>
      <c r="F51" s="531"/>
      <c r="G51" s="531"/>
      <c r="H51" s="531"/>
      <c r="I51" s="531"/>
      <c r="J51" s="531"/>
      <c r="K51" s="531"/>
      <c r="L51" s="532"/>
    </row>
    <row r="52" spans="1:12" ht="33" customHeight="1" thickTop="1" thickBot="1" x14ac:dyDescent="0.25">
      <c r="A52" s="541" t="s">
        <v>2788</v>
      </c>
      <c r="B52" s="542"/>
      <c r="C52" s="542"/>
      <c r="D52" s="542"/>
      <c r="E52" s="542"/>
      <c r="F52" s="542"/>
      <c r="G52" s="542"/>
      <c r="H52" s="542"/>
      <c r="I52" s="542"/>
      <c r="J52" s="542"/>
      <c r="K52" s="542"/>
      <c r="L52" s="543"/>
    </row>
    <row r="53" spans="1:12" ht="24.95" customHeight="1" thickTop="1" x14ac:dyDescent="0.2">
      <c r="A53" s="522">
        <v>34</v>
      </c>
      <c r="B53" s="546" t="str">
        <f>+'34'!A5</f>
        <v xml:space="preserve">HAYAT / EMEKLİLİK ŞİRKETLERİNİN HAYAT BRANŞI KAR ZARAR HESABI TEKNİK SONUÇLARI </v>
      </c>
      <c r="C53" s="546"/>
      <c r="D53" s="546"/>
      <c r="E53" s="546"/>
      <c r="F53" s="546"/>
      <c r="G53" s="546"/>
      <c r="H53" s="546"/>
      <c r="I53" s="546"/>
      <c r="J53" s="546"/>
      <c r="K53" s="546"/>
      <c r="L53" s="547"/>
    </row>
    <row r="54" spans="1:12" ht="24.95" customHeight="1" x14ac:dyDescent="0.2">
      <c r="A54" s="523">
        <v>35</v>
      </c>
      <c r="B54" s="533" t="str">
        <f>+'35'!A5</f>
        <v>HAYAT / EMEKLİLİK ŞİRKETLERİNİN FERDİ KAZA BRANŞI KAR ZARAR HESABI TEKNİK SONUÇLARI</v>
      </c>
      <c r="C54" s="533"/>
      <c r="D54" s="533"/>
      <c r="E54" s="533"/>
      <c r="F54" s="533"/>
      <c r="G54" s="533"/>
      <c r="H54" s="533"/>
      <c r="I54" s="533"/>
      <c r="J54" s="533"/>
      <c r="K54" s="533"/>
      <c r="L54" s="534"/>
    </row>
    <row r="55" spans="1:12" ht="24.95" customHeight="1" x14ac:dyDescent="0.2">
      <c r="A55" s="523">
        <v>36</v>
      </c>
      <c r="B55" s="533" t="str">
        <f>+'36'!A5</f>
        <v>HAYAT / EMEKLİLİK ŞİRKETLERİNİN SAĞLIK BRANŞI KAR ZARAR HESABI TEKNİK SONUÇLARI</v>
      </c>
      <c r="C55" s="533"/>
      <c r="D55" s="533"/>
      <c r="E55" s="533"/>
      <c r="F55" s="533"/>
      <c r="G55" s="533"/>
      <c r="H55" s="533"/>
      <c r="I55" s="533"/>
      <c r="J55" s="533"/>
      <c r="K55" s="533"/>
      <c r="L55" s="534"/>
    </row>
    <row r="56" spans="1:12" ht="24.95" customHeight="1" x14ac:dyDescent="0.2">
      <c r="A56" s="523">
        <v>37</v>
      </c>
      <c r="B56" s="533" t="str">
        <f>+'37'!A5</f>
        <v>HAYAT / EMEKLİLİK ŞİRKETLERİNİN BRANŞ BAZINDA POLİÇE, PRİM ve HASAR VERİLERİ</v>
      </c>
      <c r="C56" s="533"/>
      <c r="D56" s="533"/>
      <c r="E56" s="533"/>
      <c r="F56" s="533"/>
      <c r="G56" s="533"/>
      <c r="H56" s="533"/>
      <c r="I56" s="533"/>
      <c r="J56" s="533"/>
      <c r="K56" s="533"/>
      <c r="L56" s="534"/>
    </row>
    <row r="57" spans="1:12" ht="24.95" customHeight="1" x14ac:dyDescent="0.2">
      <c r="A57" s="523">
        <v>38</v>
      </c>
      <c r="B57" s="533" t="str">
        <f>+'38'!A5</f>
        <v>HAYAT SİGORTA BRANŞINDA VERİLEN TEMİNATLAR ve ÖDENEN TAZMİNATLAR</v>
      </c>
      <c r="C57" s="533"/>
      <c r="D57" s="533"/>
      <c r="E57" s="533"/>
      <c r="F57" s="533"/>
      <c r="G57" s="533"/>
      <c r="H57" s="533"/>
      <c r="I57" s="533"/>
      <c r="J57" s="533"/>
      <c r="K57" s="533"/>
      <c r="L57" s="534"/>
    </row>
    <row r="58" spans="1:12" ht="24.95" customHeight="1" x14ac:dyDescent="0.2">
      <c r="A58" s="523">
        <v>39</v>
      </c>
      <c r="B58" s="533" t="str">
        <f>+'39'!A5</f>
        <v>HAYAT / EMEKLİLİK ŞİRKETLERİNİN VERİLEN TEMİNAT BAZINDA POLİÇE ADETLERİ ve PRİM ÜRETİMLERİ</v>
      </c>
      <c r="C58" s="533"/>
      <c r="D58" s="533"/>
      <c r="E58" s="533"/>
      <c r="F58" s="533"/>
      <c r="G58" s="533"/>
      <c r="H58" s="533"/>
      <c r="I58" s="533"/>
      <c r="J58" s="533"/>
      <c r="K58" s="533"/>
      <c r="L58" s="534"/>
    </row>
    <row r="59" spans="1:12" ht="24.95" customHeight="1" x14ac:dyDescent="0.2">
      <c r="A59" s="523" t="s">
        <v>1546</v>
      </c>
      <c r="B59" s="533" t="str">
        <f>+'40A'!A5</f>
        <v>HAYAT BRANŞI DİREKT ÜRETİM ve PORTFÖY HAREKETLERİ (Adet)</v>
      </c>
      <c r="C59" s="533"/>
      <c r="D59" s="533"/>
      <c r="E59" s="533"/>
      <c r="F59" s="533"/>
      <c r="G59" s="533"/>
      <c r="H59" s="533"/>
      <c r="I59" s="533"/>
      <c r="J59" s="533"/>
      <c r="K59" s="533"/>
      <c r="L59" s="534"/>
    </row>
    <row r="60" spans="1:12" ht="24.95" customHeight="1" x14ac:dyDescent="0.2">
      <c r="A60" s="523" t="s">
        <v>1547</v>
      </c>
      <c r="B60" s="533" t="str">
        <f>+'40B'!A5</f>
        <v>HAYAT BRANŞI DİREKT ÜRETİM ve PORTFÖY HAREKETLERİ (Tutar)</v>
      </c>
      <c r="C60" s="533"/>
      <c r="D60" s="533"/>
      <c r="E60" s="533"/>
      <c r="F60" s="533"/>
      <c r="G60" s="533"/>
      <c r="H60" s="533"/>
      <c r="I60" s="533"/>
      <c r="J60" s="533"/>
      <c r="K60" s="533"/>
      <c r="L60" s="534"/>
    </row>
    <row r="61" spans="1:12" ht="24.95" customHeight="1" x14ac:dyDescent="0.2">
      <c r="A61" s="523" t="s">
        <v>1548</v>
      </c>
      <c r="B61" s="533" t="str">
        <f>+'41A'!A5</f>
        <v>KAR PAYI DAĞITIMINA İLİŞKİN ÖZET BİLGİLER (Fon Sistemi Uygulamayan)</v>
      </c>
      <c r="C61" s="533"/>
      <c r="D61" s="533"/>
      <c r="E61" s="533"/>
      <c r="F61" s="533"/>
      <c r="G61" s="533"/>
      <c r="H61" s="533"/>
      <c r="I61" s="533"/>
      <c r="J61" s="533"/>
      <c r="K61" s="533"/>
      <c r="L61" s="534"/>
    </row>
    <row r="62" spans="1:12" ht="24.95" customHeight="1" x14ac:dyDescent="0.2">
      <c r="A62" s="523" t="s">
        <v>1549</v>
      </c>
      <c r="B62" s="533" t="str">
        <f>+'41B'!A5</f>
        <v>KAR PAYI DAĞITIMINA İLİŞKİN ÖZET BİLGİLER (Fon Sistemi Uygulayan)</v>
      </c>
      <c r="C62" s="533"/>
      <c r="D62" s="533"/>
      <c r="E62" s="533"/>
      <c r="F62" s="533"/>
      <c r="G62" s="533"/>
      <c r="H62" s="533"/>
      <c r="I62" s="533"/>
      <c r="J62" s="533"/>
      <c r="K62" s="533"/>
      <c r="L62" s="534"/>
    </row>
    <row r="63" spans="1:12" ht="24.95" customHeight="1" x14ac:dyDescent="0.2">
      <c r="A63" s="523">
        <v>42</v>
      </c>
      <c r="B63" s="533" t="str">
        <f>+'42'!A5</f>
        <v>BİREYSEL EMEKLİLİK ŞİRKETLERİ GENEL BİLGİLER</v>
      </c>
      <c r="C63" s="533"/>
      <c r="D63" s="533"/>
      <c r="E63" s="533"/>
      <c r="F63" s="533"/>
      <c r="G63" s="533"/>
      <c r="H63" s="533"/>
      <c r="I63" s="533"/>
      <c r="J63" s="533"/>
      <c r="K63" s="533"/>
      <c r="L63" s="534"/>
    </row>
    <row r="64" spans="1:12" ht="24.95" customHeight="1" x14ac:dyDescent="0.2">
      <c r="A64" s="523">
        <v>43</v>
      </c>
      <c r="B64" s="533" t="str">
        <f>+'43'!A5</f>
        <v>BİREYSEL EMEKLİLİK ŞİRKETLERİ PORTFÖY HAREKETLERİ</v>
      </c>
      <c r="C64" s="533"/>
      <c r="D64" s="533"/>
      <c r="E64" s="533"/>
      <c r="F64" s="533"/>
      <c r="G64" s="533"/>
      <c r="H64" s="533"/>
      <c r="I64" s="533"/>
      <c r="J64" s="533"/>
      <c r="K64" s="533"/>
      <c r="L64" s="534"/>
    </row>
    <row r="65" spans="1:12" ht="24.95" customHeight="1" x14ac:dyDescent="0.2">
      <c r="A65" s="523" t="s">
        <v>2074</v>
      </c>
      <c r="B65" s="544" t="str">
        <f>+'44'!A5</f>
        <v>BİREYSEL EMEKLİLİK ŞİRKETLERİ FONLARINA İLİŞKİN BİLGİLER</v>
      </c>
      <c r="C65" s="544"/>
      <c r="D65" s="544"/>
      <c r="E65" s="544"/>
      <c r="F65" s="544"/>
      <c r="G65" s="544"/>
      <c r="H65" s="544"/>
      <c r="I65" s="544"/>
      <c r="J65" s="544"/>
      <c r="K65" s="544"/>
      <c r="L65" s="545"/>
    </row>
    <row r="66" spans="1:12" ht="24.95" customHeight="1" x14ac:dyDescent="0.2">
      <c r="A66" s="523">
        <v>45</v>
      </c>
      <c r="B66" s="533" t="str">
        <f>+'45'!A5</f>
        <v>ÖDEME PERİYODUNA ve YAŞA GÖRE BİREYSEL EMEKLİLİK SÖZLEŞMELERİNİN DAĞILIMI</v>
      </c>
      <c r="C66" s="533"/>
      <c r="D66" s="533"/>
      <c r="E66" s="533"/>
      <c r="F66" s="533"/>
      <c r="G66" s="533"/>
      <c r="H66" s="533"/>
      <c r="I66" s="533"/>
      <c r="J66" s="533"/>
      <c r="K66" s="533"/>
      <c r="L66" s="534"/>
    </row>
    <row r="67" spans="1:12" ht="24.95" customHeight="1" thickBot="1" x14ac:dyDescent="0.25">
      <c r="A67" s="523">
        <v>46</v>
      </c>
      <c r="B67" s="533" t="str">
        <f>+'46'!A5</f>
        <v>KATKI PAYI TUTARINA ve YAŞA GÖRE BİREYSEL EMEKLİLİK SÖZLEŞMELERİNİN DAĞILIMI</v>
      </c>
      <c r="C67" s="533"/>
      <c r="D67" s="533"/>
      <c r="E67" s="533"/>
      <c r="F67" s="533"/>
      <c r="G67" s="533"/>
      <c r="H67" s="533"/>
      <c r="I67" s="533"/>
      <c r="J67" s="533"/>
      <c r="K67" s="533"/>
      <c r="L67" s="534"/>
    </row>
    <row r="68" spans="1:12" ht="33" customHeight="1" thickTop="1" thickBot="1" x14ac:dyDescent="0.25">
      <c r="A68" s="541" t="s">
        <v>1466</v>
      </c>
      <c r="B68" s="542"/>
      <c r="C68" s="542"/>
      <c r="D68" s="542"/>
      <c r="E68" s="542"/>
      <c r="F68" s="542"/>
      <c r="G68" s="542"/>
      <c r="H68" s="542"/>
      <c r="I68" s="542"/>
      <c r="J68" s="542"/>
      <c r="K68" s="542"/>
      <c r="L68" s="543"/>
    </row>
    <row r="69" spans="1:12" ht="24.95" customHeight="1" thickTop="1" x14ac:dyDescent="0.2">
      <c r="A69" s="527" t="s">
        <v>859</v>
      </c>
      <c r="B69" s="533" t="str">
        <f>+'47'!A5</f>
        <v>DOĞAL AFET SİGORTALARI KURUMU 31.12.2006 TARİHLİ BİLANÇOSU</v>
      </c>
      <c r="C69" s="533"/>
      <c r="D69" s="533"/>
      <c r="E69" s="533"/>
      <c r="F69" s="533"/>
      <c r="G69" s="533"/>
      <c r="H69" s="533"/>
      <c r="I69" s="533"/>
      <c r="J69" s="533"/>
      <c r="K69" s="533"/>
      <c r="L69" s="534"/>
    </row>
    <row r="70" spans="1:12" ht="24.95" customHeight="1" x14ac:dyDescent="0.2">
      <c r="A70" s="527" t="s">
        <v>860</v>
      </c>
      <c r="B70" s="533" t="str">
        <f>+'48'!A5</f>
        <v>DOĞAL AFET SİGORTALARI KURUMU 01.01.2006-31.12.2006 GELİR TABLOSU</v>
      </c>
      <c r="C70" s="533"/>
      <c r="D70" s="533"/>
      <c r="E70" s="533"/>
      <c r="F70" s="533"/>
      <c r="G70" s="533"/>
      <c r="H70" s="533"/>
      <c r="I70" s="533"/>
      <c r="J70" s="533"/>
      <c r="K70" s="533"/>
      <c r="L70" s="534"/>
    </row>
    <row r="71" spans="1:12" ht="24.95" customHeight="1" x14ac:dyDescent="0.2">
      <c r="A71" s="527" t="s">
        <v>2665</v>
      </c>
      <c r="B71" s="533" t="str">
        <f>+'49'!A5</f>
        <v>DASK İL BAZINDA SİGORTALILIK ve SİGORTALILIK ORANLARI</v>
      </c>
      <c r="C71" s="533"/>
      <c r="D71" s="533"/>
      <c r="E71" s="533"/>
      <c r="F71" s="533"/>
      <c r="G71" s="533"/>
      <c r="H71" s="533"/>
      <c r="I71" s="533"/>
      <c r="J71" s="533"/>
      <c r="K71" s="533"/>
      <c r="L71" s="534"/>
    </row>
    <row r="72" spans="1:12" ht="24.95" customHeight="1" x14ac:dyDescent="0.2">
      <c r="A72" s="527" t="s">
        <v>2666</v>
      </c>
      <c r="B72" s="533" t="str">
        <f>+'50'!A5</f>
        <v>SÖZLEŞME ADETLERİ ve KATKI PAYI TUTARLARI*</v>
      </c>
      <c r="C72" s="533"/>
      <c r="D72" s="533"/>
      <c r="E72" s="533"/>
      <c r="F72" s="533"/>
      <c r="G72" s="533"/>
      <c r="H72" s="533"/>
      <c r="I72" s="533"/>
      <c r="J72" s="533"/>
      <c r="K72" s="533"/>
      <c r="L72" s="534"/>
    </row>
    <row r="73" spans="1:12" ht="24.95" customHeight="1" thickBot="1" x14ac:dyDescent="0.25">
      <c r="A73" s="528" t="s">
        <v>2667</v>
      </c>
      <c r="B73" s="531" t="str">
        <f>+'51'!A5</f>
        <v>İL BAZINDA TRAFİK PRİM ÜRETİMİ ve SİGORTALILIK ORANI</v>
      </c>
      <c r="C73" s="531"/>
      <c r="D73" s="531"/>
      <c r="E73" s="531"/>
      <c r="F73" s="531"/>
      <c r="G73" s="531"/>
      <c r="H73" s="531"/>
      <c r="I73" s="531"/>
      <c r="J73" s="531"/>
      <c r="K73" s="531"/>
      <c r="L73" s="532"/>
    </row>
    <row r="74" spans="1:12" ht="33" customHeight="1" thickTop="1" thickBot="1" x14ac:dyDescent="0.25">
      <c r="A74" s="541" t="s">
        <v>1467</v>
      </c>
      <c r="B74" s="542"/>
      <c r="C74" s="542"/>
      <c r="D74" s="542"/>
      <c r="E74" s="542"/>
      <c r="F74" s="542"/>
      <c r="G74" s="542"/>
      <c r="H74" s="542"/>
      <c r="I74" s="542"/>
      <c r="J74" s="542"/>
      <c r="K74" s="542"/>
      <c r="L74" s="543"/>
    </row>
    <row r="75" spans="1:12" ht="24.95" customHeight="1" thickTop="1" x14ac:dyDescent="0.2">
      <c r="A75" s="529" t="s">
        <v>2668</v>
      </c>
      <c r="B75" s="546" t="str">
        <f>+'52'!A5</f>
        <v>SİGORTA, EMEKLİLİK ve REASÜRANS ŞİRKETLERİNİN SERMAYELERİNİN DAĞILIMI</v>
      </c>
      <c r="C75" s="546"/>
      <c r="D75" s="546"/>
      <c r="E75" s="546"/>
      <c r="F75" s="546"/>
      <c r="G75" s="546"/>
      <c r="H75" s="546"/>
      <c r="I75" s="546"/>
      <c r="J75" s="546"/>
      <c r="K75" s="546"/>
      <c r="L75" s="547"/>
    </row>
    <row r="76" spans="1:12" ht="24.95" customHeight="1" x14ac:dyDescent="0.2">
      <c r="A76" s="527" t="s">
        <v>2669</v>
      </c>
      <c r="B76" s="533" t="str">
        <f>+'53'!A5</f>
        <v>SİGORTA, EMEKLİLİK ve REASÜRANS ŞİRKETLERİNİN ÜST DÜZEY YÖNETİCİLERİ</v>
      </c>
      <c r="C76" s="533"/>
      <c r="D76" s="533"/>
      <c r="E76" s="533"/>
      <c r="F76" s="533"/>
      <c r="G76" s="533"/>
      <c r="H76" s="533"/>
      <c r="I76" s="533"/>
      <c r="J76" s="533"/>
      <c r="K76" s="533"/>
      <c r="L76" s="534"/>
    </row>
    <row r="77" spans="1:12" ht="24.95" customHeight="1" x14ac:dyDescent="0.2">
      <c r="A77" s="527" t="s">
        <v>2664</v>
      </c>
      <c r="B77" s="533" t="str">
        <f>+'54'!A5</f>
        <v>SİGORTA ve EMEKLİLİK ŞİRKETLERİNİN ACENTE ve BROKER SİRKÜLASYONU (Bankalar Hariç)</v>
      </c>
      <c r="C77" s="533"/>
      <c r="D77" s="533"/>
      <c r="E77" s="533"/>
      <c r="F77" s="533"/>
      <c r="G77" s="533"/>
      <c r="H77" s="533"/>
      <c r="I77" s="533"/>
      <c r="J77" s="533"/>
      <c r="K77" s="533"/>
      <c r="L77" s="534"/>
    </row>
    <row r="78" spans="1:12" ht="24.95" customHeight="1" x14ac:dyDescent="0.2">
      <c r="A78" s="527" t="s">
        <v>2663</v>
      </c>
      <c r="B78" s="533" t="str">
        <f>+'55'!A5</f>
        <v>SİGORTA ve EMEKLİLİK ŞİRKETLERİNİN ACENTELİĞİNİ YAPAN BANKALAR ve ŞUBE SAYISI</v>
      </c>
      <c r="C78" s="533"/>
      <c r="D78" s="533"/>
      <c r="E78" s="533"/>
      <c r="F78" s="533"/>
      <c r="G78" s="533"/>
      <c r="H78" s="533"/>
      <c r="I78" s="533"/>
      <c r="J78" s="533"/>
      <c r="K78" s="533"/>
      <c r="L78" s="534"/>
    </row>
    <row r="79" spans="1:12" ht="24.95" customHeight="1" x14ac:dyDescent="0.2">
      <c r="A79" s="530" t="s">
        <v>861</v>
      </c>
      <c r="B79" s="533" t="str">
        <f>+'56A'!A5</f>
        <v>SİGORTA, EMEKLİLİK ve REASÜRANS ŞİRKETLERİNDE ÇALIŞAN SAYISI</v>
      </c>
      <c r="C79" s="533"/>
      <c r="D79" s="533"/>
      <c r="E79" s="533"/>
      <c r="F79" s="533"/>
      <c r="G79" s="533"/>
      <c r="H79" s="533"/>
      <c r="I79" s="533"/>
      <c r="J79" s="533"/>
      <c r="K79" s="533"/>
      <c r="L79" s="534"/>
    </row>
    <row r="80" spans="1:12" ht="24.95" customHeight="1" x14ac:dyDescent="0.2">
      <c r="A80" s="530" t="s">
        <v>862</v>
      </c>
      <c r="B80" s="533" t="str">
        <f>+'56B'!A5</f>
        <v>SİGORTA, EMEKLİLİK ve REASÜRANS ŞİRKETLERİNDE ÇALIŞAN PAZARLAMA ELEMANI SAYISI</v>
      </c>
      <c r="C80" s="533"/>
      <c r="D80" s="533"/>
      <c r="E80" s="533"/>
      <c r="F80" s="533"/>
      <c r="G80" s="533"/>
      <c r="H80" s="533"/>
      <c r="I80" s="533"/>
      <c r="J80" s="533"/>
      <c r="K80" s="533"/>
      <c r="L80" s="534"/>
    </row>
    <row r="81" spans="1:12" ht="24.95" customHeight="1" thickBot="1" x14ac:dyDescent="0.25">
      <c r="A81" s="528" t="s">
        <v>2242</v>
      </c>
      <c r="B81" s="531" t="str">
        <f>+'57'!A5</f>
        <v>SİGORTA ve REASÜRANS ŞİRKETLERİNDE ÇALIŞAN AKTÜERLER</v>
      </c>
      <c r="C81" s="531"/>
      <c r="D81" s="531"/>
      <c r="E81" s="531"/>
      <c r="F81" s="531"/>
      <c r="G81" s="531"/>
      <c r="H81" s="531"/>
      <c r="I81" s="531"/>
      <c r="J81" s="531"/>
      <c r="K81" s="531"/>
      <c r="L81" s="532"/>
    </row>
    <row r="82" spans="1:12" ht="13.5" thickTop="1" x14ac:dyDescent="0.2">
      <c r="B82" s="526"/>
      <c r="C82" s="526"/>
      <c r="D82" s="526"/>
      <c r="E82" s="526"/>
      <c r="F82" s="526"/>
      <c r="G82" s="526"/>
      <c r="H82" s="526"/>
      <c r="I82" s="526"/>
      <c r="J82" s="526"/>
      <c r="K82" s="526"/>
      <c r="L82" s="526"/>
    </row>
  </sheetData>
  <mergeCells count="67">
    <mergeCell ref="B78:L78"/>
    <mergeCell ref="B73:L73"/>
    <mergeCell ref="B25:L25"/>
    <mergeCell ref="A5:L7"/>
    <mergeCell ref="B10:L11"/>
    <mergeCell ref="B12:L13"/>
    <mergeCell ref="B14:L16"/>
    <mergeCell ref="B17:L18"/>
    <mergeCell ref="B20:L20"/>
    <mergeCell ref="B19:L19"/>
    <mergeCell ref="B21:L23"/>
    <mergeCell ref="B24:L24"/>
    <mergeCell ref="B35:L35"/>
    <mergeCell ref="B34:L34"/>
    <mergeCell ref="B33:L33"/>
    <mergeCell ref="B32:L32"/>
    <mergeCell ref="B31:L31"/>
    <mergeCell ref="B30:L30"/>
    <mergeCell ref="B28:L28"/>
    <mergeCell ref="B27:L27"/>
    <mergeCell ref="B26:L26"/>
    <mergeCell ref="B40:L40"/>
    <mergeCell ref="B39:L39"/>
    <mergeCell ref="B38:L38"/>
    <mergeCell ref="B37:L37"/>
    <mergeCell ref="B36:L36"/>
    <mergeCell ref="B42:L42"/>
    <mergeCell ref="B41:L41"/>
    <mergeCell ref="B48:L48"/>
    <mergeCell ref="B47:L47"/>
    <mergeCell ref="B46:L46"/>
    <mergeCell ref="B45:L45"/>
    <mergeCell ref="B43:L43"/>
    <mergeCell ref="B51:L51"/>
    <mergeCell ref="B50:L50"/>
    <mergeCell ref="B49:L49"/>
    <mergeCell ref="B44:L44"/>
    <mergeCell ref="B56:L56"/>
    <mergeCell ref="B55:L55"/>
    <mergeCell ref="B54:L54"/>
    <mergeCell ref="B53:L53"/>
    <mergeCell ref="B76:L76"/>
    <mergeCell ref="B75:L75"/>
    <mergeCell ref="B69:L69"/>
    <mergeCell ref="B70:L70"/>
    <mergeCell ref="B71:L71"/>
    <mergeCell ref="B72:L72"/>
    <mergeCell ref="B57:L57"/>
    <mergeCell ref="B77:L77"/>
    <mergeCell ref="B63:L63"/>
    <mergeCell ref="B62:L62"/>
    <mergeCell ref="B61:L61"/>
    <mergeCell ref="B60:L60"/>
    <mergeCell ref="B67:L67"/>
    <mergeCell ref="B66:L66"/>
    <mergeCell ref="B65:L65"/>
    <mergeCell ref="B64:L64"/>
    <mergeCell ref="B81:L81"/>
    <mergeCell ref="B80:L80"/>
    <mergeCell ref="B79:L79"/>
    <mergeCell ref="A9:L9"/>
    <mergeCell ref="A29:L29"/>
    <mergeCell ref="A52:L52"/>
    <mergeCell ref="A68:L68"/>
    <mergeCell ref="A74:L74"/>
    <mergeCell ref="B59:L59"/>
    <mergeCell ref="B58:L58"/>
  </mergeCells>
  <phoneticPr fontId="2" type="noConversion"/>
  <hyperlinks>
    <hyperlink ref="A10" location="'1A'!A1" display="1A"/>
    <hyperlink ref="A11" location="'1B'!A1" display="1B"/>
    <hyperlink ref="A12" location="'2A'!A1" display="2A"/>
    <hyperlink ref="A13" location="'2B'!A1" display="2B"/>
    <hyperlink ref="A14" location="'3A'!A1" display="3A"/>
    <hyperlink ref="A15" location="'3B'!A1" display="3B"/>
    <hyperlink ref="A16" location="'3C'!A1" display="3C"/>
    <hyperlink ref="A17" location="'4A'!A1" display="4A"/>
    <hyperlink ref="A18" location="'4B'!A1" display="4B"/>
    <hyperlink ref="A19" location="'5'!A1" display="'5'!A1"/>
    <hyperlink ref="A20" location="'6'!A1" display="'6'!A1"/>
    <hyperlink ref="A21" location="'7A'!A1" display="7A"/>
    <hyperlink ref="A22" location="'7B'!A1" display="7B"/>
    <hyperlink ref="A23" location="'7C'!A1" display="7C"/>
    <hyperlink ref="A24" location="'8'!A1" display="'8'!A1"/>
    <hyperlink ref="A25" location="'9'!A1" display="'9'!A1"/>
    <hyperlink ref="A26" location="'10'!A1" display="'10'!A1"/>
    <hyperlink ref="A27" location="'11'!A1" display="'11'!A1"/>
    <hyperlink ref="A28" location="'12'!A1" display="'12'!A1"/>
    <hyperlink ref="A30" location="'13'!A1" display="'13'!A1"/>
    <hyperlink ref="A31" location="'14'!A1" display="'14'!A1"/>
    <hyperlink ref="A32" location="'15'!A1" display="'15'!A1"/>
    <hyperlink ref="A33" location="'16'!A1" display="'16'!A1"/>
    <hyperlink ref="A34" location="'17'!A1" display="'17'!A1"/>
    <hyperlink ref="A35" location="'18'!A1" display="'18'!A1"/>
    <hyperlink ref="A36" location="'19'!A1" display="'19'!A1"/>
    <hyperlink ref="A37" location="'20'!A1" display="'20'!A1"/>
    <hyperlink ref="A38" location="'21'!A1" display="'21'!A1"/>
    <hyperlink ref="A39" location="'22'!A1" display="'22'!A1"/>
    <hyperlink ref="A40" location="'23'!A1" display="'23'!A1"/>
    <hyperlink ref="A41" location="'24'!A1" display="'24'!A1"/>
    <hyperlink ref="A42" location="'25'!A1" display="'25'!A1"/>
    <hyperlink ref="A43" location="'26'!A1" display="'26'!A1"/>
    <hyperlink ref="A44" location="'27'!A1" display="'27'!A1"/>
    <hyperlink ref="A45" location="'28'!A1" display="'28'!A1"/>
    <hyperlink ref="A46" location="'29'!A1" display="'29'!A1"/>
    <hyperlink ref="A47" location="'30'!A1" display="'30'!A1"/>
    <hyperlink ref="A48" location="'31'!A1" display="'31'!A1"/>
    <hyperlink ref="A49" location="'32A'!A1" display="32A"/>
    <hyperlink ref="A50" location="'32B'!A1" display="32B"/>
    <hyperlink ref="A51" location="'33'!A1" display="'33'!A1"/>
    <hyperlink ref="A53" location="'34'!A1" display="'34'!A1"/>
    <hyperlink ref="A54" location="'35'!A1" display="'35'!A1"/>
    <hyperlink ref="A55" location="'36'!A1" display="'36'!A1"/>
    <hyperlink ref="A56" location="'37'!A1" display="'37'!A1"/>
    <hyperlink ref="A57" location="'38'!A1" display="'38'!A1"/>
    <hyperlink ref="A58" location="'39'!A1" display="'39'!A1"/>
    <hyperlink ref="A59" location="'40A'!A1" display="40A"/>
    <hyperlink ref="A60" location="'40B'!A1" display="40B"/>
    <hyperlink ref="A61" location="'41A'!A1" display="41A"/>
    <hyperlink ref="A62" location="'41B'!A1" display="41B"/>
    <hyperlink ref="A63" location="'42'!A1" display="'42'!A1"/>
    <hyperlink ref="A64" location="'43'!A1" display="'43'!A1"/>
    <hyperlink ref="A65" location="'44'!A1" display="44"/>
    <hyperlink ref="A66" location="'45'!A1" display="'45'!A1"/>
    <hyperlink ref="A67" location="'46'!A1" display="'46'!A1"/>
    <hyperlink ref="A69" location="'47'!A1" display="47"/>
    <hyperlink ref="A70" location="'48'!A1" display="48"/>
    <hyperlink ref="A71" location="'49'!A1" display="49"/>
    <hyperlink ref="A72" location="'50'!A1" display="50"/>
    <hyperlink ref="A73" location="'51'!A1" display="51"/>
    <hyperlink ref="A75" location="'52'!A1" display="52"/>
    <hyperlink ref="A76" location="'53'!A1" display="53"/>
    <hyperlink ref="A77" location="'54'!A1" display="54"/>
    <hyperlink ref="A78" location="'55'!A1" display="55"/>
    <hyperlink ref="A81" location="'57'!A1" display="57"/>
    <hyperlink ref="A80" location="'56B'!A1" display="56B"/>
    <hyperlink ref="A79" location="'56A'!A1" display="56A"/>
  </hyperlinks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1"/>
  <sheetViews>
    <sheetView showGridLines="0" workbookViewId="0">
      <selection activeCell="A2" sqref="A2"/>
    </sheetView>
  </sheetViews>
  <sheetFormatPr defaultRowHeight="12.75" x14ac:dyDescent="0.2"/>
  <cols>
    <col min="1" max="1" width="26.7109375" style="2" customWidth="1"/>
    <col min="2" max="2" width="10.85546875" style="2" customWidth="1"/>
    <col min="3" max="3" width="10.7109375" style="2" customWidth="1"/>
    <col min="4" max="4" width="10.140625" style="2" customWidth="1"/>
    <col min="5" max="6" width="10.28515625" style="2" customWidth="1"/>
    <col min="7" max="7" width="10.140625" style="2" customWidth="1"/>
    <col min="8" max="8" width="9.7109375" style="2" customWidth="1"/>
    <col min="9" max="9" width="10" style="2" customWidth="1"/>
    <col min="10" max="13" width="9.140625" style="2"/>
    <col min="14" max="14" width="12.28515625" style="2" customWidth="1"/>
    <col min="15" max="15" width="10.42578125" style="2" customWidth="1"/>
    <col min="16" max="16" width="11.28515625" style="2" customWidth="1"/>
    <col min="17" max="17" width="10.7109375" style="2" customWidth="1"/>
    <col min="18" max="18" width="10" style="2" customWidth="1"/>
    <col min="19" max="19" width="9.140625" style="2"/>
    <col min="20" max="21" width="9.85546875" style="2" customWidth="1"/>
    <col min="22" max="16384" width="9.140625" style="2"/>
  </cols>
  <sheetData>
    <row r="1" spans="1:21" x14ac:dyDescent="0.2">
      <c r="A1" s="519" t="s">
        <v>185</v>
      </c>
    </row>
    <row r="2" spans="1:21" x14ac:dyDescent="0.2">
      <c r="A2" s="519" t="s">
        <v>2786</v>
      </c>
    </row>
    <row r="3" spans="1:21" x14ac:dyDescent="0.2">
      <c r="A3" s="20" t="s">
        <v>2124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75" t="s">
        <v>2125</v>
      </c>
    </row>
    <row r="4" spans="1:21" x14ac:dyDescent="0.2">
      <c r="A4" s="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21"/>
      <c r="O4" s="11"/>
      <c r="P4" s="11"/>
      <c r="Q4" s="11"/>
      <c r="R4" s="11"/>
      <c r="S4" s="11"/>
      <c r="T4" s="11"/>
      <c r="U4" s="11"/>
    </row>
    <row r="5" spans="1:21" x14ac:dyDescent="0.2">
      <c r="A5" s="595" t="s">
        <v>2126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6" t="s">
        <v>2127</v>
      </c>
      <c r="M5" s="596"/>
      <c r="N5" s="596"/>
      <c r="O5" s="596"/>
      <c r="P5" s="596"/>
      <c r="Q5" s="596"/>
      <c r="R5" s="596"/>
      <c r="S5" s="596"/>
      <c r="T5" s="596"/>
      <c r="U5" s="596"/>
    </row>
    <row r="6" spans="1:21" x14ac:dyDescent="0.2">
      <c r="A6" s="595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6"/>
      <c r="M6" s="596"/>
      <c r="N6" s="596"/>
      <c r="O6" s="596"/>
      <c r="P6" s="596"/>
      <c r="Q6" s="596"/>
      <c r="R6" s="596"/>
      <c r="S6" s="596"/>
      <c r="T6" s="596"/>
      <c r="U6" s="596"/>
    </row>
    <row r="7" spans="1:21" ht="13.5" thickBot="1" x14ac:dyDescent="0.25">
      <c r="A7" s="2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3" t="s">
        <v>2525</v>
      </c>
    </row>
    <row r="8" spans="1:21" ht="15.75" customHeight="1" thickBot="1" x14ac:dyDescent="0.25">
      <c r="A8" s="589" t="s">
        <v>328</v>
      </c>
      <c r="B8" s="601" t="s">
        <v>2057</v>
      </c>
      <c r="C8" s="601"/>
      <c r="D8" s="601"/>
      <c r="E8" s="601"/>
      <c r="F8" s="601"/>
      <c r="G8" s="601"/>
      <c r="H8" s="601"/>
      <c r="I8" s="601"/>
      <c r="J8" s="601"/>
      <c r="K8" s="601"/>
      <c r="L8" s="601" t="s">
        <v>2060</v>
      </c>
      <c r="M8" s="601"/>
      <c r="N8" s="601"/>
      <c r="O8" s="601"/>
      <c r="P8" s="601"/>
      <c r="Q8" s="601"/>
      <c r="R8" s="601"/>
      <c r="S8" s="601"/>
      <c r="T8" s="601"/>
      <c r="U8" s="601"/>
    </row>
    <row r="9" spans="1:21" ht="15.75" customHeight="1" thickBot="1" x14ac:dyDescent="0.25">
      <c r="A9" s="590"/>
      <c r="B9" s="601" t="s">
        <v>1485</v>
      </c>
      <c r="C9" s="601"/>
      <c r="D9" s="601" t="s">
        <v>1486</v>
      </c>
      <c r="E9" s="601"/>
      <c r="F9" s="601" t="s">
        <v>1487</v>
      </c>
      <c r="G9" s="601"/>
      <c r="H9" s="601" t="s">
        <v>1488</v>
      </c>
      <c r="I9" s="601"/>
      <c r="J9" s="601" t="s">
        <v>2758</v>
      </c>
      <c r="K9" s="601"/>
      <c r="L9" s="601" t="s">
        <v>1485</v>
      </c>
      <c r="M9" s="601"/>
      <c r="N9" s="601" t="s">
        <v>1486</v>
      </c>
      <c r="O9" s="601"/>
      <c r="P9" s="601" t="s">
        <v>1487</v>
      </c>
      <c r="Q9" s="601"/>
      <c r="R9" s="601" t="s">
        <v>1489</v>
      </c>
      <c r="S9" s="601"/>
      <c r="T9" s="601" t="s">
        <v>2758</v>
      </c>
      <c r="U9" s="601"/>
    </row>
    <row r="10" spans="1:21" ht="18.75" customHeight="1" thickBot="1" x14ac:dyDescent="0.25">
      <c r="A10" s="590"/>
      <c r="B10" s="601"/>
      <c r="C10" s="601"/>
      <c r="D10" s="601"/>
      <c r="E10" s="601"/>
      <c r="F10" s="601"/>
      <c r="G10" s="601"/>
      <c r="H10" s="601"/>
      <c r="I10" s="601"/>
      <c r="J10" s="601"/>
      <c r="K10" s="602"/>
      <c r="L10" s="601"/>
      <c r="M10" s="601"/>
      <c r="N10" s="601"/>
      <c r="O10" s="601"/>
      <c r="P10" s="601"/>
      <c r="Q10" s="601"/>
      <c r="R10" s="601"/>
      <c r="S10" s="601"/>
      <c r="T10" s="601"/>
      <c r="U10" s="602"/>
    </row>
    <row r="11" spans="1:21" ht="18.75" customHeight="1" thickBot="1" x14ac:dyDescent="0.25">
      <c r="A11" s="590"/>
      <c r="B11" s="601"/>
      <c r="C11" s="601"/>
      <c r="D11" s="601"/>
      <c r="E11" s="601"/>
      <c r="F11" s="601"/>
      <c r="G11" s="601"/>
      <c r="H11" s="601"/>
      <c r="I11" s="601"/>
      <c r="J11" s="601"/>
      <c r="K11" s="602"/>
      <c r="L11" s="601"/>
      <c r="M11" s="601"/>
      <c r="N11" s="601"/>
      <c r="O11" s="601"/>
      <c r="P11" s="601"/>
      <c r="Q11" s="601"/>
      <c r="R11" s="601"/>
      <c r="S11" s="601"/>
      <c r="T11" s="601"/>
      <c r="U11" s="602"/>
    </row>
    <row r="12" spans="1:21" ht="25.5" thickBot="1" x14ac:dyDescent="0.25">
      <c r="A12" s="591"/>
      <c r="B12" s="52" t="s">
        <v>2058</v>
      </c>
      <c r="C12" s="52" t="s">
        <v>2059</v>
      </c>
      <c r="D12" s="52" t="s">
        <v>2058</v>
      </c>
      <c r="E12" s="52" t="s">
        <v>2059</v>
      </c>
      <c r="F12" s="52" t="s">
        <v>2058</v>
      </c>
      <c r="G12" s="52" t="s">
        <v>2059</v>
      </c>
      <c r="H12" s="52" t="s">
        <v>2058</v>
      </c>
      <c r="I12" s="52" t="s">
        <v>2059</v>
      </c>
      <c r="J12" s="52" t="s">
        <v>2058</v>
      </c>
      <c r="K12" s="52" t="s">
        <v>2059</v>
      </c>
      <c r="L12" s="52" t="s">
        <v>2058</v>
      </c>
      <c r="M12" s="52" t="s">
        <v>2059</v>
      </c>
      <c r="N12" s="52" t="s">
        <v>2058</v>
      </c>
      <c r="O12" s="52" t="s">
        <v>2059</v>
      </c>
      <c r="P12" s="52" t="s">
        <v>2058</v>
      </c>
      <c r="Q12" s="52" t="s">
        <v>2059</v>
      </c>
      <c r="R12" s="52" t="s">
        <v>2058</v>
      </c>
      <c r="S12" s="52" t="s">
        <v>2059</v>
      </c>
      <c r="T12" s="52" t="s">
        <v>2058</v>
      </c>
      <c r="U12" s="52" t="s">
        <v>2059</v>
      </c>
    </row>
    <row r="13" spans="1:21" x14ac:dyDescent="0.2">
      <c r="A13" s="34" t="s">
        <v>2589</v>
      </c>
      <c r="B13" s="30"/>
      <c r="C13" s="42"/>
      <c r="D13" s="30"/>
      <c r="E13" s="42"/>
      <c r="F13" s="30"/>
      <c r="G13" s="30"/>
      <c r="H13" s="42"/>
      <c r="I13" s="30"/>
      <c r="J13" s="42"/>
      <c r="K13" s="30"/>
      <c r="L13" s="42"/>
      <c r="M13" s="30"/>
      <c r="N13" s="30"/>
      <c r="O13" s="49"/>
      <c r="P13" s="49"/>
      <c r="Q13" s="49"/>
      <c r="R13" s="49"/>
      <c r="S13" s="49"/>
      <c r="T13" s="49"/>
      <c r="U13" s="49"/>
    </row>
    <row r="14" spans="1:21" x14ac:dyDescent="0.2">
      <c r="A14" s="35" t="s">
        <v>703</v>
      </c>
      <c r="B14" s="29">
        <v>0</v>
      </c>
      <c r="C14" s="29">
        <v>0</v>
      </c>
      <c r="D14" s="29">
        <v>0</v>
      </c>
      <c r="E14" s="29">
        <v>0</v>
      </c>
      <c r="F14" s="29">
        <v>1075.35106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32828.750630000002</v>
      </c>
      <c r="P14" s="29">
        <v>0</v>
      </c>
      <c r="Q14" s="29">
        <v>0</v>
      </c>
      <c r="R14" s="29">
        <v>2324.2844500000001</v>
      </c>
      <c r="S14" s="29">
        <v>0</v>
      </c>
      <c r="T14" s="29">
        <v>0</v>
      </c>
      <c r="U14" s="29">
        <v>0</v>
      </c>
    </row>
    <row r="15" spans="1:21" x14ac:dyDescent="0.2">
      <c r="A15" s="35" t="s">
        <v>704</v>
      </c>
      <c r="B15" s="29">
        <v>0</v>
      </c>
      <c r="C15" s="29">
        <v>0</v>
      </c>
      <c r="D15" s="29">
        <v>0</v>
      </c>
      <c r="E15" s="29">
        <v>0</v>
      </c>
      <c r="F15" s="29">
        <v>22464.97077</v>
      </c>
      <c r="G15" s="29">
        <v>0</v>
      </c>
      <c r="H15" s="29">
        <v>1020.7459200000001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</row>
    <row r="16" spans="1:21" x14ac:dyDescent="0.2">
      <c r="A16" s="35" t="s">
        <v>705</v>
      </c>
      <c r="B16" s="29">
        <v>11932.850839999999</v>
      </c>
      <c r="C16" s="29">
        <v>0</v>
      </c>
      <c r="D16" s="29">
        <v>94279.181949999998</v>
      </c>
      <c r="E16" s="29">
        <v>0</v>
      </c>
      <c r="F16" s="29">
        <v>10798.287560000001</v>
      </c>
      <c r="G16" s="29">
        <v>0</v>
      </c>
      <c r="H16" s="29">
        <v>219.85072</v>
      </c>
      <c r="I16" s="29">
        <v>0</v>
      </c>
      <c r="J16" s="29">
        <v>-477.40174000000002</v>
      </c>
      <c r="K16" s="29">
        <v>0</v>
      </c>
      <c r="L16" s="29">
        <v>0</v>
      </c>
      <c r="M16" s="29">
        <v>0</v>
      </c>
      <c r="N16" s="29">
        <v>40358.391490000002</v>
      </c>
      <c r="O16" s="29">
        <v>124244.26670000001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</row>
    <row r="17" spans="1:21" x14ac:dyDescent="0.2">
      <c r="A17" s="35" t="s">
        <v>706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</row>
    <row r="18" spans="1:21" x14ac:dyDescent="0.2">
      <c r="A18" s="36" t="s">
        <v>707</v>
      </c>
      <c r="B18" s="29">
        <v>177.14589000000001</v>
      </c>
      <c r="C18" s="29">
        <v>0</v>
      </c>
      <c r="D18" s="29">
        <v>0</v>
      </c>
      <c r="E18" s="29">
        <v>0</v>
      </c>
      <c r="F18" s="29">
        <v>3.0531700000000002</v>
      </c>
      <c r="G18" s="29">
        <v>0</v>
      </c>
      <c r="H18" s="29">
        <v>0</v>
      </c>
      <c r="I18" s="29">
        <v>0</v>
      </c>
      <c r="J18" s="29">
        <v>-33.707459999999998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</row>
    <row r="19" spans="1:21" x14ac:dyDescent="0.2">
      <c r="A19" s="35" t="s">
        <v>708</v>
      </c>
      <c r="B19" s="44">
        <v>0</v>
      </c>
      <c r="C19" s="44">
        <v>0</v>
      </c>
      <c r="D19" s="44">
        <v>0</v>
      </c>
      <c r="E19" s="44">
        <v>0</v>
      </c>
      <c r="F19" s="44">
        <v>13074.909449999999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</row>
    <row r="20" spans="1:21" x14ac:dyDescent="0.2">
      <c r="A20" s="35" t="s">
        <v>284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1:21" x14ac:dyDescent="0.2">
      <c r="A21" s="35" t="s">
        <v>709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869.05130000000008</v>
      </c>
      <c r="O21" s="29">
        <v>1959.4960900000001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</row>
    <row r="22" spans="1:21" x14ac:dyDescent="0.2">
      <c r="A22" s="35" t="s">
        <v>710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2771.6715199999999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</row>
    <row r="23" spans="1:21" x14ac:dyDescent="0.2">
      <c r="A23" s="35" t="s">
        <v>711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</row>
    <row r="24" spans="1:21" x14ac:dyDescent="0.2">
      <c r="A24" s="37" t="s">
        <v>285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</row>
    <row r="25" spans="1:21" x14ac:dyDescent="0.2">
      <c r="A25" s="35" t="s">
        <v>712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37976.919240000003</v>
      </c>
      <c r="O25" s="29">
        <v>19730.248769999998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</row>
    <row r="26" spans="1:21" x14ac:dyDescent="0.2">
      <c r="A26" s="35" t="s">
        <v>713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</row>
    <row r="27" spans="1:21" x14ac:dyDescent="0.2">
      <c r="A27" s="35" t="s">
        <v>714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</row>
    <row r="28" spans="1:21" x14ac:dyDescent="0.2">
      <c r="A28" s="36" t="s">
        <v>715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39572.722500000003</v>
      </c>
      <c r="O28" s="29">
        <v>43334.144159999996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</row>
    <row r="29" spans="1:21" x14ac:dyDescent="0.2">
      <c r="A29" s="35" t="s">
        <v>716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</row>
    <row r="30" spans="1:21" x14ac:dyDescent="0.2">
      <c r="A30" s="35" t="s">
        <v>286</v>
      </c>
      <c r="B30" s="29">
        <v>1906.25</v>
      </c>
      <c r="C30" s="29">
        <v>0</v>
      </c>
      <c r="D30" s="29">
        <v>0</v>
      </c>
      <c r="E30" s="29">
        <v>0</v>
      </c>
      <c r="F30" s="29">
        <v>593.65672999999992</v>
      </c>
      <c r="G30" s="29">
        <v>33.251089999999998</v>
      </c>
      <c r="H30" s="29">
        <v>0</v>
      </c>
      <c r="I30" s="29">
        <v>0</v>
      </c>
      <c r="J30" s="29">
        <v>-13.1845</v>
      </c>
      <c r="K30" s="29">
        <v>0.54319000000000006</v>
      </c>
      <c r="L30" s="29">
        <v>0</v>
      </c>
      <c r="M30" s="29">
        <v>0</v>
      </c>
      <c r="N30" s="29">
        <v>0</v>
      </c>
      <c r="O30" s="29">
        <v>99.999800000000008</v>
      </c>
      <c r="P30" s="29">
        <v>0</v>
      </c>
      <c r="Q30" s="29">
        <v>0</v>
      </c>
      <c r="R30" s="29">
        <v>2250</v>
      </c>
      <c r="S30" s="29">
        <v>0</v>
      </c>
      <c r="T30" s="29">
        <v>0</v>
      </c>
      <c r="U30" s="29">
        <v>9.5460200000000004</v>
      </c>
    </row>
    <row r="31" spans="1:21" x14ac:dyDescent="0.2">
      <c r="A31" s="35" t="s">
        <v>717</v>
      </c>
      <c r="B31" s="29">
        <v>0</v>
      </c>
      <c r="C31" s="29">
        <v>0</v>
      </c>
      <c r="D31" s="29">
        <v>6111.4444699999995</v>
      </c>
      <c r="E31" s="29">
        <v>3542.3276299999998</v>
      </c>
      <c r="F31" s="29">
        <v>120.9589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</row>
    <row r="32" spans="1:21" x14ac:dyDescent="0.2">
      <c r="A32" s="35" t="s">
        <v>718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</row>
    <row r="33" spans="1:21" x14ac:dyDescent="0.2">
      <c r="A33" s="35" t="s">
        <v>719</v>
      </c>
      <c r="B33" s="45">
        <v>0</v>
      </c>
      <c r="C33" s="45">
        <v>0</v>
      </c>
      <c r="D33" s="45">
        <v>0</v>
      </c>
      <c r="E33" s="45">
        <v>0</v>
      </c>
      <c r="F33" s="45">
        <v>305.55965999999995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3952.81639</v>
      </c>
      <c r="S33" s="45">
        <v>0</v>
      </c>
      <c r="T33" s="45">
        <v>0</v>
      </c>
      <c r="U33" s="45">
        <v>0</v>
      </c>
    </row>
    <row r="34" spans="1:21" x14ac:dyDescent="0.2">
      <c r="A34" s="37" t="s">
        <v>720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</row>
    <row r="35" spans="1:21" x14ac:dyDescent="0.2">
      <c r="A35" s="35" t="s">
        <v>721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</row>
    <row r="36" spans="1:21" x14ac:dyDescent="0.2">
      <c r="A36" s="35" t="s">
        <v>722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</row>
    <row r="37" spans="1:21" x14ac:dyDescent="0.2">
      <c r="A37" s="35" t="s">
        <v>2500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</row>
    <row r="38" spans="1:21" x14ac:dyDescent="0.2">
      <c r="A38" s="36" t="s">
        <v>2501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2844.31783</v>
      </c>
      <c r="S38" s="29">
        <v>0</v>
      </c>
      <c r="T38" s="29">
        <v>0</v>
      </c>
      <c r="U38" s="29">
        <v>0</v>
      </c>
    </row>
    <row r="39" spans="1:21" x14ac:dyDescent="0.2">
      <c r="A39" s="35" t="s">
        <v>2502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</row>
    <row r="40" spans="1:21" x14ac:dyDescent="0.2">
      <c r="A40" s="35" t="s">
        <v>2503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</row>
    <row r="41" spans="1:21" x14ac:dyDescent="0.2">
      <c r="A41" s="35" t="s">
        <v>2504</v>
      </c>
      <c r="B41" s="29">
        <v>0</v>
      </c>
      <c r="C41" s="29">
        <v>0</v>
      </c>
      <c r="D41" s="29">
        <v>0</v>
      </c>
      <c r="E41" s="29">
        <v>0</v>
      </c>
      <c r="F41" s="29">
        <v>249.71294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8168.5211799999997</v>
      </c>
      <c r="O41" s="29">
        <v>1350.4240500000001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</row>
    <row r="42" spans="1:21" x14ac:dyDescent="0.2">
      <c r="A42" s="35" t="s">
        <v>2505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894.15966000000003</v>
      </c>
      <c r="O42" s="29">
        <v>3632.70273</v>
      </c>
      <c r="P42" s="29">
        <v>122.64796000000001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</row>
    <row r="43" spans="1:21" x14ac:dyDescent="0.2">
      <c r="A43" s="35" t="s">
        <v>2506</v>
      </c>
      <c r="B43" s="29">
        <v>0</v>
      </c>
      <c r="C43" s="29">
        <v>0</v>
      </c>
      <c r="D43" s="29">
        <v>3683.02835</v>
      </c>
      <c r="E43" s="29">
        <v>33118.913999999997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</row>
    <row r="44" spans="1:21" x14ac:dyDescent="0.2">
      <c r="A44" s="35" t="s">
        <v>1290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</row>
    <row r="45" spans="1:21" x14ac:dyDescent="0.2">
      <c r="A45" s="38" t="s">
        <v>289</v>
      </c>
      <c r="B45" s="28">
        <v>14016.246730000001</v>
      </c>
      <c r="C45" s="28">
        <v>0</v>
      </c>
      <c r="D45" s="28">
        <v>104073.65476999999</v>
      </c>
      <c r="E45" s="28">
        <v>36661.241630000004</v>
      </c>
      <c r="F45" s="28">
        <v>48686.460239999993</v>
      </c>
      <c r="G45" s="28">
        <v>33.251089999999998</v>
      </c>
      <c r="H45" s="28">
        <v>1240.5966400000002</v>
      </c>
      <c r="I45" s="28">
        <v>0</v>
      </c>
      <c r="J45" s="28">
        <v>-524.29369999999994</v>
      </c>
      <c r="K45" s="28">
        <v>0.54319000000000006</v>
      </c>
      <c r="L45" s="28">
        <v>0</v>
      </c>
      <c r="M45" s="28">
        <v>0</v>
      </c>
      <c r="N45" s="28">
        <v>130611.43689000001</v>
      </c>
      <c r="O45" s="28">
        <v>227180.03293000004</v>
      </c>
      <c r="P45" s="28">
        <v>122.64796000000001</v>
      </c>
      <c r="Q45" s="28">
        <v>0</v>
      </c>
      <c r="R45" s="28">
        <v>11371.418669999999</v>
      </c>
      <c r="S45" s="28">
        <v>0</v>
      </c>
      <c r="T45" s="28">
        <v>0</v>
      </c>
      <c r="U45" s="28">
        <v>9.5460200000000004</v>
      </c>
    </row>
    <row r="46" spans="1:21" x14ac:dyDescent="0.2">
      <c r="A46" s="35" t="s">
        <v>2507</v>
      </c>
      <c r="B46" s="44">
        <v>50.314680000000003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1580.3669499999999</v>
      </c>
      <c r="P46" s="44">
        <v>0</v>
      </c>
      <c r="Q46" s="44">
        <v>20.583449999999999</v>
      </c>
      <c r="R46" s="44">
        <v>0</v>
      </c>
      <c r="S46" s="44">
        <v>0</v>
      </c>
      <c r="T46" s="44">
        <v>0</v>
      </c>
      <c r="U46" s="44">
        <v>0</v>
      </c>
    </row>
    <row r="47" spans="1:21" x14ac:dyDescent="0.2">
      <c r="A47" s="35" t="s">
        <v>2508</v>
      </c>
      <c r="B47" s="29">
        <v>0</v>
      </c>
      <c r="C47" s="29">
        <v>0</v>
      </c>
      <c r="D47" s="29">
        <v>0</v>
      </c>
      <c r="E47" s="29">
        <v>0</v>
      </c>
      <c r="F47" s="29">
        <v>4319.6189999999997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</row>
    <row r="48" spans="1:21" x14ac:dyDescent="0.2">
      <c r="A48" s="35" t="s">
        <v>2509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13652.879000000001</v>
      </c>
      <c r="T48" s="29">
        <v>0</v>
      </c>
      <c r="U48" s="29">
        <v>0</v>
      </c>
    </row>
    <row r="49" spans="1:21" x14ac:dyDescent="0.2">
      <c r="A49" s="35" t="s">
        <v>2510</v>
      </c>
      <c r="B49" s="29">
        <v>13664.122200000002</v>
      </c>
      <c r="C49" s="29">
        <v>0</v>
      </c>
      <c r="D49" s="29">
        <v>55686.973899999997</v>
      </c>
      <c r="E49" s="29">
        <v>0</v>
      </c>
      <c r="F49" s="29">
        <v>2301.1742400000003</v>
      </c>
      <c r="G49" s="29">
        <v>0</v>
      </c>
      <c r="H49" s="29">
        <v>2648.0429900000004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</row>
    <row r="50" spans="1:21" x14ac:dyDescent="0.2">
      <c r="A50" s="35" t="s">
        <v>2511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484.61023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</row>
    <row r="51" spans="1:21" x14ac:dyDescent="0.2">
      <c r="A51" s="37" t="s">
        <v>2512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</row>
    <row r="52" spans="1:21" x14ac:dyDescent="0.2">
      <c r="A52" s="35" t="s">
        <v>2513</v>
      </c>
      <c r="B52" s="29">
        <v>0</v>
      </c>
      <c r="C52" s="29">
        <v>0</v>
      </c>
      <c r="D52" s="29">
        <v>0</v>
      </c>
      <c r="E52" s="29">
        <v>0</v>
      </c>
      <c r="F52" s="29">
        <v>1452.76874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</row>
    <row r="53" spans="1:21" x14ac:dyDescent="0.2">
      <c r="A53" s="35" t="s">
        <v>287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19081.113839999998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</row>
    <row r="54" spans="1:21" x14ac:dyDescent="0.2">
      <c r="A54" s="35" t="s">
        <v>2514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2170.4182299999998</v>
      </c>
      <c r="S54" s="29">
        <v>0</v>
      </c>
      <c r="T54" s="29">
        <v>0</v>
      </c>
      <c r="U54" s="29">
        <v>0</v>
      </c>
    </row>
    <row r="55" spans="1:21" x14ac:dyDescent="0.2">
      <c r="A55" s="36" t="s">
        <v>2515</v>
      </c>
      <c r="B55" s="29">
        <v>2.016</v>
      </c>
      <c r="C55" s="29">
        <v>0</v>
      </c>
      <c r="D55" s="29">
        <v>295.57943</v>
      </c>
      <c r="E55" s="29">
        <v>0</v>
      </c>
      <c r="F55" s="29">
        <v>0</v>
      </c>
      <c r="G55" s="29">
        <v>0</v>
      </c>
      <c r="H55" s="29">
        <v>51.883969999999998</v>
      </c>
      <c r="I55" s="29">
        <v>0</v>
      </c>
      <c r="J55" s="29">
        <v>-0.58335999999999999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</row>
    <row r="56" spans="1:21" x14ac:dyDescent="0.2">
      <c r="A56" s="35" t="s">
        <v>288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</row>
    <row r="57" spans="1:21" x14ac:dyDescent="0.2">
      <c r="A57" s="35" t="s">
        <v>2516</v>
      </c>
      <c r="B57" s="29">
        <v>0</v>
      </c>
      <c r="C57" s="29">
        <v>0</v>
      </c>
      <c r="D57" s="29">
        <v>414.53183000000001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</row>
    <row r="58" spans="1:21" x14ac:dyDescent="0.2">
      <c r="A58" s="35" t="s">
        <v>2517</v>
      </c>
      <c r="B58" s="29">
        <v>0</v>
      </c>
      <c r="C58" s="29">
        <v>0</v>
      </c>
      <c r="D58" s="29">
        <v>15999.497100000001</v>
      </c>
      <c r="E58" s="29">
        <v>0</v>
      </c>
      <c r="F58" s="29">
        <v>58.952599999999997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</row>
    <row r="59" spans="1:21" x14ac:dyDescent="0.2">
      <c r="A59" s="35" t="s">
        <v>2518</v>
      </c>
      <c r="B59" s="29">
        <v>0</v>
      </c>
      <c r="C59" s="29">
        <v>0</v>
      </c>
      <c r="D59" s="29">
        <v>0</v>
      </c>
      <c r="E59" s="29">
        <v>4014.2912999999999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</row>
    <row r="60" spans="1:21" x14ac:dyDescent="0.2">
      <c r="A60" s="35" t="s">
        <v>2519</v>
      </c>
      <c r="B60" s="45">
        <v>586.63820999999996</v>
      </c>
      <c r="C60" s="45">
        <v>0</v>
      </c>
      <c r="D60" s="45">
        <v>0</v>
      </c>
      <c r="E60" s="45">
        <v>0</v>
      </c>
      <c r="F60" s="45">
        <v>83.206440000000001</v>
      </c>
      <c r="G60" s="45">
        <v>0</v>
      </c>
      <c r="H60" s="45">
        <v>0</v>
      </c>
      <c r="I60" s="45">
        <v>0</v>
      </c>
      <c r="J60" s="45">
        <v>-65.52167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103.21386</v>
      </c>
      <c r="S60" s="45">
        <v>0</v>
      </c>
      <c r="T60" s="45">
        <v>0</v>
      </c>
      <c r="U60" s="45">
        <v>0</v>
      </c>
    </row>
    <row r="61" spans="1:21" x14ac:dyDescent="0.2">
      <c r="A61" s="37" t="s">
        <v>2520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</row>
    <row r="62" spans="1:21" x14ac:dyDescent="0.2">
      <c r="A62" s="35" t="s">
        <v>2521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</row>
    <row r="63" spans="1:21" x14ac:dyDescent="0.2">
      <c r="A63" s="35" t="s">
        <v>2522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</row>
    <row r="64" spans="1:21" x14ac:dyDescent="0.2">
      <c r="A64" s="35" t="s">
        <v>2523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1:21" x14ac:dyDescent="0.2">
      <c r="A65" s="35" t="s">
        <v>2524</v>
      </c>
      <c r="B65" s="29">
        <v>0</v>
      </c>
      <c r="C65" s="29">
        <v>0</v>
      </c>
      <c r="D65" s="29">
        <v>71318.43088</v>
      </c>
      <c r="E65" s="29">
        <v>0</v>
      </c>
      <c r="F65" s="29">
        <v>1148.2221599999998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</row>
    <row r="66" spans="1:21" x14ac:dyDescent="0.2">
      <c r="A66" s="35" t="s">
        <v>1291</v>
      </c>
      <c r="B66" s="29">
        <v>231.42</v>
      </c>
      <c r="C66" s="29">
        <v>0</v>
      </c>
      <c r="D66" s="29">
        <v>17043.853999999999</v>
      </c>
      <c r="E66" s="29">
        <v>0</v>
      </c>
      <c r="F66" s="29">
        <v>1020.788</v>
      </c>
      <c r="G66" s="29">
        <v>0</v>
      </c>
      <c r="H66" s="29">
        <v>690.11099999999999</v>
      </c>
      <c r="I66" s="29">
        <v>0</v>
      </c>
      <c r="J66" s="29">
        <v>-65.772000000000006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</row>
    <row r="67" spans="1:21" x14ac:dyDescent="0.2">
      <c r="A67" s="38" t="s">
        <v>290</v>
      </c>
      <c r="B67" s="46">
        <v>14534.51109</v>
      </c>
      <c r="C67" s="46">
        <v>0</v>
      </c>
      <c r="D67" s="46">
        <v>160758.86713999999</v>
      </c>
      <c r="E67" s="46">
        <v>4014.2912999999999</v>
      </c>
      <c r="F67" s="46">
        <v>10384.731179999999</v>
      </c>
      <c r="G67" s="46">
        <v>0</v>
      </c>
      <c r="H67" s="46">
        <v>22471.151799999996</v>
      </c>
      <c r="I67" s="46">
        <v>0</v>
      </c>
      <c r="J67" s="46">
        <v>-131.87702999999999</v>
      </c>
      <c r="K67" s="46">
        <v>0</v>
      </c>
      <c r="L67" s="46">
        <v>0</v>
      </c>
      <c r="M67" s="46">
        <v>0</v>
      </c>
      <c r="N67" s="46">
        <v>484.61023</v>
      </c>
      <c r="O67" s="46">
        <v>1580.3669499999999</v>
      </c>
      <c r="P67" s="46">
        <v>0</v>
      </c>
      <c r="Q67" s="46">
        <v>20.583449999999999</v>
      </c>
      <c r="R67" s="46">
        <v>2273.6320900000001</v>
      </c>
      <c r="S67" s="46">
        <v>13652.879000000001</v>
      </c>
      <c r="T67" s="46">
        <v>0</v>
      </c>
      <c r="U67" s="46">
        <v>0</v>
      </c>
    </row>
    <row r="68" spans="1:21" x14ac:dyDescent="0.2">
      <c r="A68" s="299" t="s">
        <v>2590</v>
      </c>
      <c r="B68" s="46">
        <v>28550.757819999999</v>
      </c>
      <c r="C68" s="46">
        <v>0</v>
      </c>
      <c r="D68" s="46">
        <v>264832.52190999995</v>
      </c>
      <c r="E68" s="46">
        <v>40675.532930000001</v>
      </c>
      <c r="F68" s="46">
        <v>59071.191419999996</v>
      </c>
      <c r="G68" s="46">
        <v>33.251089999999998</v>
      </c>
      <c r="H68" s="46">
        <v>23711.748439999999</v>
      </c>
      <c r="I68" s="46">
        <v>0</v>
      </c>
      <c r="J68" s="46">
        <v>-656.17072999999993</v>
      </c>
      <c r="K68" s="46">
        <v>0.54319000000000006</v>
      </c>
      <c r="L68" s="46">
        <v>0</v>
      </c>
      <c r="M68" s="46">
        <v>0</v>
      </c>
      <c r="N68" s="46">
        <v>131096.04712000003</v>
      </c>
      <c r="O68" s="46">
        <v>228760.39988000001</v>
      </c>
      <c r="P68" s="46">
        <v>122.64796000000001</v>
      </c>
      <c r="Q68" s="46">
        <v>20.583449999999999</v>
      </c>
      <c r="R68" s="46">
        <v>13645.05076</v>
      </c>
      <c r="S68" s="46">
        <v>13652.879000000001</v>
      </c>
      <c r="T68" s="46">
        <v>0</v>
      </c>
      <c r="U68" s="46">
        <v>9.5460200000000004</v>
      </c>
    </row>
    <row r="69" spans="1:21" x14ac:dyDescent="0.2">
      <c r="A69" s="39" t="s">
        <v>2591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</row>
    <row r="70" spans="1:21" x14ac:dyDescent="0.2">
      <c r="A70" s="35" t="s">
        <v>1292</v>
      </c>
      <c r="B70" s="45">
        <v>18700.69443</v>
      </c>
      <c r="C70" s="45">
        <v>0</v>
      </c>
      <c r="D70" s="45">
        <v>384869.89760999999</v>
      </c>
      <c r="E70" s="45">
        <v>0</v>
      </c>
      <c r="F70" s="45">
        <v>599.99522000000002</v>
      </c>
      <c r="G70" s="45">
        <v>0</v>
      </c>
      <c r="H70" s="45">
        <v>2209.1842000000001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</row>
    <row r="71" spans="1:21" ht="13.5" thickBot="1" x14ac:dyDescent="0.25">
      <c r="A71" s="300" t="s">
        <v>1550</v>
      </c>
      <c r="B71" s="31">
        <v>47251.452250000002</v>
      </c>
      <c r="C71" s="31">
        <v>0</v>
      </c>
      <c r="D71" s="31">
        <v>649702.41952</v>
      </c>
      <c r="E71" s="31">
        <v>40675.532930000001</v>
      </c>
      <c r="F71" s="31">
        <v>59671.186639999993</v>
      </c>
      <c r="G71" s="31">
        <v>33.251089999999998</v>
      </c>
      <c r="H71" s="31">
        <v>25920.932639999995</v>
      </c>
      <c r="I71" s="31">
        <v>0</v>
      </c>
      <c r="J71" s="31">
        <v>-656.17072999999993</v>
      </c>
      <c r="K71" s="31">
        <v>0.54319000000000006</v>
      </c>
      <c r="L71" s="31">
        <v>0</v>
      </c>
      <c r="M71" s="31">
        <v>0</v>
      </c>
      <c r="N71" s="31">
        <v>131096.04712000003</v>
      </c>
      <c r="O71" s="31">
        <v>228760.39988000001</v>
      </c>
      <c r="P71" s="31">
        <v>122.64796000000001</v>
      </c>
      <c r="Q71" s="31">
        <v>20.583449999999999</v>
      </c>
      <c r="R71" s="31">
        <v>13645.05076</v>
      </c>
      <c r="S71" s="31">
        <v>13652.879000000001</v>
      </c>
      <c r="T71" s="31">
        <v>0</v>
      </c>
      <c r="U71" s="31">
        <v>9.5460200000000004</v>
      </c>
    </row>
  </sheetData>
  <mergeCells count="15">
    <mergeCell ref="J9:K11"/>
    <mergeCell ref="T9:U11"/>
    <mergeCell ref="L9:M11"/>
    <mergeCell ref="N9:O11"/>
    <mergeCell ref="P9:Q11"/>
    <mergeCell ref="R9:S11"/>
    <mergeCell ref="B9:C11"/>
    <mergeCell ref="D9:E11"/>
    <mergeCell ref="F9:G11"/>
    <mergeCell ref="H9:I11"/>
    <mergeCell ref="A5:K6"/>
    <mergeCell ref="L5:U6"/>
    <mergeCell ref="A8:A12"/>
    <mergeCell ref="B8:K8"/>
    <mergeCell ref="L8:U8"/>
  </mergeCells>
  <phoneticPr fontId="2" type="noConversion"/>
  <conditionalFormatting sqref="A71 A14:A69">
    <cfRule type="expression" dxfId="102" priority="1" stopIfTrue="1">
      <formula>$AW14=1</formula>
    </cfRule>
  </conditionalFormatting>
  <conditionalFormatting sqref="B14:U71">
    <cfRule type="expression" dxfId="101" priority="2" stopIfTrue="1">
      <formula>$AT14=1</formula>
    </cfRule>
  </conditionalFormatting>
  <conditionalFormatting sqref="A70">
    <cfRule type="expression" dxfId="100" priority="3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35433070866141736" right="0.39370078740157483" top="0.98425196850393704" bottom="0.98425196850393704" header="0.51181102362204722" footer="0.51181102362204722"/>
  <pageSetup paperSize="8" scale="7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showGridLines="0" workbookViewId="0">
      <selection activeCell="A2" sqref="A2"/>
    </sheetView>
  </sheetViews>
  <sheetFormatPr defaultRowHeight="12.75" x14ac:dyDescent="0.2"/>
  <cols>
    <col min="1" max="1" width="17.28515625" style="2" customWidth="1"/>
    <col min="2" max="11" width="9.140625" style="2"/>
    <col min="12" max="12" width="11.42578125" style="2" customWidth="1"/>
    <col min="13" max="13" width="11.28515625" style="2" customWidth="1"/>
    <col min="14" max="14" width="11.42578125" style="2" customWidth="1"/>
    <col min="15" max="15" width="14.7109375" style="2" customWidth="1"/>
    <col min="16" max="16" width="12.140625" style="2" customWidth="1"/>
    <col min="17" max="17" width="12" style="2" customWidth="1"/>
    <col min="18" max="18" width="12.42578125" style="2" customWidth="1"/>
    <col min="19" max="19" width="12.7109375" style="2" customWidth="1"/>
    <col min="20" max="20" width="11.7109375" style="2" customWidth="1"/>
    <col min="21" max="21" width="11.140625" style="2" customWidth="1"/>
    <col min="22" max="22" width="11.85546875" style="2" customWidth="1"/>
    <col min="23" max="23" width="13.140625" style="2" customWidth="1"/>
    <col min="24" max="16384" width="9.140625" style="2"/>
  </cols>
  <sheetData>
    <row r="1" spans="1:23" x14ac:dyDescent="0.2">
      <c r="A1" s="519" t="s">
        <v>185</v>
      </c>
    </row>
    <row r="2" spans="1:23" x14ac:dyDescent="0.2">
      <c r="A2" s="519" t="s">
        <v>2786</v>
      </c>
    </row>
    <row r="3" spans="1:23" x14ac:dyDescent="0.2">
      <c r="A3" s="20" t="s">
        <v>2128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75" t="s">
        <v>2129</v>
      </c>
    </row>
    <row r="4" spans="1:23" x14ac:dyDescent="0.2">
      <c r="A4" s="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21"/>
      <c r="O4" s="11"/>
      <c r="P4" s="11"/>
      <c r="Q4" s="11"/>
      <c r="R4" s="11"/>
      <c r="S4" s="11"/>
      <c r="T4" s="11"/>
      <c r="U4" s="11"/>
      <c r="V4" s="11"/>
      <c r="W4" s="11"/>
    </row>
    <row r="5" spans="1:23" x14ac:dyDescent="0.2">
      <c r="A5" s="595" t="s">
        <v>2126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6" t="s">
        <v>1398</v>
      </c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</row>
    <row r="6" spans="1:23" x14ac:dyDescent="0.2">
      <c r="A6" s="595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</row>
    <row r="7" spans="1:23" ht="13.5" thickBot="1" x14ac:dyDescent="0.25">
      <c r="A7" s="2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33" t="s">
        <v>2525</v>
      </c>
    </row>
    <row r="8" spans="1:23" ht="18.75" customHeight="1" thickBot="1" x14ac:dyDescent="0.25">
      <c r="A8" s="589" t="s">
        <v>328</v>
      </c>
      <c r="B8" s="601" t="s">
        <v>946</v>
      </c>
      <c r="C8" s="601"/>
      <c r="D8" s="601"/>
      <c r="E8" s="601"/>
      <c r="F8" s="601"/>
      <c r="G8" s="601"/>
      <c r="H8" s="601"/>
      <c r="I8" s="601"/>
      <c r="J8" s="601"/>
      <c r="K8" s="601"/>
      <c r="L8" s="606" t="s">
        <v>1397</v>
      </c>
      <c r="M8" s="607"/>
      <c r="N8" s="607"/>
      <c r="O8" s="607"/>
      <c r="P8" s="607"/>
      <c r="Q8" s="607"/>
      <c r="R8" s="607"/>
      <c r="S8" s="607"/>
      <c r="T8" s="607"/>
      <c r="U8" s="607"/>
      <c r="V8" s="607"/>
      <c r="W8" s="608"/>
    </row>
    <row r="9" spans="1:23" ht="18" customHeight="1" thickBot="1" x14ac:dyDescent="0.25">
      <c r="A9" s="590"/>
      <c r="B9" s="601" t="s">
        <v>1485</v>
      </c>
      <c r="C9" s="601"/>
      <c r="D9" s="601" t="s">
        <v>941</v>
      </c>
      <c r="E9" s="601"/>
      <c r="F9" s="601" t="s">
        <v>1487</v>
      </c>
      <c r="G9" s="601"/>
      <c r="H9" s="601" t="s">
        <v>942</v>
      </c>
      <c r="I9" s="601"/>
      <c r="J9" s="601" t="s">
        <v>2758</v>
      </c>
      <c r="K9" s="601"/>
      <c r="L9" s="601" t="s">
        <v>947</v>
      </c>
      <c r="M9" s="601"/>
      <c r="N9" s="601"/>
      <c r="O9" s="601"/>
      <c r="P9" s="601" t="s">
        <v>948</v>
      </c>
      <c r="Q9" s="601"/>
      <c r="R9" s="601"/>
      <c r="S9" s="601"/>
      <c r="T9" s="601" t="s">
        <v>949</v>
      </c>
      <c r="U9" s="601"/>
      <c r="V9" s="601"/>
      <c r="W9" s="601"/>
    </row>
    <row r="10" spans="1:23" ht="27.75" customHeight="1" thickBot="1" x14ac:dyDescent="0.25">
      <c r="A10" s="590"/>
      <c r="B10" s="601"/>
      <c r="C10" s="601"/>
      <c r="D10" s="601"/>
      <c r="E10" s="601"/>
      <c r="F10" s="601"/>
      <c r="G10" s="601"/>
      <c r="H10" s="601"/>
      <c r="I10" s="601"/>
      <c r="J10" s="601"/>
      <c r="K10" s="602"/>
      <c r="L10" s="603" t="s">
        <v>943</v>
      </c>
      <c r="M10" s="603" t="s">
        <v>2141</v>
      </c>
      <c r="N10" s="603" t="s">
        <v>2142</v>
      </c>
      <c r="O10" s="603" t="s">
        <v>2758</v>
      </c>
      <c r="P10" s="603" t="s">
        <v>2143</v>
      </c>
      <c r="Q10" s="603" t="s">
        <v>2141</v>
      </c>
      <c r="R10" s="603" t="s">
        <v>2144</v>
      </c>
      <c r="S10" s="603" t="s">
        <v>2758</v>
      </c>
      <c r="T10" s="603" t="s">
        <v>2145</v>
      </c>
      <c r="U10" s="603" t="s">
        <v>2146</v>
      </c>
      <c r="V10" s="603" t="s">
        <v>2147</v>
      </c>
      <c r="W10" s="603" t="s">
        <v>2758</v>
      </c>
    </row>
    <row r="11" spans="1:23" ht="19.5" customHeight="1" thickBot="1" x14ac:dyDescent="0.25">
      <c r="A11" s="590"/>
      <c r="B11" s="601"/>
      <c r="C11" s="601"/>
      <c r="D11" s="601"/>
      <c r="E11" s="601"/>
      <c r="F11" s="601"/>
      <c r="G11" s="601"/>
      <c r="H11" s="601"/>
      <c r="I11" s="601"/>
      <c r="J11" s="601"/>
      <c r="K11" s="602"/>
      <c r="L11" s="604"/>
      <c r="M11" s="604"/>
      <c r="N11" s="604"/>
      <c r="O11" s="604"/>
      <c r="P11" s="604"/>
      <c r="Q11" s="604"/>
      <c r="R11" s="604"/>
      <c r="S11" s="604"/>
      <c r="T11" s="604"/>
      <c r="U11" s="604"/>
      <c r="V11" s="604"/>
      <c r="W11" s="604"/>
    </row>
    <row r="12" spans="1:23" ht="30.75" customHeight="1" thickBot="1" x14ac:dyDescent="0.25">
      <c r="A12" s="591"/>
      <c r="B12" s="52" t="s">
        <v>2058</v>
      </c>
      <c r="C12" s="52" t="s">
        <v>2059</v>
      </c>
      <c r="D12" s="52" t="s">
        <v>2058</v>
      </c>
      <c r="E12" s="52" t="s">
        <v>2059</v>
      </c>
      <c r="F12" s="52" t="s">
        <v>2058</v>
      </c>
      <c r="G12" s="52" t="s">
        <v>2059</v>
      </c>
      <c r="H12" s="52" t="s">
        <v>2058</v>
      </c>
      <c r="I12" s="52" t="s">
        <v>2059</v>
      </c>
      <c r="J12" s="52" t="s">
        <v>2058</v>
      </c>
      <c r="K12" s="52" t="s">
        <v>1530</v>
      </c>
      <c r="L12" s="605"/>
      <c r="M12" s="605"/>
      <c r="N12" s="605"/>
      <c r="O12" s="605"/>
      <c r="P12" s="605"/>
      <c r="Q12" s="605"/>
      <c r="R12" s="605"/>
      <c r="S12" s="605"/>
      <c r="T12" s="605"/>
      <c r="U12" s="605"/>
      <c r="V12" s="605"/>
      <c r="W12" s="605"/>
    </row>
    <row r="13" spans="1:23" x14ac:dyDescent="0.2">
      <c r="A13" s="34" t="s">
        <v>2589</v>
      </c>
      <c r="B13" s="30"/>
      <c r="C13" s="42"/>
      <c r="D13" s="30"/>
      <c r="E13" s="42"/>
      <c r="F13" s="30"/>
      <c r="G13" s="30"/>
      <c r="H13" s="42"/>
      <c r="I13" s="30"/>
      <c r="J13" s="42"/>
      <c r="K13" s="30"/>
      <c r="L13" s="42"/>
      <c r="M13" s="30"/>
      <c r="N13" s="30"/>
      <c r="O13" s="49"/>
      <c r="P13" s="49"/>
      <c r="Q13" s="49"/>
      <c r="R13" s="49"/>
      <c r="S13" s="49"/>
      <c r="T13" s="49"/>
      <c r="U13" s="49"/>
      <c r="V13" s="49"/>
      <c r="W13" s="49"/>
    </row>
    <row r="14" spans="1:23" x14ac:dyDescent="0.2">
      <c r="A14" s="35" t="s">
        <v>703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</row>
    <row r="15" spans="1:23" x14ac:dyDescent="0.2">
      <c r="A15" s="35" t="s">
        <v>704</v>
      </c>
      <c r="B15" s="29">
        <v>0</v>
      </c>
      <c r="C15" s="29">
        <v>0</v>
      </c>
      <c r="D15" s="29">
        <v>0</v>
      </c>
      <c r="E15" s="29">
        <v>30023.49757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2114.9144500000002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12199.265519999999</v>
      </c>
      <c r="V15" s="29">
        <v>0</v>
      </c>
      <c r="W15" s="29">
        <v>0</v>
      </c>
    </row>
    <row r="16" spans="1:23" x14ac:dyDescent="0.2">
      <c r="A16" s="35" t="s">
        <v>705</v>
      </c>
      <c r="B16" s="29">
        <v>243.154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</row>
    <row r="17" spans="1:23" x14ac:dyDescent="0.2">
      <c r="A17" s="35" t="s">
        <v>706</v>
      </c>
      <c r="B17" s="29">
        <v>513.17854</v>
      </c>
      <c r="C17" s="29">
        <v>0</v>
      </c>
      <c r="D17" s="29">
        <v>470.995</v>
      </c>
      <c r="E17" s="29">
        <v>2025.2784999999999</v>
      </c>
      <c r="F17" s="29">
        <v>483.32749999999999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</row>
    <row r="18" spans="1:23" x14ac:dyDescent="0.2">
      <c r="A18" s="36" t="s">
        <v>707</v>
      </c>
      <c r="B18" s="29">
        <v>0</v>
      </c>
      <c r="C18" s="29">
        <v>0</v>
      </c>
      <c r="D18" s="29">
        <v>32062.697939999998</v>
      </c>
      <c r="E18" s="29">
        <v>26130.215</v>
      </c>
      <c r="F18" s="29">
        <v>0</v>
      </c>
      <c r="G18" s="29">
        <v>0</v>
      </c>
      <c r="H18" s="29">
        <v>0</v>
      </c>
      <c r="I18" s="29">
        <v>0</v>
      </c>
      <c r="J18" s="29">
        <v>-331.55364000000003</v>
      </c>
      <c r="K18" s="29">
        <v>-177.83336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</row>
    <row r="19" spans="1:23" x14ac:dyDescent="0.2">
      <c r="A19" s="35" t="s">
        <v>708</v>
      </c>
      <c r="B19" s="44">
        <v>0</v>
      </c>
      <c r="C19" s="44">
        <v>0</v>
      </c>
      <c r="D19" s="44">
        <v>182238.11387999999</v>
      </c>
      <c r="E19" s="44">
        <v>127357.22207999999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</row>
    <row r="20" spans="1:23" x14ac:dyDescent="0.2">
      <c r="A20" s="35" t="s">
        <v>284</v>
      </c>
      <c r="B20" s="29">
        <v>0</v>
      </c>
      <c r="C20" s="29">
        <v>0</v>
      </c>
      <c r="D20" s="29">
        <v>2327.5149799999999</v>
      </c>
      <c r="E20" s="29">
        <v>25425.203020000001</v>
      </c>
      <c r="F20" s="29">
        <v>2940.6705400000001</v>
      </c>
      <c r="G20" s="29">
        <v>0</v>
      </c>
      <c r="H20" s="29">
        <v>1753.2512199999999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</row>
    <row r="21" spans="1:23" x14ac:dyDescent="0.2">
      <c r="A21" s="35" t="s">
        <v>709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</row>
    <row r="22" spans="1:23" x14ac:dyDescent="0.2">
      <c r="A22" s="35" t="s">
        <v>710</v>
      </c>
      <c r="B22" s="29">
        <v>0</v>
      </c>
      <c r="C22" s="29">
        <v>0</v>
      </c>
      <c r="D22" s="29">
        <v>24953.191480000001</v>
      </c>
      <c r="E22" s="29">
        <v>10098.79183</v>
      </c>
      <c r="F22" s="29">
        <v>0</v>
      </c>
      <c r="G22" s="29">
        <v>0</v>
      </c>
      <c r="H22" s="29">
        <v>1322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</row>
    <row r="23" spans="1:23" x14ac:dyDescent="0.2">
      <c r="A23" s="35" t="s">
        <v>711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</row>
    <row r="24" spans="1:23" x14ac:dyDescent="0.2">
      <c r="A24" s="37" t="s">
        <v>285</v>
      </c>
      <c r="B24" s="29">
        <v>191.08144000000001</v>
      </c>
      <c r="C24" s="29">
        <v>0</v>
      </c>
      <c r="D24" s="29">
        <v>76558.84034000001</v>
      </c>
      <c r="E24" s="29">
        <v>53562.928390000001</v>
      </c>
      <c r="F24" s="29">
        <v>5447.54972</v>
      </c>
      <c r="G24" s="29">
        <v>0</v>
      </c>
      <c r="H24" s="29">
        <v>832.81416999999999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</row>
    <row r="25" spans="1:23" x14ac:dyDescent="0.2">
      <c r="A25" s="35" t="s">
        <v>712</v>
      </c>
      <c r="B25" s="29">
        <v>0</v>
      </c>
      <c r="C25" s="29">
        <v>0</v>
      </c>
      <c r="D25" s="29">
        <v>30812.734669999998</v>
      </c>
      <c r="E25" s="29">
        <v>6410.5629700000009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</row>
    <row r="26" spans="1:23" x14ac:dyDescent="0.2">
      <c r="A26" s="35" t="s">
        <v>713</v>
      </c>
      <c r="B26" s="29">
        <v>0</v>
      </c>
      <c r="C26" s="29">
        <v>0</v>
      </c>
      <c r="D26" s="29">
        <v>2641.1939199999997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</row>
    <row r="27" spans="1:23" x14ac:dyDescent="0.2">
      <c r="A27" s="35" t="s">
        <v>714</v>
      </c>
      <c r="B27" s="29">
        <v>99.768729999999607</v>
      </c>
      <c r="C27" s="29">
        <v>0</v>
      </c>
      <c r="D27" s="29">
        <v>0</v>
      </c>
      <c r="E27" s="29">
        <v>8214.4681099999998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</row>
    <row r="28" spans="1:23" x14ac:dyDescent="0.2">
      <c r="A28" s="36" t="s">
        <v>715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9267.3395700000001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</row>
    <row r="29" spans="1:23" x14ac:dyDescent="0.2">
      <c r="A29" s="35" t="s">
        <v>716</v>
      </c>
      <c r="B29" s="44">
        <v>0</v>
      </c>
      <c r="C29" s="44">
        <v>0</v>
      </c>
      <c r="D29" s="44">
        <v>8149.7449000000006</v>
      </c>
      <c r="E29" s="44">
        <v>16616.813140000002</v>
      </c>
      <c r="F29" s="44">
        <v>2443.4505099999997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</row>
    <row r="30" spans="1:23" x14ac:dyDescent="0.2">
      <c r="A30" s="35" t="s">
        <v>286</v>
      </c>
      <c r="B30" s="29">
        <v>0</v>
      </c>
      <c r="C30" s="29">
        <v>0</v>
      </c>
      <c r="D30" s="29">
        <v>3662.2258299999999</v>
      </c>
      <c r="E30" s="29">
        <v>10718.16101</v>
      </c>
      <c r="F30" s="29">
        <v>0</v>
      </c>
      <c r="G30" s="29">
        <v>0</v>
      </c>
      <c r="H30" s="29">
        <v>0</v>
      </c>
      <c r="I30" s="29">
        <v>0</v>
      </c>
      <c r="J30" s="29">
        <v>31.79401</v>
      </c>
      <c r="K30" s="29">
        <v>67.142300000000006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</row>
    <row r="31" spans="1:23" x14ac:dyDescent="0.2">
      <c r="A31" s="35" t="s">
        <v>717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</row>
    <row r="32" spans="1:23" x14ac:dyDescent="0.2">
      <c r="A32" s="35" t="s">
        <v>718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</row>
    <row r="33" spans="1:23" x14ac:dyDescent="0.2">
      <c r="A33" s="35" t="s">
        <v>719</v>
      </c>
      <c r="B33" s="45">
        <v>0</v>
      </c>
      <c r="C33" s="45">
        <v>0</v>
      </c>
      <c r="D33" s="45">
        <v>164745.67199999999</v>
      </c>
      <c r="E33" s="45">
        <v>97182.281000000003</v>
      </c>
      <c r="F33" s="45">
        <v>0</v>
      </c>
      <c r="G33" s="45">
        <v>0</v>
      </c>
      <c r="H33" s="45">
        <v>8895.5976200000005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</row>
    <row r="34" spans="1:23" x14ac:dyDescent="0.2">
      <c r="A34" s="37" t="s">
        <v>720</v>
      </c>
      <c r="B34" s="29">
        <v>0</v>
      </c>
      <c r="C34" s="29">
        <v>0</v>
      </c>
      <c r="D34" s="29">
        <v>3546.2078999999999</v>
      </c>
      <c r="E34" s="29">
        <v>407.99488000000002</v>
      </c>
      <c r="F34" s="29">
        <v>0</v>
      </c>
      <c r="G34" s="29">
        <v>0</v>
      </c>
      <c r="H34" s="29">
        <v>215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</row>
    <row r="35" spans="1:23" x14ac:dyDescent="0.2">
      <c r="A35" s="35" t="s">
        <v>721</v>
      </c>
      <c r="B35" s="29">
        <v>0</v>
      </c>
      <c r="C35" s="29">
        <v>0</v>
      </c>
      <c r="D35" s="29">
        <v>0</v>
      </c>
      <c r="E35" s="29">
        <v>440.01643999999999</v>
      </c>
      <c r="F35" s="29">
        <v>0</v>
      </c>
      <c r="G35" s="29">
        <v>0</v>
      </c>
      <c r="H35" s="29">
        <v>0</v>
      </c>
      <c r="I35" s="29">
        <v>868.65489999999988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</row>
    <row r="36" spans="1:23" x14ac:dyDescent="0.2">
      <c r="A36" s="35" t="s">
        <v>722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</row>
    <row r="37" spans="1:23" x14ac:dyDescent="0.2">
      <c r="A37" s="35" t="s">
        <v>2500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</row>
    <row r="38" spans="1:23" x14ac:dyDescent="0.2">
      <c r="A38" s="36" t="s">
        <v>2501</v>
      </c>
      <c r="B38" s="29">
        <v>70.307940000000002</v>
      </c>
      <c r="C38" s="29">
        <v>9.0600000000000003E-3</v>
      </c>
      <c r="D38" s="29">
        <v>423.39499999999998</v>
      </c>
      <c r="E38" s="29">
        <v>968.53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</row>
    <row r="39" spans="1:23" x14ac:dyDescent="0.2">
      <c r="A39" s="35" t="s">
        <v>2502</v>
      </c>
      <c r="B39" s="44">
        <v>0</v>
      </c>
      <c r="C39" s="44">
        <v>0</v>
      </c>
      <c r="D39" s="44">
        <v>53.188050000000004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</row>
    <row r="40" spans="1:23" x14ac:dyDescent="0.2">
      <c r="A40" s="35" t="s">
        <v>2503</v>
      </c>
      <c r="B40" s="29">
        <v>0</v>
      </c>
      <c r="C40" s="29">
        <v>0</v>
      </c>
      <c r="D40" s="29">
        <v>4950.1665300000004</v>
      </c>
      <c r="E40" s="29">
        <v>0</v>
      </c>
      <c r="F40" s="29">
        <v>0</v>
      </c>
      <c r="G40" s="29">
        <v>0</v>
      </c>
      <c r="H40" s="29">
        <v>58.916150000000002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</row>
    <row r="41" spans="1:23" x14ac:dyDescent="0.2">
      <c r="A41" s="35" t="s">
        <v>2504</v>
      </c>
      <c r="B41" s="29">
        <v>137.54392999999999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-3.6351900000000001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</row>
    <row r="42" spans="1:23" x14ac:dyDescent="0.2">
      <c r="A42" s="35" t="s">
        <v>2505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</row>
    <row r="43" spans="1:23" x14ac:dyDescent="0.2">
      <c r="A43" s="35" t="s">
        <v>2506</v>
      </c>
      <c r="B43" s="29">
        <v>18050.976500000001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</row>
    <row r="44" spans="1:23" x14ac:dyDescent="0.2">
      <c r="A44" s="35" t="s">
        <v>1290</v>
      </c>
      <c r="B44" s="45">
        <v>0</v>
      </c>
      <c r="C44" s="45">
        <v>0</v>
      </c>
      <c r="D44" s="45">
        <v>68179.096870000008</v>
      </c>
      <c r="E44" s="45">
        <v>64958.277710000002</v>
      </c>
      <c r="F44" s="45">
        <v>50.419470000000004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</row>
    <row r="45" spans="1:23" x14ac:dyDescent="0.2">
      <c r="A45" s="38" t="s">
        <v>289</v>
      </c>
      <c r="B45" s="28">
        <v>19306.011079999997</v>
      </c>
      <c r="C45" s="28">
        <v>9.0600000000000003E-3</v>
      </c>
      <c r="D45" s="28">
        <v>605774.97928999993</v>
      </c>
      <c r="E45" s="28">
        <v>480540.24165000004</v>
      </c>
      <c r="F45" s="28">
        <v>11365.417740000001</v>
      </c>
      <c r="G45" s="28">
        <v>0</v>
      </c>
      <c r="H45" s="28">
        <v>13077.579160000001</v>
      </c>
      <c r="I45" s="28">
        <v>868.65489999999988</v>
      </c>
      <c r="J45" s="28">
        <v>-303.39481999999998</v>
      </c>
      <c r="K45" s="28">
        <v>-110.69105999999998</v>
      </c>
      <c r="L45" s="28">
        <v>0</v>
      </c>
      <c r="M45" s="28">
        <v>0</v>
      </c>
      <c r="N45" s="28">
        <v>2114.9144500000002</v>
      </c>
      <c r="O45" s="28">
        <v>0</v>
      </c>
      <c r="P45" s="28">
        <v>0</v>
      </c>
      <c r="Q45" s="28">
        <v>9267.3395700000001</v>
      </c>
      <c r="R45" s="28">
        <v>0</v>
      </c>
      <c r="S45" s="28">
        <v>0</v>
      </c>
      <c r="T45" s="28">
        <v>0</v>
      </c>
      <c r="U45" s="28">
        <v>12199.265519999999</v>
      </c>
      <c r="V45" s="28">
        <v>0</v>
      </c>
      <c r="W45" s="28">
        <v>0</v>
      </c>
    </row>
    <row r="46" spans="1:23" x14ac:dyDescent="0.2">
      <c r="A46" s="35" t="s">
        <v>2507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30867.287350000002</v>
      </c>
      <c r="N46" s="44">
        <v>11.11107</v>
      </c>
      <c r="O46" s="44">
        <v>0</v>
      </c>
      <c r="P46" s="44">
        <v>60.84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</row>
    <row r="47" spans="1:23" x14ac:dyDescent="0.2">
      <c r="A47" s="35" t="s">
        <v>2508</v>
      </c>
      <c r="B47" s="29">
        <v>0</v>
      </c>
      <c r="C47" s="29">
        <v>0</v>
      </c>
      <c r="D47" s="29">
        <v>230.86663000000001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30323.351460000002</v>
      </c>
      <c r="V47" s="29">
        <v>38240.387259999996</v>
      </c>
      <c r="W47" s="29">
        <v>0</v>
      </c>
    </row>
    <row r="48" spans="1:23" x14ac:dyDescent="0.2">
      <c r="A48" s="35" t="s">
        <v>2509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4419.0420000000004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138261.41</v>
      </c>
      <c r="R48" s="29">
        <v>11656.094999999999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</row>
    <row r="49" spans="1:23" x14ac:dyDescent="0.2">
      <c r="A49" s="35" t="s">
        <v>2510</v>
      </c>
      <c r="B49" s="29">
        <v>2696.24323</v>
      </c>
      <c r="C49" s="29">
        <v>0</v>
      </c>
      <c r="D49" s="29">
        <v>116701.87265</v>
      </c>
      <c r="E49" s="29">
        <v>56021.384579999998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90554.897779999999</v>
      </c>
      <c r="Q49" s="29">
        <v>0</v>
      </c>
      <c r="R49" s="29">
        <v>0</v>
      </c>
      <c r="S49" s="29">
        <v>0</v>
      </c>
      <c r="T49" s="29">
        <v>1219058.1877899999</v>
      </c>
      <c r="U49" s="29">
        <v>0</v>
      </c>
      <c r="V49" s="29">
        <v>1389.07089</v>
      </c>
      <c r="W49" s="29">
        <v>0</v>
      </c>
    </row>
    <row r="50" spans="1:23" x14ac:dyDescent="0.2">
      <c r="A50" s="35" t="s">
        <v>2511</v>
      </c>
      <c r="B50" s="45">
        <v>0</v>
      </c>
      <c r="C50" s="45">
        <v>0</v>
      </c>
      <c r="D50" s="45">
        <v>0</v>
      </c>
      <c r="E50" s="45">
        <v>0</v>
      </c>
      <c r="F50" s="45">
        <v>4.0346200000000003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10809.357119999999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</row>
    <row r="51" spans="1:23" x14ac:dyDescent="0.2">
      <c r="A51" s="37" t="s">
        <v>2512</v>
      </c>
      <c r="B51" s="29">
        <v>0</v>
      </c>
      <c r="C51" s="29">
        <v>0</v>
      </c>
      <c r="D51" s="29">
        <v>20350.326000000001</v>
      </c>
      <c r="E51" s="29">
        <v>26270.296999999999</v>
      </c>
      <c r="F51" s="29">
        <v>0</v>
      </c>
      <c r="G51" s="29">
        <v>0</v>
      </c>
      <c r="H51" s="29">
        <v>7634.1087800000005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198917.03593000001</v>
      </c>
      <c r="V51" s="29">
        <v>194264.26032</v>
      </c>
      <c r="W51" s="29">
        <v>0</v>
      </c>
    </row>
    <row r="52" spans="1:23" x14ac:dyDescent="0.2">
      <c r="A52" s="35" t="s">
        <v>2513</v>
      </c>
      <c r="B52" s="29">
        <v>0</v>
      </c>
      <c r="C52" s="29">
        <v>0</v>
      </c>
      <c r="D52" s="29">
        <v>19296.019259999997</v>
      </c>
      <c r="E52" s="29">
        <v>36005.703580000001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221046.19871999999</v>
      </c>
      <c r="V52" s="29">
        <v>15044.69442</v>
      </c>
      <c r="W52" s="29">
        <v>0</v>
      </c>
    </row>
    <row r="53" spans="1:23" x14ac:dyDescent="0.2">
      <c r="A53" s="371" t="s">
        <v>287</v>
      </c>
      <c r="B53" s="29">
        <v>0</v>
      </c>
      <c r="C53" s="29">
        <v>0</v>
      </c>
      <c r="D53" s="29">
        <v>79710.627149999986</v>
      </c>
      <c r="E53" s="29">
        <v>56007.3413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557.12833999999998</v>
      </c>
      <c r="O53" s="29">
        <v>0</v>
      </c>
      <c r="P53" s="29">
        <v>0</v>
      </c>
      <c r="Q53" s="29">
        <v>0</v>
      </c>
      <c r="R53" s="29">
        <v>15223.73993</v>
      </c>
      <c r="S53" s="29">
        <v>0</v>
      </c>
      <c r="T53" s="29">
        <v>204.982</v>
      </c>
      <c r="U53" s="29">
        <v>77965.9087</v>
      </c>
      <c r="V53" s="29">
        <v>0</v>
      </c>
      <c r="W53" s="29">
        <v>0</v>
      </c>
    </row>
    <row r="54" spans="1:23" x14ac:dyDescent="0.2">
      <c r="A54" s="35" t="s">
        <v>2514</v>
      </c>
      <c r="B54" s="29">
        <v>0</v>
      </c>
      <c r="C54" s="29">
        <v>0</v>
      </c>
      <c r="D54" s="29">
        <v>32600.693769999998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10842.41778</v>
      </c>
      <c r="V54" s="29">
        <v>0</v>
      </c>
      <c r="W54" s="29">
        <v>0</v>
      </c>
    </row>
    <row r="55" spans="1:23" x14ac:dyDescent="0.2">
      <c r="A55" s="36" t="s">
        <v>2515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13302.3465</v>
      </c>
      <c r="R55" s="29">
        <v>9901.5288900000014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</row>
    <row r="56" spans="1:23" x14ac:dyDescent="0.2">
      <c r="A56" s="35" t="s">
        <v>288</v>
      </c>
      <c r="B56" s="44">
        <v>0</v>
      </c>
      <c r="C56" s="44">
        <v>0</v>
      </c>
      <c r="D56" s="44">
        <v>5491.07071</v>
      </c>
      <c r="E56" s="44">
        <v>3935.2831900000001</v>
      </c>
      <c r="F56" s="44">
        <v>80.608249999999998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46927.521179999996</v>
      </c>
      <c r="V56" s="44">
        <v>8344.6419100000003</v>
      </c>
      <c r="W56" s="44">
        <v>0</v>
      </c>
    </row>
    <row r="57" spans="1:23" x14ac:dyDescent="0.2">
      <c r="A57" s="35" t="s">
        <v>2516</v>
      </c>
      <c r="B57" s="29">
        <v>0</v>
      </c>
      <c r="C57" s="29">
        <v>0</v>
      </c>
      <c r="D57" s="29">
        <v>620.31359999999995</v>
      </c>
      <c r="E57" s="29">
        <v>4618.4695000000002</v>
      </c>
      <c r="F57" s="29">
        <v>0</v>
      </c>
      <c r="G57" s="29">
        <v>0</v>
      </c>
      <c r="H57" s="29">
        <v>389.14788000001192</v>
      </c>
      <c r="I57" s="29">
        <v>0</v>
      </c>
      <c r="J57" s="29">
        <v>0</v>
      </c>
      <c r="K57" s="29">
        <v>0</v>
      </c>
      <c r="L57" s="29">
        <v>0</v>
      </c>
      <c r="M57" s="29">
        <v>22813.61823</v>
      </c>
      <c r="N57" s="29">
        <v>5411.6539899999998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</row>
    <row r="58" spans="1:23" x14ac:dyDescent="0.2">
      <c r="A58" s="35" t="s">
        <v>2517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42600.200850000001</v>
      </c>
      <c r="V58" s="29">
        <v>0</v>
      </c>
      <c r="W58" s="29">
        <v>0</v>
      </c>
    </row>
    <row r="59" spans="1:23" x14ac:dyDescent="0.2">
      <c r="A59" s="35" t="s">
        <v>2518</v>
      </c>
      <c r="B59" s="29">
        <v>997.72838999999988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11424.911259999999</v>
      </c>
      <c r="N59" s="29">
        <v>1717.5907500000001</v>
      </c>
      <c r="O59" s="29">
        <v>0</v>
      </c>
      <c r="P59" s="29">
        <v>0</v>
      </c>
      <c r="Q59" s="29">
        <v>0</v>
      </c>
      <c r="R59" s="29">
        <v>62440.934799999995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</row>
    <row r="60" spans="1:23" x14ac:dyDescent="0.2">
      <c r="A60" s="35" t="s">
        <v>2519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7557.51494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</row>
    <row r="61" spans="1:23" x14ac:dyDescent="0.2">
      <c r="A61" s="37" t="s">
        <v>2520</v>
      </c>
      <c r="B61" s="29">
        <v>697.05804000000001</v>
      </c>
      <c r="C61" s="29">
        <v>0</v>
      </c>
      <c r="D61" s="29">
        <v>1015.9685500000001</v>
      </c>
      <c r="E61" s="29">
        <v>556.30939999999998</v>
      </c>
      <c r="F61" s="29">
        <v>47.089089999999999</v>
      </c>
      <c r="G61" s="29">
        <v>0</v>
      </c>
      <c r="H61" s="29">
        <v>1107.9396499999998</v>
      </c>
      <c r="I61" s="29">
        <v>0</v>
      </c>
      <c r="J61" s="29">
        <v>-7.3938200000000025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22707.554499999998</v>
      </c>
      <c r="V61" s="29">
        <v>4268.7089100000003</v>
      </c>
      <c r="W61" s="29">
        <v>0</v>
      </c>
    </row>
    <row r="62" spans="1:23" x14ac:dyDescent="0.2">
      <c r="A62" s="35" t="s">
        <v>2521</v>
      </c>
      <c r="B62" s="29">
        <v>0</v>
      </c>
      <c r="C62" s="29">
        <v>0</v>
      </c>
      <c r="D62" s="29">
        <v>5069.8977703995743</v>
      </c>
      <c r="E62" s="29">
        <v>72665.538539600428</v>
      </c>
      <c r="F62" s="29">
        <v>0</v>
      </c>
      <c r="G62" s="29">
        <v>0</v>
      </c>
      <c r="H62" s="29">
        <v>536.75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24201.057789999952</v>
      </c>
      <c r="S62" s="29">
        <v>0</v>
      </c>
      <c r="T62" s="29">
        <v>0</v>
      </c>
      <c r="U62" s="29">
        <v>338542.57054000004</v>
      </c>
      <c r="V62" s="29">
        <v>41925.637450000002</v>
      </c>
      <c r="W62" s="29">
        <v>0</v>
      </c>
    </row>
    <row r="63" spans="1:23" x14ac:dyDescent="0.2">
      <c r="A63" s="35" t="s">
        <v>2522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</row>
    <row r="64" spans="1:23" x14ac:dyDescent="0.2">
      <c r="A64" s="35" t="s">
        <v>2523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233.25889000000001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</row>
    <row r="65" spans="1:23" x14ac:dyDescent="0.2">
      <c r="A65" s="35" t="s">
        <v>2524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409.00778000000003</v>
      </c>
      <c r="S65" s="29">
        <v>0</v>
      </c>
      <c r="T65" s="29">
        <v>0</v>
      </c>
      <c r="U65" s="29">
        <v>254587.90480000002</v>
      </c>
      <c r="V65" s="29">
        <v>12807.348910000001</v>
      </c>
      <c r="W65" s="29">
        <v>0</v>
      </c>
    </row>
    <row r="66" spans="1:23" x14ac:dyDescent="0.2">
      <c r="A66" s="35" t="s">
        <v>1291</v>
      </c>
      <c r="B66" s="29">
        <v>0</v>
      </c>
      <c r="C66" s="29">
        <v>0</v>
      </c>
      <c r="D66" s="29">
        <v>29201.582999999999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193.12</v>
      </c>
      <c r="M66" s="29">
        <v>64639.063000000002</v>
      </c>
      <c r="N66" s="29">
        <v>66740.194000000003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81132.468999999997</v>
      </c>
      <c r="V66" s="29">
        <v>289816.82</v>
      </c>
      <c r="W66" s="29">
        <v>0</v>
      </c>
    </row>
    <row r="67" spans="1:23" x14ac:dyDescent="0.2">
      <c r="A67" s="38" t="s">
        <v>290</v>
      </c>
      <c r="B67" s="46">
        <v>4391.0296600000001</v>
      </c>
      <c r="C67" s="46">
        <v>0</v>
      </c>
      <c r="D67" s="46">
        <v>310289.23909039958</v>
      </c>
      <c r="E67" s="46">
        <v>256080.32708960041</v>
      </c>
      <c r="F67" s="46">
        <v>131.73195999999999</v>
      </c>
      <c r="G67" s="46">
        <v>0</v>
      </c>
      <c r="H67" s="46">
        <v>14320.247200000014</v>
      </c>
      <c r="I67" s="46">
        <v>0</v>
      </c>
      <c r="J67" s="46">
        <v>-7.3938200000000025</v>
      </c>
      <c r="K67" s="46">
        <v>0</v>
      </c>
      <c r="L67" s="46">
        <v>193.12</v>
      </c>
      <c r="M67" s="46">
        <v>129744.87984000001</v>
      </c>
      <c r="N67" s="46">
        <v>74437.678150000007</v>
      </c>
      <c r="O67" s="46">
        <v>0</v>
      </c>
      <c r="P67" s="46">
        <v>90615.737779999996</v>
      </c>
      <c r="Q67" s="46">
        <v>169930.62856000001</v>
      </c>
      <c r="R67" s="46">
        <v>123832.36418999995</v>
      </c>
      <c r="S67" s="46">
        <v>0</v>
      </c>
      <c r="T67" s="46">
        <v>1219263.16979</v>
      </c>
      <c r="U67" s="46">
        <v>1325593.1334599999</v>
      </c>
      <c r="V67" s="46">
        <v>606101.5700699999</v>
      </c>
      <c r="W67" s="46">
        <v>0</v>
      </c>
    </row>
    <row r="68" spans="1:23" x14ac:dyDescent="0.2">
      <c r="A68" s="299" t="s">
        <v>2590</v>
      </c>
      <c r="B68" s="46">
        <v>23697.040739999997</v>
      </c>
      <c r="C68" s="46">
        <v>9.0600000000000003E-3</v>
      </c>
      <c r="D68" s="46">
        <v>916064.21838039951</v>
      </c>
      <c r="E68" s="46">
        <v>736620.56873960036</v>
      </c>
      <c r="F68" s="46">
        <v>11497.149700000002</v>
      </c>
      <c r="G68" s="46">
        <v>0</v>
      </c>
      <c r="H68" s="46">
        <v>27397.826360000014</v>
      </c>
      <c r="I68" s="46">
        <v>868.65489999999988</v>
      </c>
      <c r="J68" s="46">
        <v>-310.78863999999999</v>
      </c>
      <c r="K68" s="46">
        <v>-110.69105999999998</v>
      </c>
      <c r="L68" s="46">
        <v>193.12</v>
      </c>
      <c r="M68" s="46">
        <v>129744.87984000001</v>
      </c>
      <c r="N68" s="46">
        <v>76552.592600000004</v>
      </c>
      <c r="O68" s="46">
        <v>0</v>
      </c>
      <c r="P68" s="46">
        <v>90615.737779999996</v>
      </c>
      <c r="Q68" s="46">
        <v>179197.96812999999</v>
      </c>
      <c r="R68" s="46">
        <v>123832.36418999995</v>
      </c>
      <c r="S68" s="46">
        <v>0</v>
      </c>
      <c r="T68" s="46">
        <v>1219263.16979</v>
      </c>
      <c r="U68" s="46">
        <v>1337792.3989800001</v>
      </c>
      <c r="V68" s="46">
        <v>606101.5700699999</v>
      </c>
      <c r="W68" s="46">
        <v>0</v>
      </c>
    </row>
    <row r="69" spans="1:23" x14ac:dyDescent="0.2">
      <c r="A69" s="39" t="s">
        <v>2591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1:23" x14ac:dyDescent="0.2">
      <c r="A70" s="35" t="s">
        <v>1292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</row>
    <row r="71" spans="1:23" ht="13.5" thickBot="1" x14ac:dyDescent="0.25">
      <c r="A71" s="300" t="s">
        <v>1550</v>
      </c>
      <c r="B71" s="31">
        <v>23697.040739999997</v>
      </c>
      <c r="C71" s="31">
        <v>9.0600000000000003E-3</v>
      </c>
      <c r="D71" s="31">
        <v>916064.21838039951</v>
      </c>
      <c r="E71" s="31">
        <v>736620.56873960036</v>
      </c>
      <c r="F71" s="31">
        <v>11497.149700000002</v>
      </c>
      <c r="G71" s="31">
        <v>0</v>
      </c>
      <c r="H71" s="31">
        <v>27397.826360000014</v>
      </c>
      <c r="I71" s="31">
        <v>868.65489999999988</v>
      </c>
      <c r="J71" s="31">
        <v>-310.78863999999999</v>
      </c>
      <c r="K71" s="31">
        <v>-110.69105999999998</v>
      </c>
      <c r="L71" s="31">
        <v>193.12</v>
      </c>
      <c r="M71" s="31">
        <v>129744.87984000001</v>
      </c>
      <c r="N71" s="31">
        <v>76552.592600000004</v>
      </c>
      <c r="O71" s="31">
        <v>0</v>
      </c>
      <c r="P71" s="31">
        <v>90615.737779999996</v>
      </c>
      <c r="Q71" s="31">
        <v>179197.96812999999</v>
      </c>
      <c r="R71" s="31">
        <v>123832.36418999995</v>
      </c>
      <c r="S71" s="31">
        <v>0</v>
      </c>
      <c r="T71" s="31">
        <v>1219263.16979</v>
      </c>
      <c r="U71" s="31">
        <v>1337792.3989800001</v>
      </c>
      <c r="V71" s="31">
        <v>606101.5700699999</v>
      </c>
      <c r="W71" s="31">
        <v>0</v>
      </c>
    </row>
  </sheetData>
  <mergeCells count="25">
    <mergeCell ref="A5:K6"/>
    <mergeCell ref="L5:W6"/>
    <mergeCell ref="A8:A12"/>
    <mergeCell ref="B8:K8"/>
    <mergeCell ref="L8:W8"/>
    <mergeCell ref="L10:L12"/>
    <mergeCell ref="R10:R12"/>
    <mergeCell ref="D9:E11"/>
    <mergeCell ref="F9:G11"/>
    <mergeCell ref="H9:I11"/>
    <mergeCell ref="B9:C11"/>
    <mergeCell ref="S10:S12"/>
    <mergeCell ref="T10:T12"/>
    <mergeCell ref="U10:U12"/>
    <mergeCell ref="V10:V12"/>
    <mergeCell ref="L9:O9"/>
    <mergeCell ref="P9:S9"/>
    <mergeCell ref="T9:W9"/>
    <mergeCell ref="M10:M12"/>
    <mergeCell ref="O10:O12"/>
    <mergeCell ref="N10:N12"/>
    <mergeCell ref="P10:P12"/>
    <mergeCell ref="J9:K11"/>
    <mergeCell ref="Q10:Q12"/>
    <mergeCell ref="W10:W12"/>
  </mergeCells>
  <phoneticPr fontId="2" type="noConversion"/>
  <conditionalFormatting sqref="B14:W71 A14:A69 A71">
    <cfRule type="expression" dxfId="99" priority="1" stopIfTrue="1">
      <formula>$AW14=1</formula>
    </cfRule>
  </conditionalFormatting>
  <conditionalFormatting sqref="A70">
    <cfRule type="expression" dxfId="98" priority="2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55118110236220474" right="0.59055118110236227" top="0.74803149606299213" bottom="1.1023622047244095" header="0.51181102362204722" footer="0.51181102362204722"/>
  <pageSetup paperSize="8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showGridLines="0" workbookViewId="0">
      <selection activeCell="A2" sqref="A2"/>
    </sheetView>
  </sheetViews>
  <sheetFormatPr defaultRowHeight="12.75" x14ac:dyDescent="0.2"/>
  <cols>
    <col min="1" max="1" width="29.140625" customWidth="1"/>
    <col min="2" max="2" width="14.5703125" customWidth="1"/>
    <col min="3" max="3" width="14.28515625" customWidth="1"/>
    <col min="4" max="4" width="15.5703125" customWidth="1"/>
    <col min="5" max="5" width="14.28515625" customWidth="1"/>
    <col min="6" max="6" width="15.7109375" customWidth="1"/>
    <col min="7" max="7" width="15.5703125" customWidth="1"/>
    <col min="8" max="8" width="16.5703125" customWidth="1"/>
    <col min="9" max="9" width="19" customWidth="1"/>
    <col min="10" max="10" width="16.85546875" customWidth="1"/>
    <col min="11" max="11" width="13.28515625" customWidth="1"/>
    <col min="12" max="12" width="17.42578125" customWidth="1"/>
    <col min="13" max="13" width="14.85546875" customWidth="1"/>
  </cols>
  <sheetData>
    <row r="1" spans="1:13" x14ac:dyDescent="0.2">
      <c r="A1" s="519" t="s">
        <v>185</v>
      </c>
    </row>
    <row r="2" spans="1:13" x14ac:dyDescent="0.2">
      <c r="A2" s="519" t="s">
        <v>2786</v>
      </c>
    </row>
    <row r="3" spans="1:13" x14ac:dyDescent="0.2">
      <c r="A3" s="20" t="s">
        <v>1399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75" t="s">
        <v>1400</v>
      </c>
    </row>
    <row r="4" spans="1:13" x14ac:dyDescent="0.2">
      <c r="A4" s="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.75" x14ac:dyDescent="0.2">
      <c r="A5" s="595" t="s">
        <v>1401</v>
      </c>
      <c r="B5" s="595"/>
      <c r="C5" s="595"/>
      <c r="D5" s="595"/>
      <c r="E5" s="595"/>
      <c r="F5" s="595"/>
      <c r="G5" s="53"/>
      <c r="H5" s="596" t="s">
        <v>300</v>
      </c>
      <c r="I5" s="596"/>
      <c r="J5" s="596"/>
      <c r="K5" s="596"/>
      <c r="L5" s="596"/>
      <c r="M5" s="596"/>
    </row>
    <row r="6" spans="1:13" ht="15.75" x14ac:dyDescent="0.2">
      <c r="A6" s="595"/>
      <c r="B6" s="595"/>
      <c r="C6" s="595"/>
      <c r="D6" s="595"/>
      <c r="E6" s="595"/>
      <c r="F6" s="595"/>
      <c r="G6" s="53"/>
      <c r="H6" s="596"/>
      <c r="I6" s="596"/>
      <c r="J6" s="596"/>
      <c r="K6" s="596"/>
      <c r="L6" s="596"/>
      <c r="M6" s="596"/>
    </row>
    <row r="7" spans="1:13" ht="13.5" thickBot="1" x14ac:dyDescent="0.25">
      <c r="A7" s="2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33" t="s">
        <v>2525</v>
      </c>
    </row>
    <row r="8" spans="1:13" ht="16.5" customHeight="1" thickBot="1" x14ac:dyDescent="0.25">
      <c r="A8" s="589" t="s">
        <v>328</v>
      </c>
      <c r="B8" s="594" t="s">
        <v>950</v>
      </c>
      <c r="C8" s="594"/>
      <c r="D8" s="594"/>
      <c r="E8" s="594" t="s">
        <v>951</v>
      </c>
      <c r="F8" s="594"/>
      <c r="G8" s="594"/>
      <c r="H8" s="594" t="s">
        <v>952</v>
      </c>
      <c r="I8" s="594"/>
      <c r="J8" s="594"/>
      <c r="K8" s="594" t="s">
        <v>953</v>
      </c>
      <c r="L8" s="594"/>
      <c r="M8" s="594"/>
    </row>
    <row r="9" spans="1:13" ht="16.5" customHeight="1" thickBot="1" x14ac:dyDescent="0.25">
      <c r="A9" s="590"/>
      <c r="B9" s="594"/>
      <c r="C9" s="594"/>
      <c r="D9" s="594"/>
      <c r="E9" s="594"/>
      <c r="F9" s="594"/>
      <c r="G9" s="594"/>
      <c r="H9" s="594"/>
      <c r="I9" s="594"/>
      <c r="J9" s="594"/>
      <c r="K9" s="594"/>
      <c r="L9" s="594"/>
      <c r="M9" s="594"/>
    </row>
    <row r="10" spans="1:13" ht="21.75" customHeight="1" thickBot="1" x14ac:dyDescent="0.25">
      <c r="A10" s="590"/>
      <c r="B10" s="594" t="s">
        <v>2148</v>
      </c>
      <c r="C10" s="594" t="s">
        <v>2149</v>
      </c>
      <c r="D10" s="594" t="s">
        <v>2150</v>
      </c>
      <c r="E10" s="594" t="s">
        <v>2151</v>
      </c>
      <c r="F10" s="594" t="s">
        <v>2152</v>
      </c>
      <c r="G10" s="594" t="s">
        <v>2153</v>
      </c>
      <c r="H10" s="594" t="s">
        <v>2154</v>
      </c>
      <c r="I10" s="594" t="s">
        <v>2155</v>
      </c>
      <c r="J10" s="594" t="s">
        <v>2156</v>
      </c>
      <c r="K10" s="594" t="s">
        <v>1529</v>
      </c>
      <c r="L10" s="594" t="s">
        <v>2157</v>
      </c>
      <c r="M10" s="594" t="s">
        <v>2158</v>
      </c>
    </row>
    <row r="11" spans="1:13" ht="21.75" customHeight="1" thickBot="1" x14ac:dyDescent="0.25">
      <c r="A11" s="590"/>
      <c r="B11" s="594"/>
      <c r="C11" s="594"/>
      <c r="D11" s="594"/>
      <c r="E11" s="594"/>
      <c r="F11" s="594"/>
      <c r="G11" s="594"/>
      <c r="H11" s="594"/>
      <c r="I11" s="594"/>
      <c r="J11" s="594"/>
      <c r="K11" s="599"/>
      <c r="L11" s="594"/>
      <c r="M11" s="594"/>
    </row>
    <row r="12" spans="1:13" ht="26.25" customHeight="1" thickBot="1" x14ac:dyDescent="0.25">
      <c r="A12" s="591"/>
      <c r="B12" s="594"/>
      <c r="C12" s="594"/>
      <c r="D12" s="594"/>
      <c r="E12" s="594"/>
      <c r="F12" s="594"/>
      <c r="G12" s="594"/>
      <c r="H12" s="594"/>
      <c r="I12" s="594"/>
      <c r="J12" s="594"/>
      <c r="K12" s="599"/>
      <c r="L12" s="594"/>
      <c r="M12" s="594"/>
    </row>
    <row r="13" spans="1:13" x14ac:dyDescent="0.2">
      <c r="A13" s="34"/>
      <c r="B13" s="30"/>
      <c r="C13" s="42"/>
      <c r="D13" s="30"/>
      <c r="E13" s="42"/>
      <c r="F13" s="30"/>
      <c r="G13" s="30"/>
      <c r="H13" s="42"/>
      <c r="I13" s="30"/>
      <c r="J13" s="42"/>
      <c r="K13" s="30"/>
      <c r="L13" s="42"/>
      <c r="M13" s="30"/>
    </row>
    <row r="14" spans="1:13" x14ac:dyDescent="0.2">
      <c r="A14" s="35" t="s">
        <v>703</v>
      </c>
      <c r="B14" s="29">
        <v>1428.3379499999999</v>
      </c>
      <c r="C14" s="29">
        <v>0</v>
      </c>
      <c r="D14" s="29">
        <v>0</v>
      </c>
      <c r="E14" s="29">
        <v>33650.626170000003</v>
      </c>
      <c r="F14" s="29">
        <v>-2863.018</v>
      </c>
      <c r="G14" s="29">
        <v>-2516.0302499999998</v>
      </c>
      <c r="H14" s="29">
        <v>0</v>
      </c>
      <c r="I14" s="29">
        <v>0</v>
      </c>
      <c r="J14" s="29">
        <v>0</v>
      </c>
      <c r="K14" s="29">
        <v>379.45015999999998</v>
      </c>
      <c r="L14" s="29">
        <v>0</v>
      </c>
      <c r="M14" s="29">
        <v>0</v>
      </c>
    </row>
    <row r="15" spans="1:13" x14ac:dyDescent="0.2">
      <c r="A15" s="35" t="s">
        <v>704</v>
      </c>
      <c r="B15" s="29">
        <v>95.332859999999997</v>
      </c>
      <c r="C15" s="29">
        <v>0</v>
      </c>
      <c r="D15" s="29">
        <v>0</v>
      </c>
      <c r="E15" s="29">
        <v>208618.03786000001</v>
      </c>
      <c r="F15" s="29">
        <v>0</v>
      </c>
      <c r="G15" s="29">
        <v>-6864.4598800000003</v>
      </c>
      <c r="H15" s="29">
        <v>43049.293469999997</v>
      </c>
      <c r="I15" s="29">
        <v>0</v>
      </c>
      <c r="J15" s="29">
        <v>0</v>
      </c>
      <c r="K15" s="29">
        <v>4873.1943100000008</v>
      </c>
      <c r="L15" s="29">
        <v>0</v>
      </c>
      <c r="M15" s="29">
        <v>0</v>
      </c>
    </row>
    <row r="16" spans="1:13" x14ac:dyDescent="0.2">
      <c r="A16" s="35" t="s">
        <v>705</v>
      </c>
      <c r="B16" s="29">
        <v>20564.669580000013</v>
      </c>
      <c r="C16" s="29">
        <v>-441.42748999999998</v>
      </c>
      <c r="D16" s="29">
        <v>-1439.34735</v>
      </c>
      <c r="E16" s="29">
        <v>340132.12618999998</v>
      </c>
      <c r="F16" s="29">
        <v>-7640.8230199999998</v>
      </c>
      <c r="G16" s="29">
        <v>-10293.89321</v>
      </c>
      <c r="H16" s="29">
        <v>0</v>
      </c>
      <c r="I16" s="29">
        <v>0</v>
      </c>
      <c r="J16" s="29">
        <v>0</v>
      </c>
      <c r="K16" s="29">
        <v>69532.844689999998</v>
      </c>
      <c r="L16" s="29">
        <v>0</v>
      </c>
      <c r="M16" s="29">
        <v>0</v>
      </c>
    </row>
    <row r="17" spans="1:13" x14ac:dyDescent="0.2">
      <c r="A17" s="35" t="s">
        <v>706</v>
      </c>
      <c r="B17" s="29">
        <v>8963.3692300000002</v>
      </c>
      <c r="C17" s="29">
        <v>0</v>
      </c>
      <c r="D17" s="29">
        <v>-210.99638000000002</v>
      </c>
      <c r="E17" s="29">
        <v>52476.276949999999</v>
      </c>
      <c r="F17" s="29">
        <v>0</v>
      </c>
      <c r="G17" s="29">
        <v>-9164.3358200000002</v>
      </c>
      <c r="H17" s="29">
        <v>23039.806339999999</v>
      </c>
      <c r="I17" s="29">
        <v>0</v>
      </c>
      <c r="J17" s="29">
        <v>0</v>
      </c>
      <c r="K17" s="29">
        <v>4712.2732500000002</v>
      </c>
      <c r="L17" s="29">
        <v>0</v>
      </c>
      <c r="M17" s="29">
        <v>0</v>
      </c>
    </row>
    <row r="18" spans="1:13" x14ac:dyDescent="0.2">
      <c r="A18" s="36" t="s">
        <v>707</v>
      </c>
      <c r="B18" s="29">
        <v>4115.52736</v>
      </c>
      <c r="C18" s="29">
        <v>-93.258139999999997</v>
      </c>
      <c r="D18" s="29">
        <v>0</v>
      </c>
      <c r="E18" s="29">
        <v>51630.482299999996</v>
      </c>
      <c r="F18" s="29">
        <v>-1294.9314299999999</v>
      </c>
      <c r="G18" s="29">
        <v>-3124.8538799999997</v>
      </c>
      <c r="H18" s="29">
        <v>1451.58709</v>
      </c>
      <c r="I18" s="29">
        <v>-70.328360000000004</v>
      </c>
      <c r="J18" s="29">
        <v>0</v>
      </c>
      <c r="K18" s="29">
        <v>4.0575000000000001</v>
      </c>
      <c r="L18" s="29">
        <v>0</v>
      </c>
      <c r="M18" s="29">
        <v>0</v>
      </c>
    </row>
    <row r="19" spans="1:13" x14ac:dyDescent="0.2">
      <c r="A19" s="35" t="s">
        <v>708</v>
      </c>
      <c r="B19" s="44">
        <v>2061.13636</v>
      </c>
      <c r="C19" s="44">
        <v>0</v>
      </c>
      <c r="D19" s="44">
        <v>0</v>
      </c>
      <c r="E19" s="44">
        <v>219859.34546000167</v>
      </c>
      <c r="F19" s="44">
        <v>0</v>
      </c>
      <c r="G19" s="44">
        <v>-626.71600000000001</v>
      </c>
      <c r="H19" s="44">
        <v>1205.6485500000001</v>
      </c>
      <c r="I19" s="44">
        <v>0</v>
      </c>
      <c r="J19" s="44">
        <v>0</v>
      </c>
      <c r="K19" s="44">
        <v>31629.536489999999</v>
      </c>
      <c r="L19" s="44">
        <v>0</v>
      </c>
      <c r="M19" s="44">
        <v>0</v>
      </c>
    </row>
    <row r="20" spans="1:13" x14ac:dyDescent="0.2">
      <c r="A20" s="35" t="s">
        <v>284</v>
      </c>
      <c r="B20" s="29">
        <v>2473.0828799999999</v>
      </c>
      <c r="C20" s="29">
        <v>0</v>
      </c>
      <c r="D20" s="29">
        <v>-264.27</v>
      </c>
      <c r="E20" s="29">
        <v>125901.024</v>
      </c>
      <c r="F20" s="29">
        <v>0</v>
      </c>
      <c r="G20" s="29">
        <v>-11810.868</v>
      </c>
      <c r="H20" s="29">
        <v>249.46299999999999</v>
      </c>
      <c r="I20" s="29">
        <v>0</v>
      </c>
      <c r="J20" s="29">
        <v>0</v>
      </c>
      <c r="K20" s="29">
        <v>7099.1220000000003</v>
      </c>
      <c r="L20" s="29">
        <v>0</v>
      </c>
      <c r="M20" s="29">
        <v>0</v>
      </c>
    </row>
    <row r="21" spans="1:13" x14ac:dyDescent="0.2">
      <c r="A21" s="35" t="s">
        <v>709</v>
      </c>
      <c r="B21" s="29">
        <v>5.9093200000000001</v>
      </c>
      <c r="C21" s="29">
        <v>0</v>
      </c>
      <c r="D21" s="29">
        <v>-5.9093200000000001</v>
      </c>
      <c r="E21" s="29">
        <v>262.04696000000001</v>
      </c>
      <c r="F21" s="29">
        <v>0</v>
      </c>
      <c r="G21" s="29">
        <v>-1571.68093</v>
      </c>
      <c r="H21" s="29">
        <v>753.95779000000005</v>
      </c>
      <c r="I21" s="29">
        <v>0</v>
      </c>
      <c r="J21" s="29">
        <v>-452.31043</v>
      </c>
      <c r="K21" s="29">
        <v>3667.7477400000002</v>
      </c>
      <c r="L21" s="29">
        <v>0</v>
      </c>
      <c r="M21" s="29">
        <v>-1595.8298799999998</v>
      </c>
    </row>
    <row r="22" spans="1:13" x14ac:dyDescent="0.2">
      <c r="A22" s="35" t="s">
        <v>710</v>
      </c>
      <c r="B22" s="29">
        <v>1133.4458400000001</v>
      </c>
      <c r="C22" s="29">
        <v>0</v>
      </c>
      <c r="D22" s="29">
        <v>0</v>
      </c>
      <c r="E22" s="29">
        <v>40684.527690000003</v>
      </c>
      <c r="F22" s="29">
        <v>0</v>
      </c>
      <c r="G22" s="29">
        <v>-2006.2427</v>
      </c>
      <c r="H22" s="29">
        <v>828.10960999999998</v>
      </c>
      <c r="I22" s="29">
        <v>0</v>
      </c>
      <c r="J22" s="29">
        <v>0</v>
      </c>
      <c r="K22" s="29">
        <v>2225.4380099999998</v>
      </c>
      <c r="L22" s="29">
        <v>0</v>
      </c>
      <c r="M22" s="29">
        <v>0</v>
      </c>
    </row>
    <row r="23" spans="1:13" x14ac:dyDescent="0.2">
      <c r="A23" s="35" t="s">
        <v>711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837.36532000000011</v>
      </c>
      <c r="I23" s="45">
        <v>0</v>
      </c>
      <c r="J23" s="45">
        <v>0</v>
      </c>
      <c r="K23" s="45">
        <v>303.79678000000001</v>
      </c>
      <c r="L23" s="45">
        <v>0</v>
      </c>
      <c r="M23" s="45">
        <v>0</v>
      </c>
    </row>
    <row r="24" spans="1:13" x14ac:dyDescent="0.2">
      <c r="A24" s="37" t="s">
        <v>285</v>
      </c>
      <c r="B24" s="29">
        <v>1431.02469</v>
      </c>
      <c r="C24" s="29">
        <v>0</v>
      </c>
      <c r="D24" s="29">
        <v>-50.124180000000003</v>
      </c>
      <c r="E24" s="29">
        <v>143328.34912</v>
      </c>
      <c r="F24" s="29">
        <v>0</v>
      </c>
      <c r="G24" s="29">
        <v>-3927.1568500000003</v>
      </c>
      <c r="H24" s="29">
        <v>351.56641999999999</v>
      </c>
      <c r="I24" s="29">
        <v>0</v>
      </c>
      <c r="J24" s="29">
        <v>0</v>
      </c>
      <c r="K24" s="29">
        <v>10873.22654</v>
      </c>
      <c r="L24" s="29">
        <v>0</v>
      </c>
      <c r="M24" s="29">
        <v>0</v>
      </c>
    </row>
    <row r="25" spans="1:13" x14ac:dyDescent="0.2">
      <c r="A25" s="35" t="s">
        <v>712</v>
      </c>
      <c r="B25" s="29">
        <v>151.24201000000002</v>
      </c>
      <c r="C25" s="29">
        <v>0</v>
      </c>
      <c r="D25" s="29">
        <v>0</v>
      </c>
      <c r="E25" s="29">
        <v>53758.47004</v>
      </c>
      <c r="F25" s="29">
        <v>0</v>
      </c>
      <c r="G25" s="29">
        <v>-1726.0724599999999</v>
      </c>
      <c r="H25" s="29">
        <v>105.96754999999999</v>
      </c>
      <c r="I25" s="29">
        <v>0</v>
      </c>
      <c r="J25" s="29">
        <v>0</v>
      </c>
      <c r="K25" s="29">
        <v>3756.5700499999998</v>
      </c>
      <c r="L25" s="29">
        <v>0</v>
      </c>
      <c r="M25" s="29">
        <v>0</v>
      </c>
    </row>
    <row r="26" spans="1:13" x14ac:dyDescent="0.2">
      <c r="A26" s="35" t="s">
        <v>713</v>
      </c>
      <c r="B26" s="29">
        <v>16169.60763</v>
      </c>
      <c r="C26" s="29">
        <v>0</v>
      </c>
      <c r="D26" s="29">
        <v>0</v>
      </c>
      <c r="E26" s="29">
        <v>93131.397319999989</v>
      </c>
      <c r="F26" s="29">
        <v>0</v>
      </c>
      <c r="G26" s="29">
        <v>-1488.34527</v>
      </c>
      <c r="H26" s="29">
        <v>5853.354338806339</v>
      </c>
      <c r="I26" s="29">
        <v>0</v>
      </c>
      <c r="J26" s="29">
        <v>0</v>
      </c>
      <c r="K26" s="29">
        <v>1382.2363799999998</v>
      </c>
      <c r="L26" s="29">
        <v>0</v>
      </c>
      <c r="M26" s="29">
        <v>0</v>
      </c>
    </row>
    <row r="27" spans="1:13" x14ac:dyDescent="0.2">
      <c r="A27" s="35" t="s">
        <v>714</v>
      </c>
      <c r="B27" s="29">
        <v>4912.1481900000008</v>
      </c>
      <c r="C27" s="29">
        <v>0</v>
      </c>
      <c r="D27" s="29">
        <v>-2.13015</v>
      </c>
      <c r="E27" s="29">
        <v>17977.936229999996</v>
      </c>
      <c r="F27" s="29">
        <v>0</v>
      </c>
      <c r="G27" s="29">
        <v>-72.158029999999997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</row>
    <row r="28" spans="1:13" x14ac:dyDescent="0.2">
      <c r="A28" s="36" t="s">
        <v>715</v>
      </c>
      <c r="B28" s="29">
        <v>10034.39444</v>
      </c>
      <c r="C28" s="29">
        <v>0</v>
      </c>
      <c r="D28" s="29">
        <v>0</v>
      </c>
      <c r="E28" s="29">
        <v>119396.81078999999</v>
      </c>
      <c r="F28" s="29">
        <v>-2185.9595899999999</v>
      </c>
      <c r="G28" s="29">
        <v>-3839.7186900000002</v>
      </c>
      <c r="H28" s="29">
        <v>0</v>
      </c>
      <c r="I28" s="29">
        <v>0</v>
      </c>
      <c r="J28" s="29">
        <v>0</v>
      </c>
      <c r="K28" s="29">
        <v>4226.1263099999996</v>
      </c>
      <c r="L28" s="29">
        <v>0</v>
      </c>
      <c r="M28" s="29">
        <v>0</v>
      </c>
    </row>
    <row r="29" spans="1:13" x14ac:dyDescent="0.2">
      <c r="A29" s="35" t="s">
        <v>716</v>
      </c>
      <c r="B29" s="44">
        <v>3210.3640299999997</v>
      </c>
      <c r="C29" s="44">
        <v>0</v>
      </c>
      <c r="D29" s="44">
        <v>0</v>
      </c>
      <c r="E29" s="44">
        <v>43482.23532</v>
      </c>
      <c r="F29" s="44">
        <v>0</v>
      </c>
      <c r="G29" s="44">
        <v>-3426.9114799999998</v>
      </c>
      <c r="H29" s="44">
        <v>16202.963659999999</v>
      </c>
      <c r="I29" s="44">
        <v>0</v>
      </c>
      <c r="J29" s="44">
        <v>0</v>
      </c>
      <c r="K29" s="44">
        <v>4267.3785599999992</v>
      </c>
      <c r="L29" s="44">
        <v>0</v>
      </c>
      <c r="M29" s="44">
        <v>0</v>
      </c>
    </row>
    <row r="30" spans="1:13" x14ac:dyDescent="0.2">
      <c r="A30" s="35" t="s">
        <v>286</v>
      </c>
      <c r="B30" s="29">
        <v>1136.9724699999999</v>
      </c>
      <c r="C30" s="29">
        <v>-30.919790000000003</v>
      </c>
      <c r="D30" s="29">
        <v>-3.7845900000000001</v>
      </c>
      <c r="E30" s="29">
        <v>29920.539080000002</v>
      </c>
      <c r="F30" s="29">
        <v>0</v>
      </c>
      <c r="G30" s="29">
        <v>-261.84088000000003</v>
      </c>
      <c r="H30" s="29">
        <v>0</v>
      </c>
      <c r="I30" s="29">
        <v>0</v>
      </c>
      <c r="J30" s="29">
        <v>0</v>
      </c>
      <c r="K30" s="29">
        <v>1605.9634400000002</v>
      </c>
      <c r="L30" s="29">
        <v>0</v>
      </c>
      <c r="M30" s="29">
        <v>0</v>
      </c>
    </row>
    <row r="31" spans="1:13" x14ac:dyDescent="0.2">
      <c r="A31" s="35" t="s">
        <v>717</v>
      </c>
      <c r="B31" s="29">
        <v>110.19911999999999</v>
      </c>
      <c r="C31" s="29">
        <v>0</v>
      </c>
      <c r="D31" s="29">
        <v>0</v>
      </c>
      <c r="E31" s="29">
        <v>9923.3944499999998</v>
      </c>
      <c r="F31" s="29">
        <v>0</v>
      </c>
      <c r="G31" s="29">
        <v>-345.16745000000003</v>
      </c>
      <c r="H31" s="29">
        <v>405.53879000000001</v>
      </c>
      <c r="I31" s="29">
        <v>0</v>
      </c>
      <c r="J31" s="29">
        <v>0</v>
      </c>
      <c r="K31" s="29">
        <v>233.93985999999998</v>
      </c>
      <c r="L31" s="29">
        <v>0</v>
      </c>
      <c r="M31" s="29">
        <v>0</v>
      </c>
    </row>
    <row r="32" spans="1:13" x14ac:dyDescent="0.2">
      <c r="A32" s="35" t="s">
        <v>718</v>
      </c>
      <c r="B32" s="29">
        <v>613.15608999999995</v>
      </c>
      <c r="C32" s="29">
        <v>0</v>
      </c>
      <c r="D32" s="29">
        <v>-24.84909</v>
      </c>
      <c r="E32" s="29">
        <v>25430.706920000001</v>
      </c>
      <c r="F32" s="29">
        <v>0</v>
      </c>
      <c r="G32" s="29">
        <v>-878.01866000000007</v>
      </c>
      <c r="H32" s="29">
        <v>0.96353999999999995</v>
      </c>
      <c r="I32" s="29">
        <v>0</v>
      </c>
      <c r="J32" s="29">
        <v>0</v>
      </c>
      <c r="K32" s="29">
        <v>1835.9688500000002</v>
      </c>
      <c r="L32" s="29">
        <v>0</v>
      </c>
      <c r="M32" s="29">
        <v>0</v>
      </c>
    </row>
    <row r="33" spans="1:13" x14ac:dyDescent="0.2">
      <c r="A33" s="35" t="s">
        <v>719</v>
      </c>
      <c r="B33" s="45">
        <v>56953.02827999997</v>
      </c>
      <c r="C33" s="45">
        <v>0</v>
      </c>
      <c r="D33" s="45">
        <v>-309.65208000000001</v>
      </c>
      <c r="E33" s="45">
        <v>155929.03645999986</v>
      </c>
      <c r="F33" s="45">
        <v>0</v>
      </c>
      <c r="G33" s="45">
        <v>-3044.49584</v>
      </c>
      <c r="H33" s="45">
        <v>0</v>
      </c>
      <c r="I33" s="45">
        <v>0</v>
      </c>
      <c r="J33" s="45">
        <v>0</v>
      </c>
      <c r="K33" s="45">
        <v>14709.068060000001</v>
      </c>
      <c r="L33" s="45">
        <v>0</v>
      </c>
      <c r="M33" s="45">
        <v>0</v>
      </c>
    </row>
    <row r="34" spans="1:13" x14ac:dyDescent="0.2">
      <c r="A34" s="37" t="s">
        <v>720</v>
      </c>
      <c r="B34" s="29">
        <v>4.1852</v>
      </c>
      <c r="C34" s="29">
        <v>0</v>
      </c>
      <c r="D34" s="29">
        <v>-4.1852</v>
      </c>
      <c r="E34" s="29">
        <v>0.45117000000000002</v>
      </c>
      <c r="F34" s="29">
        <v>0</v>
      </c>
      <c r="G34" s="29">
        <v>-0.45117000000000002</v>
      </c>
      <c r="H34" s="29">
        <v>66.394030000000001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</row>
    <row r="35" spans="1:13" x14ac:dyDescent="0.2">
      <c r="A35" s="35" t="s">
        <v>721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</row>
    <row r="36" spans="1:13" x14ac:dyDescent="0.2">
      <c r="A36" s="35" t="s">
        <v>722</v>
      </c>
      <c r="B36" s="29">
        <v>5728.4222900000004</v>
      </c>
      <c r="C36" s="29">
        <v>-117.3181</v>
      </c>
      <c r="D36" s="29">
        <v>-159.30932000000001</v>
      </c>
      <c r="E36" s="29">
        <v>70603.478959999993</v>
      </c>
      <c r="F36" s="29">
        <v>-1258.9733100000001</v>
      </c>
      <c r="G36" s="29">
        <v>-7275.3365000000003</v>
      </c>
      <c r="H36" s="29">
        <v>1032.3629900000001</v>
      </c>
      <c r="I36" s="29">
        <v>0</v>
      </c>
      <c r="J36" s="29">
        <v>0</v>
      </c>
      <c r="K36" s="29">
        <v>4443.8936399999993</v>
      </c>
      <c r="L36" s="29">
        <v>0</v>
      </c>
      <c r="M36" s="29">
        <v>0</v>
      </c>
    </row>
    <row r="37" spans="1:13" x14ac:dyDescent="0.2">
      <c r="A37" s="35" t="s">
        <v>2500</v>
      </c>
      <c r="B37" s="29">
        <v>911.12235999999996</v>
      </c>
      <c r="C37" s="29">
        <v>0</v>
      </c>
      <c r="D37" s="29">
        <v>-911.12235999999996</v>
      </c>
      <c r="E37" s="29">
        <v>484.56434000000002</v>
      </c>
      <c r="F37" s="29">
        <v>0</v>
      </c>
      <c r="G37" s="29">
        <v>-485.99240999999995</v>
      </c>
      <c r="H37" s="29">
        <v>0.65121000000000007</v>
      </c>
      <c r="I37" s="29">
        <v>0</v>
      </c>
      <c r="J37" s="29">
        <v>0</v>
      </c>
      <c r="K37" s="29">
        <v>0</v>
      </c>
      <c r="L37" s="29">
        <v>1267.1470400000001</v>
      </c>
      <c r="M37" s="29">
        <v>0</v>
      </c>
    </row>
    <row r="38" spans="1:13" x14ac:dyDescent="0.2">
      <c r="A38" s="36" t="s">
        <v>2501</v>
      </c>
      <c r="B38" s="29">
        <v>1389.08692</v>
      </c>
      <c r="C38" s="29">
        <v>0</v>
      </c>
      <c r="D38" s="29">
        <v>-4.5809100000000003</v>
      </c>
      <c r="E38" s="29">
        <v>41076.912349999999</v>
      </c>
      <c r="F38" s="29">
        <v>0</v>
      </c>
      <c r="G38" s="29">
        <v>-989.32303000000002</v>
      </c>
      <c r="H38" s="29">
        <v>134.33029000000002</v>
      </c>
      <c r="I38" s="29">
        <v>0</v>
      </c>
      <c r="J38" s="29">
        <v>0</v>
      </c>
      <c r="K38" s="29">
        <v>12553.768599999999</v>
      </c>
      <c r="L38" s="29">
        <v>-1078.673</v>
      </c>
      <c r="M38" s="29">
        <v>0</v>
      </c>
    </row>
    <row r="39" spans="1:13" x14ac:dyDescent="0.2">
      <c r="A39" s="35" t="s">
        <v>2502</v>
      </c>
      <c r="B39" s="44">
        <v>3397.3618900000001</v>
      </c>
      <c r="C39" s="44">
        <v>0</v>
      </c>
      <c r="D39" s="44">
        <v>0</v>
      </c>
      <c r="E39" s="44">
        <v>37592.170389999992</v>
      </c>
      <c r="F39" s="44">
        <v>0</v>
      </c>
      <c r="G39" s="44">
        <v>-622.71158000000003</v>
      </c>
      <c r="H39" s="44">
        <v>4671.9470499999998</v>
      </c>
      <c r="I39" s="44">
        <v>0</v>
      </c>
      <c r="J39" s="44">
        <v>0</v>
      </c>
      <c r="K39" s="44">
        <v>1082.7086299999999</v>
      </c>
      <c r="L39" s="44">
        <v>0</v>
      </c>
      <c r="M39" s="44">
        <v>0</v>
      </c>
    </row>
    <row r="40" spans="1:13" x14ac:dyDescent="0.2">
      <c r="A40" s="35" t="s">
        <v>2503</v>
      </c>
      <c r="B40" s="29">
        <v>0</v>
      </c>
      <c r="C40" s="29">
        <v>0</v>
      </c>
      <c r="D40" s="29">
        <v>0</v>
      </c>
      <c r="E40" s="29">
        <v>2.2255400000000001</v>
      </c>
      <c r="F40" s="29">
        <v>0</v>
      </c>
      <c r="G40" s="29">
        <v>0</v>
      </c>
      <c r="H40" s="29">
        <v>396.03245000000004</v>
      </c>
      <c r="I40" s="29">
        <v>0</v>
      </c>
      <c r="J40" s="29">
        <v>-10.192459999999999</v>
      </c>
      <c r="K40" s="29">
        <v>45.140309999999999</v>
      </c>
      <c r="L40" s="29">
        <v>163.27145000000002</v>
      </c>
      <c r="M40" s="29">
        <v>0</v>
      </c>
    </row>
    <row r="41" spans="1:13" x14ac:dyDescent="0.2">
      <c r="A41" s="35" t="s">
        <v>2504</v>
      </c>
      <c r="B41" s="29">
        <v>63.372160000000001</v>
      </c>
      <c r="C41" s="29">
        <v>0</v>
      </c>
      <c r="D41" s="29">
        <v>0</v>
      </c>
      <c r="E41" s="29">
        <v>3159.8490099999999</v>
      </c>
      <c r="F41" s="29">
        <v>-29.954540000000001</v>
      </c>
      <c r="G41" s="29">
        <v>-1253.18523</v>
      </c>
      <c r="H41" s="29">
        <v>200.94032999999999</v>
      </c>
      <c r="I41" s="29">
        <v>-1.3078599999999998</v>
      </c>
      <c r="J41" s="29">
        <v>0</v>
      </c>
      <c r="K41" s="29">
        <v>0</v>
      </c>
      <c r="L41" s="29">
        <v>0</v>
      </c>
      <c r="M41" s="29">
        <v>0</v>
      </c>
    </row>
    <row r="42" spans="1:13" x14ac:dyDescent="0.2">
      <c r="A42" s="35" t="s">
        <v>2505</v>
      </c>
      <c r="B42" s="29">
        <v>9.1922499999999996</v>
      </c>
      <c r="C42" s="29">
        <v>0</v>
      </c>
      <c r="D42" s="29">
        <v>-9.1922499999999996</v>
      </c>
      <c r="E42" s="29">
        <v>5.3480600000000003</v>
      </c>
      <c r="F42" s="29">
        <v>0</v>
      </c>
      <c r="G42" s="29">
        <v>-5.3480600000000003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</row>
    <row r="43" spans="1:13" x14ac:dyDescent="0.2">
      <c r="A43" s="35" t="s">
        <v>2506</v>
      </c>
      <c r="B43" s="29">
        <v>22743.08711</v>
      </c>
      <c r="C43" s="29">
        <v>0</v>
      </c>
      <c r="D43" s="29">
        <v>-255.0556</v>
      </c>
      <c r="E43" s="29">
        <v>74562.372499999998</v>
      </c>
      <c r="F43" s="29">
        <v>0</v>
      </c>
      <c r="G43" s="29">
        <v>-7178.8823300000004</v>
      </c>
      <c r="H43" s="29">
        <v>0</v>
      </c>
      <c r="I43" s="29">
        <v>0</v>
      </c>
      <c r="J43" s="29">
        <v>0</v>
      </c>
      <c r="K43" s="29">
        <v>93.719639999999998</v>
      </c>
      <c r="L43" s="29">
        <v>0</v>
      </c>
      <c r="M43" s="29">
        <v>0</v>
      </c>
    </row>
    <row r="44" spans="1:13" x14ac:dyDescent="0.2">
      <c r="A44" s="35" t="s">
        <v>1290</v>
      </c>
      <c r="B44" s="45">
        <v>63949.760700000006</v>
      </c>
      <c r="C44" s="45">
        <v>-3584.0706</v>
      </c>
      <c r="D44" s="45">
        <v>0</v>
      </c>
      <c r="E44" s="45">
        <v>105281.19599999991</v>
      </c>
      <c r="F44" s="45">
        <v>0</v>
      </c>
      <c r="G44" s="45">
        <v>-2861.7911800000002</v>
      </c>
      <c r="H44" s="45">
        <v>0</v>
      </c>
      <c r="I44" s="45">
        <v>0</v>
      </c>
      <c r="J44" s="45">
        <v>0</v>
      </c>
      <c r="K44" s="45">
        <v>40461.567320000002</v>
      </c>
      <c r="L44" s="45">
        <v>0</v>
      </c>
      <c r="M44" s="45">
        <v>-14867.875039999999</v>
      </c>
    </row>
    <row r="45" spans="1:13" x14ac:dyDescent="0.2">
      <c r="A45" s="38" t="s">
        <v>289</v>
      </c>
      <c r="B45" s="28">
        <v>233758.53920999993</v>
      </c>
      <c r="C45" s="28">
        <v>-4266.9941200000003</v>
      </c>
      <c r="D45" s="28">
        <v>-3654.5087800000001</v>
      </c>
      <c r="E45" s="28">
        <v>2098261.9376300015</v>
      </c>
      <c r="F45" s="28">
        <v>-15273.659889999999</v>
      </c>
      <c r="G45" s="28">
        <v>-87661.987770000007</v>
      </c>
      <c r="H45" s="28">
        <v>100838.24381880635</v>
      </c>
      <c r="I45" s="28">
        <v>-71.636219999999994</v>
      </c>
      <c r="J45" s="28">
        <v>-462.50289000000004</v>
      </c>
      <c r="K45" s="28">
        <v>225998.73711999998</v>
      </c>
      <c r="L45" s="28">
        <v>351.74549000000007</v>
      </c>
      <c r="M45" s="28">
        <v>-16463.704919999996</v>
      </c>
    </row>
    <row r="46" spans="1:13" x14ac:dyDescent="0.2">
      <c r="A46" s="35" t="s">
        <v>2507</v>
      </c>
      <c r="B46" s="44">
        <v>11897.419679999999</v>
      </c>
      <c r="C46" s="44">
        <v>0</v>
      </c>
      <c r="D46" s="44">
        <v>-175.51167999999998</v>
      </c>
      <c r="E46" s="44">
        <v>79.654680000000013</v>
      </c>
      <c r="F46" s="44">
        <v>0</v>
      </c>
      <c r="G46" s="44">
        <v>0</v>
      </c>
      <c r="H46" s="44">
        <v>53.450209999999998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</row>
    <row r="47" spans="1:13" x14ac:dyDescent="0.2">
      <c r="A47" s="35" t="s">
        <v>2508</v>
      </c>
      <c r="B47" s="29">
        <v>674.22140999999999</v>
      </c>
      <c r="C47" s="29">
        <v>0</v>
      </c>
      <c r="D47" s="29">
        <v>-20.008089999999999</v>
      </c>
      <c r="E47" s="29">
        <v>0</v>
      </c>
      <c r="F47" s="29">
        <v>0</v>
      </c>
      <c r="G47" s="29">
        <v>0</v>
      </c>
      <c r="H47" s="29">
        <v>122.04915</v>
      </c>
      <c r="I47" s="29">
        <v>0</v>
      </c>
      <c r="J47" s="29">
        <v>0</v>
      </c>
      <c r="K47" s="29">
        <v>810.53820999999994</v>
      </c>
      <c r="L47" s="29">
        <v>0</v>
      </c>
      <c r="M47" s="29">
        <v>0</v>
      </c>
    </row>
    <row r="48" spans="1:13" x14ac:dyDescent="0.2">
      <c r="A48" s="35" t="s">
        <v>2509</v>
      </c>
      <c r="B48" s="29">
        <v>8305.7540000000008</v>
      </c>
      <c r="C48" s="29">
        <v>0</v>
      </c>
      <c r="D48" s="29">
        <v>0</v>
      </c>
      <c r="E48" s="29">
        <v>221.304</v>
      </c>
      <c r="F48" s="29">
        <v>0</v>
      </c>
      <c r="G48" s="29">
        <v>0</v>
      </c>
      <c r="H48" s="29">
        <v>96.186000000000007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</row>
    <row r="49" spans="1:13" x14ac:dyDescent="0.2">
      <c r="A49" s="35" t="s">
        <v>2510</v>
      </c>
      <c r="B49" s="29">
        <v>10263.52615</v>
      </c>
      <c r="C49" s="29">
        <v>0</v>
      </c>
      <c r="D49" s="29">
        <v>0</v>
      </c>
      <c r="E49" s="29">
        <v>51.796230000000001</v>
      </c>
      <c r="F49" s="29">
        <v>0</v>
      </c>
      <c r="G49" s="29">
        <v>0</v>
      </c>
      <c r="H49" s="29">
        <v>168.45623000000001</v>
      </c>
      <c r="I49" s="29">
        <v>0</v>
      </c>
      <c r="J49" s="29">
        <v>0</v>
      </c>
      <c r="K49" s="29">
        <v>0</v>
      </c>
      <c r="L49" s="29">
        <v>0</v>
      </c>
      <c r="M49" s="29">
        <v>-381.71890999999999</v>
      </c>
    </row>
    <row r="50" spans="1:13" x14ac:dyDescent="0.2">
      <c r="A50" s="35" t="s">
        <v>2511</v>
      </c>
      <c r="B50" s="45">
        <v>534.27700000000004</v>
      </c>
      <c r="C50" s="45">
        <v>0</v>
      </c>
      <c r="D50" s="45">
        <v>0</v>
      </c>
      <c r="E50" s="45">
        <v>35.078879999999998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</row>
    <row r="51" spans="1:13" x14ac:dyDescent="0.2">
      <c r="A51" s="37" t="s">
        <v>2512</v>
      </c>
      <c r="B51" s="29">
        <v>3812.4922000000001</v>
      </c>
      <c r="C51" s="29">
        <v>0</v>
      </c>
      <c r="D51" s="29">
        <v>-5.688E-2</v>
      </c>
      <c r="E51" s="29">
        <v>0</v>
      </c>
      <c r="F51" s="29">
        <v>0</v>
      </c>
      <c r="G51" s="29">
        <v>0</v>
      </c>
      <c r="H51" s="29">
        <v>8.1229700000000005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</row>
    <row r="52" spans="1:13" x14ac:dyDescent="0.2">
      <c r="A52" s="35" t="s">
        <v>2513</v>
      </c>
      <c r="B52" s="29">
        <v>2195.0003900000002</v>
      </c>
      <c r="C52" s="29">
        <v>0</v>
      </c>
      <c r="D52" s="29">
        <v>-16.88391</v>
      </c>
      <c r="E52" s="29">
        <v>6982.1483399999997</v>
      </c>
      <c r="F52" s="29">
        <v>0</v>
      </c>
      <c r="G52" s="29">
        <v>-26.47869</v>
      </c>
      <c r="H52" s="29">
        <v>7972.9196899999997</v>
      </c>
      <c r="I52" s="29">
        <v>0</v>
      </c>
      <c r="J52" s="29">
        <v>0</v>
      </c>
      <c r="K52" s="29">
        <v>33.729800000000004</v>
      </c>
      <c r="L52" s="29">
        <v>0</v>
      </c>
      <c r="M52" s="29">
        <v>0</v>
      </c>
    </row>
    <row r="53" spans="1:13" x14ac:dyDescent="0.2">
      <c r="A53" s="35" t="s">
        <v>287</v>
      </c>
      <c r="B53" s="29">
        <v>380.90959000000004</v>
      </c>
      <c r="C53" s="29">
        <v>0</v>
      </c>
      <c r="D53" s="29">
        <v>-86.638289999999998</v>
      </c>
      <c r="E53" s="29">
        <v>0.12831999999999999</v>
      </c>
      <c r="F53" s="29">
        <v>0</v>
      </c>
      <c r="G53" s="29">
        <v>-0.12831999999999999</v>
      </c>
      <c r="H53" s="29">
        <v>295.72840000000002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</row>
    <row r="54" spans="1:13" x14ac:dyDescent="0.2">
      <c r="A54" s="35" t="s">
        <v>2514</v>
      </c>
      <c r="B54" s="29">
        <v>272.81294000000003</v>
      </c>
      <c r="C54" s="29">
        <v>0</v>
      </c>
      <c r="D54" s="29">
        <v>-183.58523000000002</v>
      </c>
      <c r="E54" s="29">
        <v>32.6691</v>
      </c>
      <c r="F54" s="29">
        <v>0</v>
      </c>
      <c r="G54" s="29">
        <v>-5.5141899999999993</v>
      </c>
      <c r="H54" s="29">
        <v>77.05261999999999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</row>
    <row r="55" spans="1:13" x14ac:dyDescent="0.2">
      <c r="A55" s="36" t="s">
        <v>2515</v>
      </c>
      <c r="B55" s="29">
        <v>6601.7711200000003</v>
      </c>
      <c r="C55" s="29">
        <v>0</v>
      </c>
      <c r="D55" s="29">
        <v>-24.32846</v>
      </c>
      <c r="E55" s="29">
        <v>0</v>
      </c>
      <c r="F55" s="29">
        <v>0</v>
      </c>
      <c r="G55" s="29">
        <v>0</v>
      </c>
      <c r="H55" s="29">
        <v>1171.3022800000001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</row>
    <row r="56" spans="1:13" x14ac:dyDescent="0.2">
      <c r="A56" s="35" t="s">
        <v>288</v>
      </c>
      <c r="B56" s="44">
        <v>8003.6889099999999</v>
      </c>
      <c r="C56" s="44">
        <v>0</v>
      </c>
      <c r="D56" s="44">
        <v>-21.33231</v>
      </c>
      <c r="E56" s="44">
        <v>962.16012000000001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</row>
    <row r="57" spans="1:13" x14ac:dyDescent="0.2">
      <c r="A57" s="35" t="s">
        <v>2516</v>
      </c>
      <c r="B57" s="29">
        <v>1465.7007699996984</v>
      </c>
      <c r="C57" s="29">
        <v>0</v>
      </c>
      <c r="D57" s="29">
        <v>-930.50825000000077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</row>
    <row r="58" spans="1:13" x14ac:dyDescent="0.2">
      <c r="A58" s="35" t="s">
        <v>2517</v>
      </c>
      <c r="B58" s="29">
        <v>10099.43772</v>
      </c>
      <c r="C58" s="29">
        <v>0</v>
      </c>
      <c r="D58" s="29">
        <v>-1026.4659799999999</v>
      </c>
      <c r="E58" s="29">
        <v>0</v>
      </c>
      <c r="F58" s="29">
        <v>0</v>
      </c>
      <c r="G58" s="29">
        <v>0</v>
      </c>
      <c r="H58" s="29">
        <v>26.599679999999999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</row>
    <row r="59" spans="1:13" x14ac:dyDescent="0.2">
      <c r="A59" s="35" t="s">
        <v>2518</v>
      </c>
      <c r="B59" s="29">
        <v>26327.104319999999</v>
      </c>
      <c r="C59" s="29">
        <v>0</v>
      </c>
      <c r="D59" s="29">
        <v>-26.573689999999999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194.39018999999999</v>
      </c>
      <c r="L59" s="29">
        <v>0</v>
      </c>
      <c r="M59" s="29">
        <v>0</v>
      </c>
    </row>
    <row r="60" spans="1:13" x14ac:dyDescent="0.2">
      <c r="A60" s="35" t="s">
        <v>2519</v>
      </c>
      <c r="B60" s="45">
        <v>67.608289999999997</v>
      </c>
      <c r="C60" s="45">
        <v>0</v>
      </c>
      <c r="D60" s="45">
        <v>-1.00065</v>
      </c>
      <c r="E60" s="45">
        <v>72.704660000000004</v>
      </c>
      <c r="F60" s="45">
        <v>0</v>
      </c>
      <c r="G60" s="45">
        <v>-0.13322999999999999</v>
      </c>
      <c r="H60" s="45">
        <v>27.489279999999997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</row>
    <row r="61" spans="1:13" x14ac:dyDescent="0.2">
      <c r="A61" s="37" t="s">
        <v>2520</v>
      </c>
      <c r="B61" s="29">
        <v>244.26402999999999</v>
      </c>
      <c r="C61" s="29">
        <v>0</v>
      </c>
      <c r="D61" s="29">
        <v>0</v>
      </c>
      <c r="E61" s="29">
        <v>8474.6328300000005</v>
      </c>
      <c r="F61" s="29">
        <v>0</v>
      </c>
      <c r="G61" s="29">
        <v>-888.42286999999999</v>
      </c>
      <c r="H61" s="29">
        <v>565.37284999999997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</row>
    <row r="62" spans="1:13" x14ac:dyDescent="0.2">
      <c r="A62" s="35" t="s">
        <v>2521</v>
      </c>
      <c r="B62" s="29">
        <v>2666.9247400000004</v>
      </c>
      <c r="C62" s="29">
        <v>0</v>
      </c>
      <c r="D62" s="29">
        <v>0</v>
      </c>
      <c r="E62" s="29">
        <v>6.6742599999999985</v>
      </c>
      <c r="F62" s="29">
        <v>0</v>
      </c>
      <c r="G62" s="29">
        <v>0</v>
      </c>
      <c r="H62" s="29">
        <v>865.99302999999998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</row>
    <row r="63" spans="1:13" x14ac:dyDescent="0.2">
      <c r="A63" s="35" t="s">
        <v>2522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</row>
    <row r="64" spans="1:13" x14ac:dyDescent="0.2">
      <c r="A64" s="35" t="s">
        <v>2523</v>
      </c>
      <c r="B64" s="29">
        <v>5.7900100000000005</v>
      </c>
      <c r="C64" s="29">
        <v>0</v>
      </c>
      <c r="D64" s="29">
        <v>-5.7900100000000005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</row>
    <row r="65" spans="1:13" x14ac:dyDescent="0.2">
      <c r="A65" s="35" t="s">
        <v>2524</v>
      </c>
      <c r="B65" s="29">
        <v>11932.5849</v>
      </c>
      <c r="C65" s="29">
        <v>0</v>
      </c>
      <c r="D65" s="29">
        <v>-32.070659999999997</v>
      </c>
      <c r="E65" s="29">
        <v>481.68794000000003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92.248080000000002</v>
      </c>
      <c r="L65" s="29">
        <v>0</v>
      </c>
      <c r="M65" s="29">
        <v>0</v>
      </c>
    </row>
    <row r="66" spans="1:13" x14ac:dyDescent="0.2">
      <c r="A66" s="35" t="s">
        <v>1291</v>
      </c>
      <c r="B66" s="29">
        <v>3621.5549999999998</v>
      </c>
      <c r="C66" s="29">
        <v>-45.566000000000003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</row>
    <row r="67" spans="1:13" x14ac:dyDescent="0.2">
      <c r="A67" s="38" t="s">
        <v>290</v>
      </c>
      <c r="B67" s="46">
        <v>109372.8431699997</v>
      </c>
      <c r="C67" s="46">
        <v>-45.566000000000003</v>
      </c>
      <c r="D67" s="46">
        <v>-2550.7540900000008</v>
      </c>
      <c r="E67" s="46">
        <v>17400.639360000005</v>
      </c>
      <c r="F67" s="46">
        <v>0</v>
      </c>
      <c r="G67" s="46">
        <v>-920.67730000000006</v>
      </c>
      <c r="H67" s="46">
        <v>11450.722389999997</v>
      </c>
      <c r="I67" s="46">
        <v>0</v>
      </c>
      <c r="J67" s="46">
        <v>0</v>
      </c>
      <c r="K67" s="46">
        <v>1130.9062799999999</v>
      </c>
      <c r="L67" s="46">
        <v>0</v>
      </c>
      <c r="M67" s="46">
        <v>-381.71890999999999</v>
      </c>
    </row>
    <row r="68" spans="1:13" ht="13.5" thickBot="1" x14ac:dyDescent="0.25">
      <c r="A68" s="38" t="s">
        <v>1551</v>
      </c>
      <c r="B68" s="54">
        <v>343131.38237999962</v>
      </c>
      <c r="C68" s="54">
        <v>-4312.5601200000001</v>
      </c>
      <c r="D68" s="54">
        <v>-6205.2628700000014</v>
      </c>
      <c r="E68" s="54">
        <v>2115662.5769900014</v>
      </c>
      <c r="F68" s="54">
        <v>-15273.659889999999</v>
      </c>
      <c r="G68" s="54">
        <v>-88582.665070000003</v>
      </c>
      <c r="H68" s="54">
        <v>112288.96620880635</v>
      </c>
      <c r="I68" s="54">
        <v>-71.636219999999994</v>
      </c>
      <c r="J68" s="54">
        <v>-462.50289000000004</v>
      </c>
      <c r="K68" s="54">
        <v>227129.64339999997</v>
      </c>
      <c r="L68" s="54">
        <v>351.74549000000007</v>
      </c>
      <c r="M68" s="54">
        <v>-16845.42383</v>
      </c>
    </row>
    <row r="70" spans="1:13" x14ac:dyDescent="0.2">
      <c r="A70" s="255" t="s">
        <v>301</v>
      </c>
    </row>
  </sheetData>
  <mergeCells count="19">
    <mergeCell ref="A5:F6"/>
    <mergeCell ref="H5:M6"/>
    <mergeCell ref="A8:A12"/>
    <mergeCell ref="B8:D9"/>
    <mergeCell ref="E8:G9"/>
    <mergeCell ref="H8:J9"/>
    <mergeCell ref="K8:M9"/>
    <mergeCell ref="B10:B12"/>
    <mergeCell ref="C10:C12"/>
    <mergeCell ref="D10:D12"/>
    <mergeCell ref="M10:M12"/>
    <mergeCell ref="I10:I12"/>
    <mergeCell ref="J10:J12"/>
    <mergeCell ref="K10:K12"/>
    <mergeCell ref="L10:L12"/>
    <mergeCell ref="E10:E12"/>
    <mergeCell ref="F10:F12"/>
    <mergeCell ref="G10:G12"/>
    <mergeCell ref="H10:H12"/>
  </mergeCells>
  <phoneticPr fontId="2" type="noConversion"/>
  <conditionalFormatting sqref="B14:M68">
    <cfRule type="expression" dxfId="97" priority="1" stopIfTrue="1">
      <formula>$N14=1</formula>
    </cfRule>
  </conditionalFormatting>
  <conditionalFormatting sqref="A14:A68">
    <cfRule type="expression" dxfId="96" priority="2" stopIfTrue="1">
      <formula>$AW14=1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8" scale="7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showGridLines="0" workbookViewId="0">
      <selection activeCell="A2" sqref="A2"/>
    </sheetView>
  </sheetViews>
  <sheetFormatPr defaultRowHeight="12.75" x14ac:dyDescent="0.2"/>
  <cols>
    <col min="1" max="1" width="26" style="2" customWidth="1"/>
    <col min="2" max="2" width="17" style="2" customWidth="1"/>
    <col min="3" max="3" width="19.85546875" style="2" customWidth="1"/>
    <col min="4" max="4" width="18.140625" style="2" customWidth="1"/>
    <col min="5" max="5" width="19.140625" style="2" customWidth="1"/>
    <col min="6" max="6" width="18.7109375" style="2" customWidth="1"/>
    <col min="7" max="7" width="16.42578125" style="2" customWidth="1"/>
    <col min="8" max="8" width="18.28515625" style="2" customWidth="1"/>
    <col min="9" max="9" width="18.5703125" style="2" customWidth="1"/>
    <col min="10" max="10" width="18.7109375" style="2" customWidth="1"/>
    <col min="11" max="16384" width="9.140625" style="2"/>
  </cols>
  <sheetData>
    <row r="1" spans="1:11" x14ac:dyDescent="0.2">
      <c r="A1" s="519" t="s">
        <v>185</v>
      </c>
    </row>
    <row r="2" spans="1:11" x14ac:dyDescent="0.2">
      <c r="A2" s="519" t="s">
        <v>2786</v>
      </c>
    </row>
    <row r="3" spans="1:11" x14ac:dyDescent="0.2">
      <c r="A3" s="20" t="s">
        <v>1402</v>
      </c>
      <c r="B3" s="11"/>
      <c r="C3" s="11"/>
      <c r="D3" s="11"/>
      <c r="E3" s="11"/>
      <c r="F3" s="11"/>
      <c r="G3" s="11"/>
      <c r="H3" s="11"/>
      <c r="I3" s="11"/>
      <c r="J3" s="175" t="s">
        <v>1403</v>
      </c>
    </row>
    <row r="4" spans="1:11" x14ac:dyDescent="0.2">
      <c r="A4" s="20"/>
      <c r="B4" s="11"/>
      <c r="C4" s="11"/>
      <c r="D4" s="11"/>
      <c r="E4" s="11"/>
      <c r="F4" s="11"/>
      <c r="G4" s="11"/>
      <c r="H4" s="11"/>
      <c r="I4" s="11"/>
      <c r="J4" s="11"/>
    </row>
    <row r="5" spans="1:11" ht="15" customHeight="1" x14ac:dyDescent="0.2">
      <c r="A5" s="595" t="s">
        <v>1404</v>
      </c>
      <c r="B5" s="595"/>
      <c r="C5" s="595"/>
      <c r="D5" s="595"/>
      <c r="E5" s="595"/>
      <c r="F5" s="596" t="s">
        <v>1576</v>
      </c>
      <c r="G5" s="596"/>
      <c r="H5" s="596"/>
      <c r="I5" s="596"/>
      <c r="J5" s="596"/>
    </row>
    <row r="6" spans="1:11" ht="15" customHeight="1" x14ac:dyDescent="0.2">
      <c r="A6" s="595"/>
      <c r="B6" s="595"/>
      <c r="C6" s="595"/>
      <c r="D6" s="595"/>
      <c r="E6" s="595"/>
      <c r="F6" s="596"/>
      <c r="G6" s="596"/>
      <c r="H6" s="596"/>
      <c r="I6" s="596"/>
      <c r="J6" s="596"/>
    </row>
    <row r="7" spans="1:11" ht="13.5" thickBot="1" x14ac:dyDescent="0.25">
      <c r="A7" s="20"/>
      <c r="B7" s="11"/>
      <c r="C7" s="11"/>
      <c r="D7" s="11"/>
      <c r="E7" s="11"/>
      <c r="F7" s="11"/>
      <c r="G7" s="11"/>
      <c r="H7" s="11"/>
      <c r="I7" s="11"/>
      <c r="J7" s="33" t="s">
        <v>2525</v>
      </c>
    </row>
    <row r="8" spans="1:11" ht="12.75" customHeight="1" x14ac:dyDescent="0.2">
      <c r="A8" s="589" t="s">
        <v>328</v>
      </c>
      <c r="B8" s="611" t="s">
        <v>954</v>
      </c>
      <c r="C8" s="611"/>
      <c r="D8" s="611" t="s">
        <v>184</v>
      </c>
      <c r="E8" s="612" t="s">
        <v>956</v>
      </c>
      <c r="F8" s="615" t="s">
        <v>957</v>
      </c>
      <c r="G8" s="611" t="s">
        <v>958</v>
      </c>
      <c r="H8" s="611" t="s">
        <v>959</v>
      </c>
      <c r="I8" s="611" t="s">
        <v>2130</v>
      </c>
      <c r="J8" s="611" t="s">
        <v>2131</v>
      </c>
    </row>
    <row r="9" spans="1:11" x14ac:dyDescent="0.2">
      <c r="A9" s="590"/>
      <c r="B9" s="609"/>
      <c r="C9" s="609"/>
      <c r="D9" s="609"/>
      <c r="E9" s="613"/>
      <c r="F9" s="616"/>
      <c r="G9" s="609"/>
      <c r="H9" s="609"/>
      <c r="I9" s="609"/>
      <c r="J9" s="609"/>
      <c r="K9" s="374"/>
    </row>
    <row r="10" spans="1:11" ht="18.75" x14ac:dyDescent="0.3">
      <c r="A10" s="590"/>
      <c r="B10" s="609" t="s">
        <v>955</v>
      </c>
      <c r="C10" s="609" t="s">
        <v>183</v>
      </c>
      <c r="D10" s="609"/>
      <c r="E10" s="613"/>
      <c r="F10" s="616"/>
      <c r="G10" s="609"/>
      <c r="H10" s="609"/>
      <c r="I10" s="609"/>
      <c r="J10" s="609"/>
      <c r="K10" s="373"/>
    </row>
    <row r="11" spans="1:11" ht="18.75" x14ac:dyDescent="0.3">
      <c r="A11" s="590"/>
      <c r="B11" s="609"/>
      <c r="C11" s="609"/>
      <c r="D11" s="609"/>
      <c r="E11" s="613"/>
      <c r="F11" s="616"/>
      <c r="G11" s="609"/>
      <c r="H11" s="609"/>
      <c r="I11" s="609"/>
      <c r="J11" s="609"/>
      <c r="K11" s="373"/>
    </row>
    <row r="12" spans="1:11" ht="19.5" thickBot="1" x14ac:dyDescent="0.35">
      <c r="A12" s="591"/>
      <c r="B12" s="610"/>
      <c r="C12" s="610"/>
      <c r="D12" s="610"/>
      <c r="E12" s="614"/>
      <c r="F12" s="617"/>
      <c r="G12" s="610"/>
      <c r="H12" s="610"/>
      <c r="I12" s="610"/>
      <c r="J12" s="610"/>
      <c r="K12" s="373"/>
    </row>
    <row r="13" spans="1:11" x14ac:dyDescent="0.2">
      <c r="A13" s="34" t="s">
        <v>2589</v>
      </c>
      <c r="B13" s="49"/>
      <c r="C13" s="50"/>
      <c r="D13" s="49"/>
      <c r="E13" s="51"/>
      <c r="F13" s="51"/>
      <c r="G13" s="49"/>
      <c r="H13" s="50"/>
      <c r="I13" s="49"/>
      <c r="J13" s="51"/>
    </row>
    <row r="14" spans="1:11" x14ac:dyDescent="0.2">
      <c r="A14" s="35" t="s">
        <v>703</v>
      </c>
      <c r="B14" s="29">
        <v>0</v>
      </c>
      <c r="C14" s="29">
        <v>0</v>
      </c>
      <c r="D14" s="29">
        <v>0</v>
      </c>
      <c r="E14" s="29">
        <v>0</v>
      </c>
      <c r="F14" s="55">
        <v>1510.2822999999999</v>
      </c>
      <c r="G14" s="29">
        <v>219.36142000000004</v>
      </c>
      <c r="H14" s="29">
        <v>166.30485999999999</v>
      </c>
      <c r="I14" s="29">
        <v>386.39579000000003</v>
      </c>
      <c r="J14" s="29">
        <v>0</v>
      </c>
    </row>
    <row r="15" spans="1:11" x14ac:dyDescent="0.2">
      <c r="A15" s="35" t="s">
        <v>704</v>
      </c>
      <c r="B15" s="29">
        <v>-137.24090000000038</v>
      </c>
      <c r="C15" s="29">
        <v>0</v>
      </c>
      <c r="D15" s="29">
        <v>38564.639900000002</v>
      </c>
      <c r="E15" s="29">
        <v>0</v>
      </c>
      <c r="F15" s="55">
        <v>8297.614279999998</v>
      </c>
      <c r="G15" s="29">
        <v>17.711319999999994</v>
      </c>
      <c r="H15" s="29">
        <v>916.6636299999999</v>
      </c>
      <c r="I15" s="29">
        <v>313.327</v>
      </c>
      <c r="J15" s="29">
        <v>0</v>
      </c>
    </row>
    <row r="16" spans="1:11" x14ac:dyDescent="0.2">
      <c r="A16" s="35" t="s">
        <v>705</v>
      </c>
      <c r="B16" s="29">
        <v>0</v>
      </c>
      <c r="C16" s="29">
        <v>0</v>
      </c>
      <c r="D16" s="29">
        <v>11245.808779999999</v>
      </c>
      <c r="E16" s="29">
        <v>1142.6088200000004</v>
      </c>
      <c r="F16" s="55">
        <v>1553.0395300000002</v>
      </c>
      <c r="G16" s="29">
        <v>331.8519</v>
      </c>
      <c r="H16" s="29">
        <v>1438.1049399999995</v>
      </c>
      <c r="I16" s="29">
        <v>1922.1443399999998</v>
      </c>
      <c r="J16" s="29">
        <v>0</v>
      </c>
    </row>
    <row r="17" spans="1:10" x14ac:dyDescent="0.2">
      <c r="A17" s="35" t="s">
        <v>706</v>
      </c>
      <c r="B17" s="29">
        <v>19.45898</v>
      </c>
      <c r="C17" s="29">
        <v>0</v>
      </c>
      <c r="D17" s="29">
        <v>1167.7613200000001</v>
      </c>
      <c r="E17" s="29">
        <v>0</v>
      </c>
      <c r="F17" s="55">
        <v>970.2523799999999</v>
      </c>
      <c r="G17" s="29">
        <v>278.07000999999997</v>
      </c>
      <c r="H17" s="29">
        <v>370.47272999999996</v>
      </c>
      <c r="I17" s="29">
        <v>0</v>
      </c>
      <c r="J17" s="29">
        <v>0</v>
      </c>
    </row>
    <row r="18" spans="1:10" x14ac:dyDescent="0.2">
      <c r="A18" s="36" t="s">
        <v>707</v>
      </c>
      <c r="B18" s="29">
        <v>0</v>
      </c>
      <c r="C18" s="29">
        <v>0</v>
      </c>
      <c r="D18" s="29">
        <v>0</v>
      </c>
      <c r="E18" s="29">
        <v>0</v>
      </c>
      <c r="F18" s="55">
        <v>678.60869000000014</v>
      </c>
      <c r="G18" s="29">
        <v>452.96443000000005</v>
      </c>
      <c r="H18" s="29">
        <v>93.950349999999972</v>
      </c>
      <c r="I18" s="29">
        <v>76.764209999999991</v>
      </c>
      <c r="J18" s="29">
        <v>0</v>
      </c>
    </row>
    <row r="19" spans="1:10" x14ac:dyDescent="0.2">
      <c r="A19" s="35" t="s">
        <v>708</v>
      </c>
      <c r="B19" s="44">
        <v>13036.864009999999</v>
      </c>
      <c r="C19" s="44">
        <v>-3434.8376899999998</v>
      </c>
      <c r="D19" s="44">
        <v>22616.524220000003</v>
      </c>
      <c r="E19" s="44">
        <v>1237.5429400000014</v>
      </c>
      <c r="F19" s="56">
        <v>5628.2359399999996</v>
      </c>
      <c r="G19" s="44">
        <v>43.091749999999998</v>
      </c>
      <c r="H19" s="44">
        <v>-6816.2160800000001</v>
      </c>
      <c r="I19" s="44">
        <v>1391.86439</v>
      </c>
      <c r="J19" s="44">
        <v>162.5</v>
      </c>
    </row>
    <row r="20" spans="1:10" x14ac:dyDescent="0.2">
      <c r="A20" s="35" t="s">
        <v>284</v>
      </c>
      <c r="B20" s="29">
        <v>0</v>
      </c>
      <c r="C20" s="29">
        <v>0</v>
      </c>
      <c r="D20" s="29">
        <v>14898.212210000002</v>
      </c>
      <c r="E20" s="29">
        <v>0</v>
      </c>
      <c r="F20" s="55">
        <v>1109.1541799999998</v>
      </c>
      <c r="G20" s="29">
        <v>439.89988999999991</v>
      </c>
      <c r="H20" s="29">
        <v>266.67452000000003</v>
      </c>
      <c r="I20" s="29">
        <v>0</v>
      </c>
      <c r="J20" s="29">
        <v>0</v>
      </c>
    </row>
    <row r="21" spans="1:10" x14ac:dyDescent="0.2">
      <c r="A21" s="35" t="s">
        <v>709</v>
      </c>
      <c r="B21" s="29">
        <v>62</v>
      </c>
      <c r="C21" s="29">
        <v>0</v>
      </c>
      <c r="D21" s="29">
        <v>0</v>
      </c>
      <c r="E21" s="29">
        <v>11.617390000000015</v>
      </c>
      <c r="F21" s="55">
        <v>1.3083799999999974</v>
      </c>
      <c r="G21" s="29">
        <v>42.225759999999994</v>
      </c>
      <c r="H21" s="29">
        <v>10.92074</v>
      </c>
      <c r="I21" s="29">
        <v>117.89156999999997</v>
      </c>
      <c r="J21" s="29">
        <v>0</v>
      </c>
    </row>
    <row r="22" spans="1:10" x14ac:dyDescent="0.2">
      <c r="A22" s="35" t="s">
        <v>710</v>
      </c>
      <c r="B22" s="29">
        <v>977.64584000000002</v>
      </c>
      <c r="C22" s="29">
        <v>0</v>
      </c>
      <c r="D22" s="29">
        <v>0</v>
      </c>
      <c r="E22" s="29">
        <v>0.25116999999998368</v>
      </c>
      <c r="F22" s="55">
        <v>233.21775</v>
      </c>
      <c r="G22" s="29">
        <v>83.839160000000035</v>
      </c>
      <c r="H22" s="29">
        <v>7.044039999999999</v>
      </c>
      <c r="I22" s="29">
        <v>0</v>
      </c>
      <c r="J22" s="29">
        <v>0</v>
      </c>
    </row>
    <row r="23" spans="1:10" x14ac:dyDescent="0.2">
      <c r="A23" s="35" t="s">
        <v>711</v>
      </c>
      <c r="B23" s="45">
        <v>933.31943999999999</v>
      </c>
      <c r="C23" s="45">
        <v>0</v>
      </c>
      <c r="D23" s="45">
        <v>0</v>
      </c>
      <c r="E23" s="45">
        <v>0</v>
      </c>
      <c r="F23" s="57">
        <v>-41.594440000000006</v>
      </c>
      <c r="G23" s="45">
        <v>0</v>
      </c>
      <c r="H23" s="45">
        <v>-139.31555</v>
      </c>
      <c r="I23" s="45">
        <v>0</v>
      </c>
      <c r="J23" s="45">
        <v>0</v>
      </c>
    </row>
    <row r="24" spans="1:10" x14ac:dyDescent="0.2">
      <c r="A24" s="37" t="s">
        <v>285</v>
      </c>
      <c r="B24" s="29">
        <v>9356.1795700000002</v>
      </c>
      <c r="C24" s="29">
        <v>0</v>
      </c>
      <c r="D24" s="29">
        <v>5270.8313600000001</v>
      </c>
      <c r="E24" s="29">
        <v>0</v>
      </c>
      <c r="F24" s="55">
        <v>1118.0987599999999</v>
      </c>
      <c r="G24" s="29">
        <v>907.34580999999991</v>
      </c>
      <c r="H24" s="29">
        <v>79.254010000000008</v>
      </c>
      <c r="I24" s="29">
        <v>133.45221999999998</v>
      </c>
      <c r="J24" s="29">
        <v>0</v>
      </c>
    </row>
    <row r="25" spans="1:10" x14ac:dyDescent="0.2">
      <c r="A25" s="35" t="s">
        <v>712</v>
      </c>
      <c r="B25" s="29">
        <v>361.57285999999999</v>
      </c>
      <c r="C25" s="29">
        <v>0</v>
      </c>
      <c r="D25" s="29">
        <v>0</v>
      </c>
      <c r="E25" s="29">
        <v>0</v>
      </c>
      <c r="F25" s="55">
        <v>518.9348</v>
      </c>
      <c r="G25" s="29">
        <v>219.61813000000001</v>
      </c>
      <c r="H25" s="29">
        <v>307.10809</v>
      </c>
      <c r="I25" s="29">
        <v>765.14526999999987</v>
      </c>
      <c r="J25" s="29">
        <v>0</v>
      </c>
    </row>
    <row r="26" spans="1:10" x14ac:dyDescent="0.2">
      <c r="A26" s="35" t="s">
        <v>713</v>
      </c>
      <c r="B26" s="29">
        <v>0</v>
      </c>
      <c r="C26" s="29">
        <v>0</v>
      </c>
      <c r="D26" s="29">
        <v>11385.359997699999</v>
      </c>
      <c r="E26" s="29">
        <v>0</v>
      </c>
      <c r="F26" s="55">
        <v>1573.5984219732097</v>
      </c>
      <c r="G26" s="29">
        <v>85.070843999999994</v>
      </c>
      <c r="H26" s="29">
        <v>45.455216499999864</v>
      </c>
      <c r="I26" s="29">
        <v>0</v>
      </c>
      <c r="J26" s="29">
        <v>0</v>
      </c>
    </row>
    <row r="27" spans="1:10" x14ac:dyDescent="0.2">
      <c r="A27" s="35" t="s">
        <v>714</v>
      </c>
      <c r="B27" s="29">
        <v>0.2</v>
      </c>
      <c r="C27" s="29">
        <v>0</v>
      </c>
      <c r="D27" s="29">
        <v>3816.9025000000001</v>
      </c>
      <c r="E27" s="29">
        <v>0</v>
      </c>
      <c r="F27" s="55">
        <v>524.32550999999978</v>
      </c>
      <c r="G27" s="29">
        <v>121.21718</v>
      </c>
      <c r="H27" s="29">
        <v>31.886470000000003</v>
      </c>
      <c r="I27" s="29">
        <v>0</v>
      </c>
      <c r="J27" s="29">
        <v>0</v>
      </c>
    </row>
    <row r="28" spans="1:10" x14ac:dyDescent="0.2">
      <c r="A28" s="36" t="s">
        <v>715</v>
      </c>
      <c r="B28" s="29">
        <v>16255.03098</v>
      </c>
      <c r="C28" s="29">
        <v>0</v>
      </c>
      <c r="D28" s="29">
        <v>50838.239820000003</v>
      </c>
      <c r="E28" s="29">
        <v>5153.7933899999998</v>
      </c>
      <c r="F28" s="55">
        <v>-3186.7527699999996</v>
      </c>
      <c r="G28" s="29">
        <v>169.37448000000003</v>
      </c>
      <c r="H28" s="29">
        <v>246.26457999999997</v>
      </c>
      <c r="I28" s="29">
        <v>169.13067999999998</v>
      </c>
      <c r="J28" s="29">
        <v>0</v>
      </c>
    </row>
    <row r="29" spans="1:10" x14ac:dyDescent="0.2">
      <c r="A29" s="35" t="s">
        <v>716</v>
      </c>
      <c r="B29" s="44">
        <v>0</v>
      </c>
      <c r="C29" s="44">
        <v>0</v>
      </c>
      <c r="D29" s="44">
        <v>4506.6912800000009</v>
      </c>
      <c r="E29" s="44">
        <v>444.65786999999989</v>
      </c>
      <c r="F29" s="56">
        <v>968.87382999999988</v>
      </c>
      <c r="G29" s="44">
        <v>777.30993999999998</v>
      </c>
      <c r="H29" s="44">
        <v>0</v>
      </c>
      <c r="I29" s="44">
        <v>0</v>
      </c>
      <c r="J29" s="44">
        <v>0</v>
      </c>
    </row>
    <row r="30" spans="1:10" x14ac:dyDescent="0.2">
      <c r="A30" s="35" t="s">
        <v>286</v>
      </c>
      <c r="B30" s="29">
        <v>960.50135999999998</v>
      </c>
      <c r="C30" s="29">
        <v>0</v>
      </c>
      <c r="D30" s="29">
        <v>0</v>
      </c>
      <c r="E30" s="29">
        <v>1256.7359899999999</v>
      </c>
      <c r="F30" s="55">
        <v>1350.5536000000002</v>
      </c>
      <c r="G30" s="29">
        <v>432.72372999999999</v>
      </c>
      <c r="H30" s="29">
        <v>1074.1278399999999</v>
      </c>
      <c r="I30" s="29">
        <v>0</v>
      </c>
      <c r="J30" s="29">
        <v>0</v>
      </c>
    </row>
    <row r="31" spans="1:10" x14ac:dyDescent="0.2">
      <c r="A31" s="35" t="s">
        <v>717</v>
      </c>
      <c r="B31" s="29">
        <v>44.629049999999999</v>
      </c>
      <c r="C31" s="29">
        <v>0</v>
      </c>
      <c r="D31" s="29">
        <v>2638.2332999999999</v>
      </c>
      <c r="E31" s="29">
        <v>0</v>
      </c>
      <c r="F31" s="55">
        <v>754.60042999999996</v>
      </c>
      <c r="G31" s="29">
        <v>364.51632999999998</v>
      </c>
      <c r="H31" s="29">
        <v>157.43226999999999</v>
      </c>
      <c r="I31" s="29">
        <v>0</v>
      </c>
      <c r="J31" s="29">
        <v>0</v>
      </c>
    </row>
    <row r="32" spans="1:10" x14ac:dyDescent="0.2">
      <c r="A32" s="35" t="s">
        <v>718</v>
      </c>
      <c r="B32" s="29">
        <v>1481.7308500000001</v>
      </c>
      <c r="C32" s="29">
        <v>-617.36228000000006</v>
      </c>
      <c r="D32" s="29">
        <v>219.46369000000001</v>
      </c>
      <c r="E32" s="29">
        <v>0</v>
      </c>
      <c r="F32" s="55">
        <v>277.70839999999993</v>
      </c>
      <c r="G32" s="29">
        <v>92.86921000000001</v>
      </c>
      <c r="H32" s="29">
        <v>0.80032000000000003</v>
      </c>
      <c r="I32" s="29">
        <v>-0.32013999999999998</v>
      </c>
      <c r="J32" s="29">
        <v>0</v>
      </c>
    </row>
    <row r="33" spans="1:10" x14ac:dyDescent="0.2">
      <c r="A33" s="35" t="s">
        <v>719</v>
      </c>
      <c r="B33" s="45">
        <v>7349.8207700000003</v>
      </c>
      <c r="C33" s="45">
        <v>0</v>
      </c>
      <c r="D33" s="45">
        <v>23747.512579999999</v>
      </c>
      <c r="E33" s="45">
        <v>0</v>
      </c>
      <c r="F33" s="57">
        <v>155.68110999999939</v>
      </c>
      <c r="G33" s="45">
        <v>21.633330000000001</v>
      </c>
      <c r="H33" s="45">
        <v>7.3755399999999787</v>
      </c>
      <c r="I33" s="45">
        <v>1230.2916999999998</v>
      </c>
      <c r="J33" s="45">
        <v>0</v>
      </c>
    </row>
    <row r="34" spans="1:10" x14ac:dyDescent="0.2">
      <c r="A34" s="37" t="s">
        <v>720</v>
      </c>
      <c r="B34" s="29">
        <v>0</v>
      </c>
      <c r="C34" s="29">
        <v>0</v>
      </c>
      <c r="D34" s="29">
        <v>0</v>
      </c>
      <c r="E34" s="29">
        <v>0</v>
      </c>
      <c r="F34" s="55">
        <v>0</v>
      </c>
      <c r="G34" s="29">
        <v>0</v>
      </c>
      <c r="H34" s="29">
        <v>0</v>
      </c>
      <c r="I34" s="29">
        <v>0</v>
      </c>
      <c r="J34" s="29">
        <v>0</v>
      </c>
    </row>
    <row r="35" spans="1:10" x14ac:dyDescent="0.2">
      <c r="A35" s="35" t="s">
        <v>721</v>
      </c>
      <c r="B35" s="29">
        <v>0</v>
      </c>
      <c r="C35" s="29">
        <v>0</v>
      </c>
      <c r="D35" s="29">
        <v>62.129089999999991</v>
      </c>
      <c r="E35" s="29">
        <v>0</v>
      </c>
      <c r="F35" s="55">
        <v>1.166420000000042</v>
      </c>
      <c r="G35" s="29">
        <v>0</v>
      </c>
      <c r="H35" s="29">
        <v>1.0000000009313226E-5</v>
      </c>
      <c r="I35" s="29">
        <v>0</v>
      </c>
      <c r="J35" s="29">
        <v>0</v>
      </c>
    </row>
    <row r="36" spans="1:10" x14ac:dyDescent="0.2">
      <c r="A36" s="35" t="s">
        <v>722</v>
      </c>
      <c r="B36" s="29">
        <v>0.13800000000000001</v>
      </c>
      <c r="C36" s="29">
        <v>0</v>
      </c>
      <c r="D36" s="29">
        <v>14406.553</v>
      </c>
      <c r="E36" s="29">
        <v>3794.8863799999999</v>
      </c>
      <c r="F36" s="55">
        <v>-3267.21434</v>
      </c>
      <c r="G36" s="29">
        <v>242.20283000000001</v>
      </c>
      <c r="H36" s="29">
        <v>460.60744000000039</v>
      </c>
      <c r="I36" s="29">
        <v>166.70714999999996</v>
      </c>
      <c r="J36" s="29">
        <v>0</v>
      </c>
    </row>
    <row r="37" spans="1:10" x14ac:dyDescent="0.2">
      <c r="A37" s="35" t="s">
        <v>2500</v>
      </c>
      <c r="B37" s="29">
        <v>0</v>
      </c>
      <c r="C37" s="29">
        <v>0</v>
      </c>
      <c r="D37" s="29">
        <v>0</v>
      </c>
      <c r="E37" s="29">
        <v>0</v>
      </c>
      <c r="F37" s="55">
        <v>18.451429999999991</v>
      </c>
      <c r="G37" s="29">
        <v>0</v>
      </c>
      <c r="H37" s="29">
        <v>0</v>
      </c>
      <c r="I37" s="29">
        <v>0</v>
      </c>
      <c r="J37" s="29">
        <v>0</v>
      </c>
    </row>
    <row r="38" spans="1:10" x14ac:dyDescent="0.2">
      <c r="A38" s="36" t="s">
        <v>2501</v>
      </c>
      <c r="B38" s="29">
        <v>0</v>
      </c>
      <c r="C38" s="29">
        <v>0</v>
      </c>
      <c r="D38" s="29">
        <v>10032.47091</v>
      </c>
      <c r="E38" s="29">
        <v>762.74145999999996</v>
      </c>
      <c r="F38" s="55">
        <v>537.2974099999999</v>
      </c>
      <c r="G38" s="29">
        <v>321.08335999999997</v>
      </c>
      <c r="H38" s="29">
        <v>428.43692999999996</v>
      </c>
      <c r="I38" s="29">
        <v>113.01380999999996</v>
      </c>
      <c r="J38" s="29">
        <v>0</v>
      </c>
    </row>
    <row r="39" spans="1:10" x14ac:dyDescent="0.2">
      <c r="A39" s="35" t="s">
        <v>2502</v>
      </c>
      <c r="B39" s="44">
        <v>0</v>
      </c>
      <c r="C39" s="44">
        <v>0</v>
      </c>
      <c r="D39" s="44">
        <v>3343.6015499999999</v>
      </c>
      <c r="E39" s="44">
        <v>271.76606999999996</v>
      </c>
      <c r="F39" s="56">
        <v>-13.760700000000012</v>
      </c>
      <c r="G39" s="44">
        <v>29.932819999999996</v>
      </c>
      <c r="H39" s="44">
        <v>603.86949000000004</v>
      </c>
      <c r="I39" s="44">
        <v>0.18180000000000002</v>
      </c>
      <c r="J39" s="44">
        <v>0</v>
      </c>
    </row>
    <row r="40" spans="1:10" x14ac:dyDescent="0.2">
      <c r="A40" s="35" t="s">
        <v>2503</v>
      </c>
      <c r="B40" s="29">
        <v>0</v>
      </c>
      <c r="C40" s="29">
        <v>0</v>
      </c>
      <c r="D40" s="29">
        <v>0</v>
      </c>
      <c r="E40" s="29">
        <v>0</v>
      </c>
      <c r="F40" s="55">
        <v>843.29538000000002</v>
      </c>
      <c r="G40" s="29">
        <v>46.240459999999999</v>
      </c>
      <c r="H40" s="29">
        <v>330.24561</v>
      </c>
      <c r="I40" s="29">
        <v>-1160.7124100000001</v>
      </c>
      <c r="J40" s="29">
        <v>0</v>
      </c>
    </row>
    <row r="41" spans="1:10" x14ac:dyDescent="0.2">
      <c r="A41" s="35" t="s">
        <v>2504</v>
      </c>
      <c r="B41" s="29">
        <v>0</v>
      </c>
      <c r="C41" s="29">
        <v>0</v>
      </c>
      <c r="D41" s="29">
        <v>0</v>
      </c>
      <c r="E41" s="29">
        <v>0</v>
      </c>
      <c r="F41" s="55">
        <v>26.762349999999628</v>
      </c>
      <c r="G41" s="29">
        <v>67.118329999999986</v>
      </c>
      <c r="H41" s="29">
        <v>3.1822399999999909</v>
      </c>
      <c r="I41" s="29">
        <v>0</v>
      </c>
      <c r="J41" s="29">
        <v>0</v>
      </c>
    </row>
    <row r="42" spans="1:10" x14ac:dyDescent="0.2">
      <c r="A42" s="35" t="s">
        <v>2505</v>
      </c>
      <c r="B42" s="29">
        <v>35.35</v>
      </c>
      <c r="C42" s="29">
        <v>0</v>
      </c>
      <c r="D42" s="29">
        <v>0</v>
      </c>
      <c r="E42" s="29">
        <v>0</v>
      </c>
      <c r="F42" s="55">
        <v>7.2734899999999909</v>
      </c>
      <c r="G42" s="29">
        <v>-9.1999999999825381E-4</v>
      </c>
      <c r="H42" s="29">
        <v>5.9569499999999538</v>
      </c>
      <c r="I42" s="29">
        <v>0</v>
      </c>
      <c r="J42" s="29">
        <v>0</v>
      </c>
    </row>
    <row r="43" spans="1:10" x14ac:dyDescent="0.2">
      <c r="A43" s="35" t="s">
        <v>2506</v>
      </c>
      <c r="B43" s="29">
        <v>76048.479120000004</v>
      </c>
      <c r="C43" s="29">
        <v>0</v>
      </c>
      <c r="D43" s="29">
        <v>0</v>
      </c>
      <c r="E43" s="29">
        <v>452.55463999999989</v>
      </c>
      <c r="F43" s="55">
        <v>0</v>
      </c>
      <c r="G43" s="29">
        <v>1173.1872600000002</v>
      </c>
      <c r="H43" s="29">
        <v>18.349239999999991</v>
      </c>
      <c r="I43" s="29">
        <v>0</v>
      </c>
      <c r="J43" s="29">
        <v>0</v>
      </c>
    </row>
    <row r="44" spans="1:10" x14ac:dyDescent="0.2">
      <c r="A44" s="35" t="s">
        <v>1290</v>
      </c>
      <c r="B44" s="45">
        <v>0</v>
      </c>
      <c r="C44" s="45">
        <v>0</v>
      </c>
      <c r="D44" s="45">
        <v>27177.873200000002</v>
      </c>
      <c r="E44" s="45">
        <v>0</v>
      </c>
      <c r="F44" s="57">
        <v>1658.3888000000009</v>
      </c>
      <c r="G44" s="45">
        <v>43.901789999999977</v>
      </c>
      <c r="H44" s="45">
        <v>1546.02485</v>
      </c>
      <c r="I44" s="45">
        <v>0</v>
      </c>
      <c r="J44" s="45">
        <v>644.84753000000001</v>
      </c>
    </row>
    <row r="45" spans="1:10" x14ac:dyDescent="0.2">
      <c r="A45" s="38" t="s">
        <v>289</v>
      </c>
      <c r="B45" s="28">
        <v>126785.67993000001</v>
      </c>
      <c r="C45" s="28">
        <v>-4052.1999699999997</v>
      </c>
      <c r="D45" s="28">
        <v>245938.80870770002</v>
      </c>
      <c r="E45" s="28">
        <v>14529.156120000001</v>
      </c>
      <c r="F45" s="58">
        <v>23807.401321973197</v>
      </c>
      <c r="G45" s="28">
        <v>7024.3605540000026</v>
      </c>
      <c r="H45" s="28">
        <v>1660.9812765000001</v>
      </c>
      <c r="I45" s="28">
        <v>5625.2773799999986</v>
      </c>
      <c r="J45" s="28">
        <v>807.34753000000001</v>
      </c>
    </row>
    <row r="46" spans="1:10" x14ac:dyDescent="0.2">
      <c r="A46" s="35" t="s">
        <v>2507</v>
      </c>
      <c r="B46" s="44">
        <v>0</v>
      </c>
      <c r="C46" s="44">
        <v>0</v>
      </c>
      <c r="D46" s="44">
        <v>4402.0967299999993</v>
      </c>
      <c r="E46" s="44">
        <v>-1623.8654899999999</v>
      </c>
      <c r="F46" s="56">
        <v>2173.4288199999996</v>
      </c>
      <c r="G46" s="44">
        <v>0</v>
      </c>
      <c r="H46" s="44">
        <v>160.61760999999998</v>
      </c>
      <c r="I46" s="44">
        <v>169.49827000000002</v>
      </c>
      <c r="J46" s="44">
        <v>0</v>
      </c>
    </row>
    <row r="47" spans="1:10" x14ac:dyDescent="0.2">
      <c r="A47" s="35" t="s">
        <v>2508</v>
      </c>
      <c r="B47" s="29">
        <v>0</v>
      </c>
      <c r="C47" s="29">
        <v>0</v>
      </c>
      <c r="D47" s="29">
        <v>0</v>
      </c>
      <c r="E47" s="29">
        <v>0</v>
      </c>
      <c r="F47" s="55">
        <v>1261.1427700000002</v>
      </c>
      <c r="G47" s="29">
        <v>2.3689199999999984</v>
      </c>
      <c r="H47" s="29">
        <v>1062.9032900000002</v>
      </c>
      <c r="I47" s="29">
        <v>568.19341999999995</v>
      </c>
      <c r="J47" s="29">
        <v>0</v>
      </c>
    </row>
    <row r="48" spans="1:10" x14ac:dyDescent="0.2">
      <c r="A48" s="35" t="s">
        <v>2509</v>
      </c>
      <c r="B48" s="29">
        <v>0</v>
      </c>
      <c r="C48" s="29">
        <v>0</v>
      </c>
      <c r="D48" s="29">
        <v>0</v>
      </c>
      <c r="E48" s="29">
        <v>228.226</v>
      </c>
      <c r="F48" s="55">
        <v>435.71100000000001</v>
      </c>
      <c r="G48" s="29">
        <v>93.85</v>
      </c>
      <c r="H48" s="29">
        <v>290.447</v>
      </c>
      <c r="I48" s="29">
        <v>0</v>
      </c>
      <c r="J48" s="29">
        <v>0</v>
      </c>
    </row>
    <row r="49" spans="1:10" x14ac:dyDescent="0.2">
      <c r="A49" s="35" t="s">
        <v>2510</v>
      </c>
      <c r="B49" s="29">
        <v>18856.489239999999</v>
      </c>
      <c r="C49" s="29">
        <v>0</v>
      </c>
      <c r="D49" s="29">
        <v>1411.2886400000002</v>
      </c>
      <c r="E49" s="29">
        <v>425.25294999999971</v>
      </c>
      <c r="F49" s="55">
        <v>428.22765000000004</v>
      </c>
      <c r="G49" s="29">
        <v>333.13274000000001</v>
      </c>
      <c r="H49" s="29">
        <v>228.23093000000006</v>
      </c>
      <c r="I49" s="29">
        <v>1047.54646</v>
      </c>
      <c r="J49" s="29">
        <v>0</v>
      </c>
    </row>
    <row r="50" spans="1:10" x14ac:dyDescent="0.2">
      <c r="A50" s="35" t="s">
        <v>2511</v>
      </c>
      <c r="B50" s="45">
        <v>0</v>
      </c>
      <c r="C50" s="45">
        <v>0</v>
      </c>
      <c r="D50" s="45">
        <v>0</v>
      </c>
      <c r="E50" s="45">
        <v>266.01942000000014</v>
      </c>
      <c r="F50" s="57">
        <v>151.1616499999999</v>
      </c>
      <c r="G50" s="45">
        <v>225.04593000000003</v>
      </c>
      <c r="H50" s="45">
        <v>312.77428999999995</v>
      </c>
      <c r="I50" s="45">
        <v>0</v>
      </c>
      <c r="J50" s="45">
        <v>0</v>
      </c>
    </row>
    <row r="51" spans="1:10" x14ac:dyDescent="0.2">
      <c r="A51" s="37" t="s">
        <v>2512</v>
      </c>
      <c r="B51" s="29">
        <v>0</v>
      </c>
      <c r="C51" s="29">
        <v>0</v>
      </c>
      <c r="D51" s="29">
        <v>0</v>
      </c>
      <c r="E51" s="29">
        <v>862.12427999999932</v>
      </c>
      <c r="F51" s="55">
        <v>549.4150800000001</v>
      </c>
      <c r="G51" s="29">
        <v>214.62477000000001</v>
      </c>
      <c r="H51" s="29">
        <v>1841.7779900000003</v>
      </c>
      <c r="I51" s="29">
        <v>0</v>
      </c>
      <c r="J51" s="29">
        <v>0</v>
      </c>
    </row>
    <row r="52" spans="1:10" x14ac:dyDescent="0.2">
      <c r="A52" s="35" t="s">
        <v>2513</v>
      </c>
      <c r="B52" s="29">
        <v>0</v>
      </c>
      <c r="C52" s="29">
        <v>0</v>
      </c>
      <c r="D52" s="29">
        <v>2748.3690000000001</v>
      </c>
      <c r="E52" s="29">
        <v>-5.9785500000000464</v>
      </c>
      <c r="F52" s="55">
        <v>473.57617999999968</v>
      </c>
      <c r="G52" s="29">
        <v>-0.30847999999999959</v>
      </c>
      <c r="H52" s="29">
        <v>-667.95600000000002</v>
      </c>
      <c r="I52" s="29">
        <v>0</v>
      </c>
      <c r="J52" s="29">
        <v>0</v>
      </c>
    </row>
    <row r="53" spans="1:10" x14ac:dyDescent="0.2">
      <c r="A53" s="35" t="s">
        <v>287</v>
      </c>
      <c r="B53" s="29">
        <v>0</v>
      </c>
      <c r="C53" s="29">
        <v>0</v>
      </c>
      <c r="D53" s="29">
        <v>0</v>
      </c>
      <c r="E53" s="29">
        <v>3147.0417200000002</v>
      </c>
      <c r="F53" s="55">
        <v>-1839.9610300000002</v>
      </c>
      <c r="G53" s="29">
        <v>-384.34347999999994</v>
      </c>
      <c r="H53" s="29">
        <v>-421.84895</v>
      </c>
      <c r="I53" s="29">
        <v>0</v>
      </c>
      <c r="J53" s="29">
        <v>0</v>
      </c>
    </row>
    <row r="54" spans="1:10" x14ac:dyDescent="0.2">
      <c r="A54" s="35" t="s">
        <v>2514</v>
      </c>
      <c r="B54" s="29">
        <v>0</v>
      </c>
      <c r="C54" s="29">
        <v>0</v>
      </c>
      <c r="D54" s="29">
        <v>0</v>
      </c>
      <c r="E54" s="29">
        <v>0</v>
      </c>
      <c r="F54" s="55">
        <v>158.63631000000001</v>
      </c>
      <c r="G54" s="29">
        <v>0</v>
      </c>
      <c r="H54" s="29">
        <v>124.07813999999996</v>
      </c>
      <c r="I54" s="29">
        <v>0</v>
      </c>
      <c r="J54" s="29">
        <v>0</v>
      </c>
    </row>
    <row r="55" spans="1:10" x14ac:dyDescent="0.2">
      <c r="A55" s="36" t="s">
        <v>2515</v>
      </c>
      <c r="B55" s="29">
        <v>2034.8836000000001</v>
      </c>
      <c r="C55" s="29">
        <v>0</v>
      </c>
      <c r="D55" s="29">
        <v>0</v>
      </c>
      <c r="E55" s="29">
        <v>0</v>
      </c>
      <c r="F55" s="55">
        <v>125.85356999999983</v>
      </c>
      <c r="G55" s="29">
        <v>58.619540000000008</v>
      </c>
      <c r="H55" s="29">
        <v>96.98745000000001</v>
      </c>
      <c r="I55" s="29">
        <v>0</v>
      </c>
      <c r="J55" s="29">
        <v>0</v>
      </c>
    </row>
    <row r="56" spans="1:10" x14ac:dyDescent="0.2">
      <c r="A56" s="35" t="s">
        <v>288</v>
      </c>
      <c r="B56" s="44">
        <v>0</v>
      </c>
      <c r="C56" s="44">
        <v>0</v>
      </c>
      <c r="D56" s="44">
        <v>4462.9445600000008</v>
      </c>
      <c r="E56" s="44">
        <v>46.967030000000001</v>
      </c>
      <c r="F56" s="56">
        <v>431.37316000000015</v>
      </c>
      <c r="G56" s="44">
        <v>15.484630000000005</v>
      </c>
      <c r="H56" s="44">
        <v>0</v>
      </c>
      <c r="I56" s="44">
        <v>70.852710000000016</v>
      </c>
      <c r="J56" s="44">
        <v>0</v>
      </c>
    </row>
    <row r="57" spans="1:10" x14ac:dyDescent="0.2">
      <c r="A57" s="35" t="s">
        <v>2516</v>
      </c>
      <c r="B57" s="29">
        <v>0</v>
      </c>
      <c r="C57" s="29">
        <v>0</v>
      </c>
      <c r="D57" s="29">
        <v>0</v>
      </c>
      <c r="E57" s="29">
        <v>0</v>
      </c>
      <c r="F57" s="55">
        <v>394.49557000000004</v>
      </c>
      <c r="G57" s="29">
        <v>46.857589999999995</v>
      </c>
      <c r="H57" s="29">
        <v>797.49784000000011</v>
      </c>
      <c r="I57" s="29">
        <v>0</v>
      </c>
      <c r="J57" s="29">
        <v>0</v>
      </c>
    </row>
    <row r="58" spans="1:10" x14ac:dyDescent="0.2">
      <c r="A58" s="35" t="s">
        <v>2517</v>
      </c>
      <c r="B58" s="29">
        <v>0</v>
      </c>
      <c r="C58" s="29">
        <v>0</v>
      </c>
      <c r="D58" s="29">
        <v>0</v>
      </c>
      <c r="E58" s="29">
        <v>0</v>
      </c>
      <c r="F58" s="55">
        <v>4906.2450399999989</v>
      </c>
      <c r="G58" s="29">
        <v>0</v>
      </c>
      <c r="H58" s="29">
        <v>587.71984000000009</v>
      </c>
      <c r="I58" s="29">
        <v>0</v>
      </c>
      <c r="J58" s="29">
        <v>0</v>
      </c>
    </row>
    <row r="59" spans="1:10" x14ac:dyDescent="0.2">
      <c r="A59" s="35" t="s">
        <v>2518</v>
      </c>
      <c r="B59" s="29">
        <v>0</v>
      </c>
      <c r="C59" s="29">
        <v>0</v>
      </c>
      <c r="D59" s="29">
        <v>0</v>
      </c>
      <c r="E59" s="29">
        <v>0</v>
      </c>
      <c r="F59" s="55">
        <v>418.46743999999995</v>
      </c>
      <c r="G59" s="29">
        <v>194.23937000000001</v>
      </c>
      <c r="H59" s="29">
        <v>173.11528000000004</v>
      </c>
      <c r="I59" s="29">
        <v>0</v>
      </c>
      <c r="J59" s="29">
        <v>0</v>
      </c>
    </row>
    <row r="60" spans="1:10" x14ac:dyDescent="0.2">
      <c r="A60" s="35" t="s">
        <v>2519</v>
      </c>
      <c r="B60" s="45">
        <v>0</v>
      </c>
      <c r="C60" s="45">
        <v>0</v>
      </c>
      <c r="D60" s="45">
        <v>0</v>
      </c>
      <c r="E60" s="45">
        <v>0</v>
      </c>
      <c r="F60" s="57">
        <v>59.657619999999994</v>
      </c>
      <c r="G60" s="45">
        <v>19.494919999999997</v>
      </c>
      <c r="H60" s="45">
        <v>5.5355299999999996</v>
      </c>
      <c r="I60" s="45">
        <v>0</v>
      </c>
      <c r="J60" s="45">
        <v>0</v>
      </c>
    </row>
    <row r="61" spans="1:10" x14ac:dyDescent="0.2">
      <c r="A61" s="37" t="s">
        <v>2520</v>
      </c>
      <c r="B61" s="29">
        <v>0</v>
      </c>
      <c r="C61" s="29">
        <v>0</v>
      </c>
      <c r="D61" s="29">
        <v>0</v>
      </c>
      <c r="E61" s="29">
        <v>39.108769999999993</v>
      </c>
      <c r="F61" s="55">
        <v>13.21306</v>
      </c>
      <c r="G61" s="29">
        <v>75.667919999999995</v>
      </c>
      <c r="H61" s="29">
        <v>59.933639999999997</v>
      </c>
      <c r="I61" s="29">
        <v>0</v>
      </c>
      <c r="J61" s="29">
        <v>0</v>
      </c>
    </row>
    <row r="62" spans="1:10" x14ac:dyDescent="0.2">
      <c r="A62" s="35" t="s">
        <v>2521</v>
      </c>
      <c r="B62" s="29">
        <v>0</v>
      </c>
      <c r="C62" s="29">
        <v>0</v>
      </c>
      <c r="D62" s="29">
        <v>626.00698999999997</v>
      </c>
      <c r="E62" s="29">
        <v>0</v>
      </c>
      <c r="F62" s="55">
        <v>206.4161499999999</v>
      </c>
      <c r="G62" s="29">
        <v>4.7797400000000057</v>
      </c>
      <c r="H62" s="29">
        <v>139.8471100000001</v>
      </c>
      <c r="I62" s="29">
        <v>442.89937000000009</v>
      </c>
      <c r="J62" s="29">
        <v>0</v>
      </c>
    </row>
    <row r="63" spans="1:10" x14ac:dyDescent="0.2">
      <c r="A63" s="35" t="s">
        <v>2522</v>
      </c>
      <c r="B63" s="29">
        <v>0</v>
      </c>
      <c r="C63" s="29">
        <v>0</v>
      </c>
      <c r="D63" s="29">
        <v>0</v>
      </c>
      <c r="E63" s="29">
        <v>804.61699999999996</v>
      </c>
      <c r="F63" s="55">
        <v>209.81899999999999</v>
      </c>
      <c r="G63" s="29">
        <v>39.241</v>
      </c>
      <c r="H63" s="29">
        <v>2078.3359999999998</v>
      </c>
      <c r="I63" s="29">
        <v>0</v>
      </c>
      <c r="J63" s="29">
        <v>0</v>
      </c>
    </row>
    <row r="64" spans="1:10" x14ac:dyDescent="0.2">
      <c r="A64" s="35" t="s">
        <v>2523</v>
      </c>
      <c r="B64" s="29">
        <v>0</v>
      </c>
      <c r="C64" s="29">
        <v>0</v>
      </c>
      <c r="D64" s="29">
        <v>0</v>
      </c>
      <c r="E64" s="29">
        <v>0</v>
      </c>
      <c r="F64" s="55">
        <v>1.1470100000000021</v>
      </c>
      <c r="G64" s="29">
        <v>0</v>
      </c>
      <c r="H64" s="29">
        <v>0</v>
      </c>
      <c r="I64" s="29">
        <v>0</v>
      </c>
      <c r="J64" s="29">
        <v>0</v>
      </c>
    </row>
    <row r="65" spans="1:10" x14ac:dyDescent="0.2">
      <c r="A65" s="35" t="s">
        <v>2524</v>
      </c>
      <c r="B65" s="29">
        <v>3206.1435299999998</v>
      </c>
      <c r="C65" s="29">
        <v>0</v>
      </c>
      <c r="D65" s="29">
        <v>-439.07315999999997</v>
      </c>
      <c r="E65" s="29">
        <v>-1357.40158</v>
      </c>
      <c r="F65" s="55">
        <v>1616.6639499999992</v>
      </c>
      <c r="G65" s="29">
        <v>217.21138999999997</v>
      </c>
      <c r="H65" s="29">
        <v>2078.3642799999998</v>
      </c>
      <c r="I65" s="29">
        <v>2131.8694299999997</v>
      </c>
      <c r="J65" s="29">
        <v>2054.3946799999999</v>
      </c>
    </row>
    <row r="66" spans="1:10" x14ac:dyDescent="0.2">
      <c r="A66" s="35" t="s">
        <v>1291</v>
      </c>
      <c r="B66" s="29">
        <v>15255.731310000001</v>
      </c>
      <c r="C66" s="29">
        <v>-437.34899999999999</v>
      </c>
      <c r="D66" s="29">
        <v>0</v>
      </c>
      <c r="E66" s="29">
        <v>1905.8507500000001</v>
      </c>
      <c r="F66" s="55">
        <v>557.41645000000017</v>
      </c>
      <c r="G66" s="29">
        <v>74.823830000000015</v>
      </c>
      <c r="H66" s="29">
        <v>1096.19317</v>
      </c>
      <c r="I66" s="29">
        <v>1203.204</v>
      </c>
      <c r="J66" s="29">
        <v>0</v>
      </c>
    </row>
    <row r="67" spans="1:10" x14ac:dyDescent="0.2">
      <c r="A67" s="38" t="s">
        <v>290</v>
      </c>
      <c r="B67" s="46">
        <v>39353.24768</v>
      </c>
      <c r="C67" s="46">
        <v>-437.34899999999999</v>
      </c>
      <c r="D67" s="46">
        <v>13211.63276</v>
      </c>
      <c r="E67" s="46">
        <v>4737.9622999999992</v>
      </c>
      <c r="F67" s="59">
        <v>12732.106449999999</v>
      </c>
      <c r="G67" s="46">
        <v>1230.79033</v>
      </c>
      <c r="H67" s="46">
        <v>10044.554440000002</v>
      </c>
      <c r="I67" s="46">
        <v>5634.0636599999998</v>
      </c>
      <c r="J67" s="46">
        <v>2054.3946799999999</v>
      </c>
    </row>
    <row r="68" spans="1:10" x14ac:dyDescent="0.2">
      <c r="A68" s="299" t="s">
        <v>2590</v>
      </c>
      <c r="B68" s="46">
        <v>166138.92761000001</v>
      </c>
      <c r="C68" s="46">
        <v>-4489.5489699999998</v>
      </c>
      <c r="D68" s="46">
        <v>259150.4414677</v>
      </c>
      <c r="E68" s="46">
        <v>19267.118420000003</v>
      </c>
      <c r="F68" s="59">
        <v>36539.507771973193</v>
      </c>
      <c r="G68" s="46">
        <v>8255.1508840000024</v>
      </c>
      <c r="H68" s="46">
        <v>11705.5357165</v>
      </c>
      <c r="I68" s="46">
        <v>11259.341039999999</v>
      </c>
      <c r="J68" s="46">
        <v>2861.7422099999999</v>
      </c>
    </row>
    <row r="69" spans="1:10" x14ac:dyDescent="0.2">
      <c r="A69" s="39" t="s">
        <v>2591</v>
      </c>
      <c r="B69" s="47"/>
      <c r="C69" s="47"/>
      <c r="D69" s="47"/>
      <c r="E69" s="47"/>
      <c r="F69" s="60"/>
      <c r="G69" s="47"/>
      <c r="H69" s="47"/>
      <c r="I69" s="47"/>
      <c r="J69" s="47"/>
    </row>
    <row r="70" spans="1:10" x14ac:dyDescent="0.2">
      <c r="A70" s="35" t="s">
        <v>1292</v>
      </c>
      <c r="B70" s="45">
        <v>56092.112829999998</v>
      </c>
      <c r="C70" s="45">
        <v>0</v>
      </c>
      <c r="D70" s="45">
        <v>28639.486840000001</v>
      </c>
      <c r="E70" s="45">
        <v>0</v>
      </c>
      <c r="F70" s="57">
        <v>579.88197000000002</v>
      </c>
      <c r="G70" s="45">
        <v>90.382419999999982</v>
      </c>
      <c r="H70" s="45">
        <v>0</v>
      </c>
      <c r="I70" s="45">
        <v>0</v>
      </c>
      <c r="J70" s="45">
        <v>0</v>
      </c>
    </row>
    <row r="71" spans="1:10" ht="13.5" thickBot="1" x14ac:dyDescent="0.25">
      <c r="A71" s="300" t="s">
        <v>1550</v>
      </c>
      <c r="B71" s="31">
        <v>222231.04044000001</v>
      </c>
      <c r="C71" s="31">
        <v>-4489.5489699999998</v>
      </c>
      <c r="D71" s="31">
        <v>287789.92830769997</v>
      </c>
      <c r="E71" s="31">
        <v>19267.118420000003</v>
      </c>
      <c r="F71" s="61">
        <v>37119.389741973195</v>
      </c>
      <c r="G71" s="31">
        <v>8345.5333040000023</v>
      </c>
      <c r="H71" s="31">
        <v>11705.5357165</v>
      </c>
      <c r="I71" s="31">
        <v>11259.341039999999</v>
      </c>
      <c r="J71" s="31">
        <v>2861.7422099999999</v>
      </c>
    </row>
    <row r="73" spans="1:10" x14ac:dyDescent="0.2">
      <c r="A73" s="255" t="s">
        <v>1577</v>
      </c>
    </row>
  </sheetData>
  <mergeCells count="13">
    <mergeCell ref="H8:H12"/>
    <mergeCell ref="I8:I12"/>
    <mergeCell ref="J8:J12"/>
    <mergeCell ref="B10:B12"/>
    <mergeCell ref="C10:C12"/>
    <mergeCell ref="A5:E6"/>
    <mergeCell ref="F5:J6"/>
    <mergeCell ref="A8:A12"/>
    <mergeCell ref="B8:C9"/>
    <mergeCell ref="D8:D12"/>
    <mergeCell ref="E8:E12"/>
    <mergeCell ref="F8:F12"/>
    <mergeCell ref="G8:G12"/>
  </mergeCells>
  <phoneticPr fontId="2" type="noConversion"/>
  <conditionalFormatting sqref="A71 A14:A69">
    <cfRule type="expression" dxfId="95" priority="1" stopIfTrue="1">
      <formula>$AW14=1</formula>
    </cfRule>
  </conditionalFormatting>
  <conditionalFormatting sqref="B14:J71">
    <cfRule type="expression" dxfId="94" priority="2" stopIfTrue="1">
      <formula>$P14=1</formula>
    </cfRule>
  </conditionalFormatting>
  <conditionalFormatting sqref="A70">
    <cfRule type="expression" dxfId="93" priority="3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74803149606299213" top="0.31" bottom="0.99" header="0.14000000000000001" footer="0.51181102362204722"/>
  <pageSetup paperSize="8" scale="7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1"/>
  <sheetViews>
    <sheetView showGridLines="0" workbookViewId="0">
      <selection activeCell="A2" sqref="A2"/>
    </sheetView>
  </sheetViews>
  <sheetFormatPr defaultRowHeight="12.75" x14ac:dyDescent="0.2"/>
  <cols>
    <col min="1" max="1" width="24.42578125" customWidth="1"/>
    <col min="2" max="2" width="12.5703125" customWidth="1"/>
    <col min="3" max="3" width="12.140625" customWidth="1"/>
    <col min="4" max="4" width="12.42578125" bestFit="1" customWidth="1"/>
    <col min="5" max="5" width="12.5703125" customWidth="1"/>
    <col min="6" max="6" width="11.5703125" customWidth="1"/>
    <col min="7" max="7" width="11.140625" customWidth="1"/>
    <col min="8" max="8" width="12.7109375" bestFit="1" customWidth="1"/>
    <col min="9" max="9" width="11.5703125" bestFit="1" customWidth="1"/>
    <col min="10" max="10" width="12.140625" bestFit="1" customWidth="1"/>
    <col min="11" max="11" width="9.5703125" customWidth="1"/>
    <col min="12" max="12" width="10.7109375" bestFit="1" customWidth="1"/>
    <col min="14" max="14" width="12" customWidth="1"/>
    <col min="17" max="17" width="14.140625" customWidth="1"/>
    <col min="18" max="18" width="9.85546875" customWidth="1"/>
    <col min="20" max="20" width="10.42578125" customWidth="1"/>
    <col min="26" max="26" width="12.140625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62" t="s">
        <v>2085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75" t="s">
        <v>2086</v>
      </c>
    </row>
    <row r="4" spans="1:27" x14ac:dyDescent="0.2">
      <c r="A4" s="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5" customHeight="1" x14ac:dyDescent="0.2">
      <c r="A5" s="595" t="s">
        <v>2087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6" t="s">
        <v>2088</v>
      </c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6"/>
      <c r="Z5" s="596"/>
      <c r="AA5" s="596"/>
    </row>
    <row r="6" spans="1:27" x14ac:dyDescent="0.2">
      <c r="A6" s="595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6"/>
      <c r="Z6" s="596"/>
      <c r="AA6" s="596"/>
    </row>
    <row r="7" spans="1:27" ht="13.5" thickBot="1" x14ac:dyDescent="0.25">
      <c r="A7" s="2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63" t="s">
        <v>2525</v>
      </c>
    </row>
    <row r="8" spans="1:27" ht="14.25" customHeight="1" thickBot="1" x14ac:dyDescent="0.25">
      <c r="A8" s="589" t="s">
        <v>328</v>
      </c>
      <c r="B8" s="624" t="s">
        <v>2132</v>
      </c>
      <c r="C8" s="624"/>
      <c r="D8" s="624"/>
      <c r="E8" s="624"/>
      <c r="F8" s="624"/>
      <c r="G8" s="624" t="s">
        <v>186</v>
      </c>
      <c r="H8" s="624"/>
      <c r="I8" s="624"/>
      <c r="J8" s="624"/>
      <c r="K8" s="624"/>
      <c r="L8" s="624" t="s">
        <v>188</v>
      </c>
      <c r="M8" s="624" t="s">
        <v>191</v>
      </c>
      <c r="N8" s="624"/>
      <c r="O8" s="624"/>
      <c r="P8" s="624"/>
      <c r="Q8" s="624"/>
      <c r="R8" s="624"/>
      <c r="S8" s="624" t="s">
        <v>2245</v>
      </c>
      <c r="T8" s="624"/>
      <c r="U8" s="624"/>
      <c r="V8" s="624"/>
      <c r="W8" s="624"/>
      <c r="X8" s="624"/>
      <c r="Y8" s="624"/>
      <c r="Z8" s="624"/>
      <c r="AA8" s="624" t="s">
        <v>2250</v>
      </c>
    </row>
    <row r="9" spans="1:27" ht="31.5" customHeight="1" x14ac:dyDescent="0.2">
      <c r="A9" s="590"/>
      <c r="B9" s="618" t="s">
        <v>2133</v>
      </c>
      <c r="C9" s="618" t="s">
        <v>2134</v>
      </c>
      <c r="D9" s="618" t="s">
        <v>2135</v>
      </c>
      <c r="E9" s="618" t="s">
        <v>2136</v>
      </c>
      <c r="F9" s="618" t="s">
        <v>2137</v>
      </c>
      <c r="G9" s="618" t="s">
        <v>2138</v>
      </c>
      <c r="H9" s="618" t="s">
        <v>2139</v>
      </c>
      <c r="I9" s="618" t="s">
        <v>2140</v>
      </c>
      <c r="J9" s="618" t="s">
        <v>187</v>
      </c>
      <c r="K9" s="618" t="s">
        <v>1090</v>
      </c>
      <c r="L9" s="618"/>
      <c r="M9" s="618" t="s">
        <v>2133</v>
      </c>
      <c r="N9" s="618" t="s">
        <v>2134</v>
      </c>
      <c r="O9" s="618" t="s">
        <v>2135</v>
      </c>
      <c r="P9" s="618" t="s">
        <v>189</v>
      </c>
      <c r="Q9" s="618" t="s">
        <v>190</v>
      </c>
      <c r="R9" s="618" t="s">
        <v>2137</v>
      </c>
      <c r="S9" s="618" t="s">
        <v>192</v>
      </c>
      <c r="T9" s="618" t="s">
        <v>2243</v>
      </c>
      <c r="U9" s="618" t="s">
        <v>2244</v>
      </c>
      <c r="V9" s="618" t="s">
        <v>187</v>
      </c>
      <c r="W9" s="618" t="s">
        <v>2246</v>
      </c>
      <c r="X9" s="618" t="s">
        <v>2247</v>
      </c>
      <c r="Y9" s="620" t="s">
        <v>2248</v>
      </c>
      <c r="Z9" s="618" t="s">
        <v>2249</v>
      </c>
      <c r="AA9" s="618"/>
    </row>
    <row r="10" spans="1:27" ht="19.5" customHeight="1" x14ac:dyDescent="0.2">
      <c r="A10" s="590"/>
      <c r="B10" s="618"/>
      <c r="C10" s="618"/>
      <c r="D10" s="618"/>
      <c r="E10" s="618"/>
      <c r="F10" s="618"/>
      <c r="G10" s="618"/>
      <c r="H10" s="618"/>
      <c r="I10" s="618"/>
      <c r="J10" s="618"/>
      <c r="K10" s="622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21"/>
      <c r="Z10" s="618"/>
      <c r="AA10" s="618"/>
    </row>
    <row r="11" spans="1:27" ht="27.75" customHeight="1" x14ac:dyDescent="0.2">
      <c r="A11" s="590"/>
      <c r="B11" s="618"/>
      <c r="C11" s="618"/>
      <c r="D11" s="618"/>
      <c r="E11" s="618"/>
      <c r="F11" s="618"/>
      <c r="G11" s="618"/>
      <c r="H11" s="618"/>
      <c r="I11" s="618"/>
      <c r="J11" s="618"/>
      <c r="K11" s="622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21"/>
      <c r="Z11" s="618"/>
      <c r="AA11" s="618"/>
    </row>
    <row r="12" spans="1:27" ht="27.75" customHeight="1" thickBot="1" x14ac:dyDescent="0.25">
      <c r="A12" s="591"/>
      <c r="B12" s="619"/>
      <c r="C12" s="619"/>
      <c r="D12" s="619"/>
      <c r="E12" s="619"/>
      <c r="F12" s="619"/>
      <c r="G12" s="619"/>
      <c r="H12" s="619"/>
      <c r="I12" s="619"/>
      <c r="J12" s="619"/>
      <c r="K12" s="623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21"/>
      <c r="Z12" s="619"/>
      <c r="AA12" s="619"/>
    </row>
    <row r="13" spans="1:27" x14ac:dyDescent="0.2">
      <c r="A13" s="34" t="s">
        <v>2589</v>
      </c>
      <c r="B13" s="49"/>
      <c r="C13" s="50"/>
      <c r="D13" s="49"/>
      <c r="E13" s="50"/>
      <c r="F13" s="49"/>
      <c r="G13" s="51"/>
      <c r="H13" s="49"/>
      <c r="I13" s="50"/>
      <c r="J13" s="49"/>
      <c r="K13" s="50"/>
      <c r="L13" s="49"/>
      <c r="M13" s="50"/>
      <c r="N13" s="49"/>
      <c r="O13" s="50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x14ac:dyDescent="0.2">
      <c r="A14" s="35" t="s">
        <v>703</v>
      </c>
      <c r="B14" s="29">
        <v>75791.496439999988</v>
      </c>
      <c r="C14" s="29">
        <v>-6372.0910000000003</v>
      </c>
      <c r="D14" s="29">
        <v>0</v>
      </c>
      <c r="E14" s="29">
        <v>0</v>
      </c>
      <c r="F14" s="29">
        <v>0</v>
      </c>
      <c r="G14" s="29">
        <v>-20386.558379999995</v>
      </c>
      <c r="H14" s="29">
        <v>-6946.6120000000001</v>
      </c>
      <c r="I14" s="29">
        <v>0</v>
      </c>
      <c r="J14" s="29">
        <v>-244.76039</v>
      </c>
      <c r="K14" s="29">
        <v>-41902.996009999995</v>
      </c>
      <c r="L14" s="29">
        <v>-61.52134000001103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</row>
    <row r="15" spans="1:27" x14ac:dyDescent="0.2">
      <c r="A15" s="35" t="s">
        <v>704</v>
      </c>
      <c r="B15" s="29">
        <v>348690.76143000007</v>
      </c>
      <c r="C15" s="29">
        <v>-37026.651159999994</v>
      </c>
      <c r="D15" s="29">
        <v>0</v>
      </c>
      <c r="E15" s="29">
        <v>14975.034000000003</v>
      </c>
      <c r="F15" s="29">
        <v>11349.008619999999</v>
      </c>
      <c r="G15" s="29">
        <v>-206106.88338999992</v>
      </c>
      <c r="H15" s="29">
        <v>-20337.894209999999</v>
      </c>
      <c r="I15" s="29">
        <v>0</v>
      </c>
      <c r="J15" s="29">
        <v>-3647.3262599999998</v>
      </c>
      <c r="K15" s="29">
        <v>-84322.966979999997</v>
      </c>
      <c r="L15" s="29">
        <v>23573.082050000176</v>
      </c>
      <c r="M15" s="29">
        <v>1144.6662900000001</v>
      </c>
      <c r="N15" s="29">
        <v>0.789640000000014</v>
      </c>
      <c r="O15" s="29">
        <v>0</v>
      </c>
      <c r="P15" s="29">
        <v>2318.30429</v>
      </c>
      <c r="Q15" s="29">
        <v>0</v>
      </c>
      <c r="R15" s="29">
        <v>0</v>
      </c>
      <c r="S15" s="29">
        <v>-12275.721730000001</v>
      </c>
      <c r="T15" s="29">
        <v>-1811.3647800000008</v>
      </c>
      <c r="U15" s="29">
        <v>8194.0326200000018</v>
      </c>
      <c r="V15" s="29">
        <v>0</v>
      </c>
      <c r="W15" s="29">
        <v>-73.275059999999996</v>
      </c>
      <c r="X15" s="29">
        <v>0</v>
      </c>
      <c r="Y15" s="29">
        <v>0</v>
      </c>
      <c r="Z15" s="29">
        <v>-115.91521</v>
      </c>
      <c r="AA15" s="29">
        <v>-2618.4839400000001</v>
      </c>
    </row>
    <row r="16" spans="1:27" x14ac:dyDescent="0.2">
      <c r="A16" s="35" t="s">
        <v>705</v>
      </c>
      <c r="B16" s="29">
        <v>772762.58141999994</v>
      </c>
      <c r="C16" s="29">
        <v>-89666.871009999988</v>
      </c>
      <c r="D16" s="29">
        <v>0</v>
      </c>
      <c r="E16" s="29">
        <v>27616.8292</v>
      </c>
      <c r="F16" s="29">
        <v>13005.171929999997</v>
      </c>
      <c r="G16" s="29">
        <v>-505583.64614000003</v>
      </c>
      <c r="H16" s="29">
        <v>-45564.248139999982</v>
      </c>
      <c r="I16" s="29">
        <v>0</v>
      </c>
      <c r="J16" s="29">
        <v>-5698.2420000000002</v>
      </c>
      <c r="K16" s="29">
        <v>-182023.04311000009</v>
      </c>
      <c r="L16" s="29">
        <v>-15151.467850000143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</row>
    <row r="17" spans="1:27" x14ac:dyDescent="0.2">
      <c r="A17" s="35" t="s">
        <v>706</v>
      </c>
      <c r="B17" s="29">
        <v>98806.690299999958</v>
      </c>
      <c r="C17" s="29">
        <v>1786.3581599999993</v>
      </c>
      <c r="D17" s="29">
        <v>0</v>
      </c>
      <c r="E17" s="29">
        <v>0</v>
      </c>
      <c r="F17" s="29">
        <v>13415.701370000001</v>
      </c>
      <c r="G17" s="29">
        <v>-87920.058009999993</v>
      </c>
      <c r="H17" s="29">
        <v>-40244.544219999989</v>
      </c>
      <c r="I17" s="29">
        <v>0</v>
      </c>
      <c r="J17" s="29">
        <v>-783.76688999999999</v>
      </c>
      <c r="K17" s="29">
        <v>-35040.711539999997</v>
      </c>
      <c r="L17" s="29">
        <v>-49980.330830000028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</row>
    <row r="18" spans="1:27" x14ac:dyDescent="0.2">
      <c r="A18" s="36" t="s">
        <v>707</v>
      </c>
      <c r="B18" s="29">
        <v>154811.21021450002</v>
      </c>
      <c r="C18" s="29">
        <v>-13306.240860000004</v>
      </c>
      <c r="D18" s="29">
        <v>0</v>
      </c>
      <c r="E18" s="29">
        <v>4627.7524599999997</v>
      </c>
      <c r="F18" s="29">
        <v>0</v>
      </c>
      <c r="G18" s="29">
        <v>-76541.27830999998</v>
      </c>
      <c r="H18" s="29">
        <v>-6667.1126599999998</v>
      </c>
      <c r="I18" s="29">
        <v>0</v>
      </c>
      <c r="J18" s="29">
        <v>-4514.1621500000001</v>
      </c>
      <c r="K18" s="29">
        <v>-50840.890924177336</v>
      </c>
      <c r="L18" s="29">
        <v>7569.277770322703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</row>
    <row r="19" spans="1:27" x14ac:dyDescent="0.2">
      <c r="A19" s="35" t="s">
        <v>708</v>
      </c>
      <c r="B19" s="44">
        <v>793677.95497000124</v>
      </c>
      <c r="C19" s="44">
        <v>-53127.446779999984</v>
      </c>
      <c r="D19" s="44">
        <v>0</v>
      </c>
      <c r="E19" s="44">
        <v>41593.623359999998</v>
      </c>
      <c r="F19" s="44">
        <v>17486.472880000001</v>
      </c>
      <c r="G19" s="44">
        <v>-498210.91028999997</v>
      </c>
      <c r="H19" s="44">
        <v>-42120.549950000001</v>
      </c>
      <c r="I19" s="44">
        <v>0</v>
      </c>
      <c r="J19" s="44">
        <v>-21909.420289999998</v>
      </c>
      <c r="K19" s="44">
        <v>-180359.42386999997</v>
      </c>
      <c r="L19" s="44">
        <v>57030.300030001345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</row>
    <row r="20" spans="1:27" x14ac:dyDescent="0.2">
      <c r="A20" s="35" t="s">
        <v>284</v>
      </c>
      <c r="B20" s="29">
        <v>276632.35028000001</v>
      </c>
      <c r="C20" s="29">
        <v>-32363.516639999998</v>
      </c>
      <c r="D20" s="29">
        <v>0</v>
      </c>
      <c r="E20" s="29">
        <v>0</v>
      </c>
      <c r="F20" s="29">
        <v>19781.720769999996</v>
      </c>
      <c r="G20" s="29">
        <v>-186886.48075999998</v>
      </c>
      <c r="H20" s="29">
        <v>-34387.836419999992</v>
      </c>
      <c r="I20" s="29">
        <v>0</v>
      </c>
      <c r="J20" s="29">
        <v>-13864.379060000001</v>
      </c>
      <c r="K20" s="29">
        <v>-97350.562610000008</v>
      </c>
      <c r="L20" s="29">
        <v>-68438.704439999972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</row>
    <row r="21" spans="1:27" x14ac:dyDescent="0.2">
      <c r="A21" s="35" t="s">
        <v>709</v>
      </c>
      <c r="B21" s="29">
        <v>21.143579999999996</v>
      </c>
      <c r="C21" s="29">
        <v>3.9835399999999996</v>
      </c>
      <c r="D21" s="29">
        <v>0</v>
      </c>
      <c r="E21" s="29">
        <v>0</v>
      </c>
      <c r="F21" s="29">
        <v>1532.5200399999999</v>
      </c>
      <c r="G21" s="29">
        <v>-4094.67794</v>
      </c>
      <c r="H21" s="29">
        <v>1607.9532699999997</v>
      </c>
      <c r="I21" s="29">
        <v>0</v>
      </c>
      <c r="J21" s="29">
        <v>-2.9929999999999998E-2</v>
      </c>
      <c r="K21" s="29">
        <v>-4550.1083699999999</v>
      </c>
      <c r="L21" s="29">
        <v>-5479.2158100000006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</row>
    <row r="22" spans="1:27" x14ac:dyDescent="0.2">
      <c r="A22" s="35" t="s">
        <v>710</v>
      </c>
      <c r="B22" s="29">
        <v>83572.184770000007</v>
      </c>
      <c r="C22" s="29">
        <v>-11277.335460000004</v>
      </c>
      <c r="D22" s="29">
        <v>0</v>
      </c>
      <c r="E22" s="29">
        <v>2410.0767600000004</v>
      </c>
      <c r="F22" s="29">
        <v>2651.81052</v>
      </c>
      <c r="G22" s="29">
        <v>-45556.435280000005</v>
      </c>
      <c r="H22" s="29">
        <v>-10059.666979999995</v>
      </c>
      <c r="I22" s="29">
        <v>0</v>
      </c>
      <c r="J22" s="29">
        <v>-514.90159000000006</v>
      </c>
      <c r="K22" s="29">
        <v>-19950.224359999993</v>
      </c>
      <c r="L22" s="29">
        <v>1275.5083800000064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</row>
    <row r="23" spans="1:27" x14ac:dyDescent="0.2">
      <c r="A23" s="35" t="s">
        <v>711</v>
      </c>
      <c r="B23" s="45">
        <v>0</v>
      </c>
      <c r="C23" s="45">
        <v>0</v>
      </c>
      <c r="D23" s="45">
        <v>0</v>
      </c>
      <c r="E23" s="45">
        <v>0</v>
      </c>
      <c r="F23" s="45">
        <v>253.25386</v>
      </c>
      <c r="G23" s="45">
        <v>-173.18001999999998</v>
      </c>
      <c r="H23" s="45">
        <v>250.72932000000011</v>
      </c>
      <c r="I23" s="45">
        <v>0</v>
      </c>
      <c r="J23" s="45">
        <v>-432.20928999999995</v>
      </c>
      <c r="K23" s="45">
        <v>-849.10859000000005</v>
      </c>
      <c r="L23" s="45">
        <v>-950.51472000000001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</row>
    <row r="24" spans="1:27" x14ac:dyDescent="0.2">
      <c r="A24" s="37" t="s">
        <v>285</v>
      </c>
      <c r="B24" s="29">
        <v>329834.72349000012</v>
      </c>
      <c r="C24" s="29">
        <v>-23005.000699999968</v>
      </c>
      <c r="D24" s="29">
        <v>0</v>
      </c>
      <c r="E24" s="29">
        <v>8173.0150000000012</v>
      </c>
      <c r="F24" s="29">
        <v>800.50923999999998</v>
      </c>
      <c r="G24" s="29">
        <v>-213296.26677999998</v>
      </c>
      <c r="H24" s="29">
        <v>-21480.604539999997</v>
      </c>
      <c r="I24" s="29">
        <v>0</v>
      </c>
      <c r="J24" s="29">
        <v>-2369.7024999999999</v>
      </c>
      <c r="K24" s="29">
        <v>-77174.89512999999</v>
      </c>
      <c r="L24" s="29">
        <v>1481.7780800001919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</row>
    <row r="25" spans="1:27" x14ac:dyDescent="0.2">
      <c r="A25" s="35" t="s">
        <v>712</v>
      </c>
      <c r="B25" s="29">
        <v>141503.32131999999</v>
      </c>
      <c r="C25" s="29">
        <v>-17061.742699999999</v>
      </c>
      <c r="D25" s="29">
        <v>0</v>
      </c>
      <c r="E25" s="29">
        <v>5270.4170048934475</v>
      </c>
      <c r="F25" s="29">
        <v>0</v>
      </c>
      <c r="G25" s="29">
        <v>-76604.678969999994</v>
      </c>
      <c r="H25" s="29">
        <v>-62.044570000000647</v>
      </c>
      <c r="I25" s="29">
        <v>0</v>
      </c>
      <c r="J25" s="29">
        <v>-1760.5746899999997</v>
      </c>
      <c r="K25" s="29">
        <v>-34719.588619999995</v>
      </c>
      <c r="L25" s="29">
        <v>16565.108774893448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</row>
    <row r="26" spans="1:27" x14ac:dyDescent="0.2">
      <c r="A26" s="35" t="s">
        <v>713</v>
      </c>
      <c r="B26" s="29">
        <v>162222.93466999973</v>
      </c>
      <c r="C26" s="29">
        <v>-17205.071589999992</v>
      </c>
      <c r="D26" s="29">
        <v>0</v>
      </c>
      <c r="E26" s="29">
        <v>16452.865669999999</v>
      </c>
      <c r="F26" s="29">
        <v>4608.7951300000004</v>
      </c>
      <c r="G26" s="29">
        <v>-76412.061902444198</v>
      </c>
      <c r="H26" s="29">
        <v>-9567.7838799999972</v>
      </c>
      <c r="I26" s="29">
        <v>0</v>
      </c>
      <c r="J26" s="29">
        <v>-7836.5014000000001</v>
      </c>
      <c r="K26" s="29">
        <v>-36256.150589999997</v>
      </c>
      <c r="L26" s="29">
        <v>36007.026107555503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</row>
    <row r="27" spans="1:27" x14ac:dyDescent="0.2">
      <c r="A27" s="35" t="s">
        <v>714</v>
      </c>
      <c r="B27" s="29">
        <v>26209.701590000001</v>
      </c>
      <c r="C27" s="29">
        <v>-464.12319999999858</v>
      </c>
      <c r="D27" s="29">
        <v>0</v>
      </c>
      <c r="E27" s="29">
        <v>0</v>
      </c>
      <c r="F27" s="29">
        <v>0</v>
      </c>
      <c r="G27" s="29">
        <v>-19597.041220000006</v>
      </c>
      <c r="H27" s="29">
        <v>-1554.5818400000003</v>
      </c>
      <c r="I27" s="29">
        <v>0</v>
      </c>
      <c r="J27" s="29">
        <v>-460.67212000000001</v>
      </c>
      <c r="K27" s="29">
        <v>-6818.6450799999993</v>
      </c>
      <c r="L27" s="29">
        <v>-2685.3618700000047</v>
      </c>
      <c r="M27" s="29">
        <v>6.74796</v>
      </c>
      <c r="N27" s="29">
        <v>-0.23465</v>
      </c>
      <c r="O27" s="29">
        <v>0</v>
      </c>
      <c r="P27" s="29">
        <v>42.863150000000005</v>
      </c>
      <c r="Q27" s="29">
        <v>0</v>
      </c>
      <c r="R27" s="29">
        <v>0</v>
      </c>
      <c r="S27" s="29">
        <v>-142.18989999999999</v>
      </c>
      <c r="T27" s="29">
        <v>12.128780000000001</v>
      </c>
      <c r="U27" s="29">
        <v>36.665169999999996</v>
      </c>
      <c r="V27" s="29">
        <v>67.848789999999994</v>
      </c>
      <c r="W27" s="29">
        <v>-31.120139999999999</v>
      </c>
      <c r="X27" s="29">
        <v>0</v>
      </c>
      <c r="Y27" s="29">
        <v>0</v>
      </c>
      <c r="Z27" s="29">
        <v>0</v>
      </c>
      <c r="AA27" s="29">
        <v>-7.2908400000000109</v>
      </c>
    </row>
    <row r="28" spans="1:27" x14ac:dyDescent="0.2">
      <c r="A28" s="36" t="s">
        <v>715</v>
      </c>
      <c r="B28" s="29">
        <v>260953.26569999999</v>
      </c>
      <c r="C28" s="29">
        <v>-16985.579370000003</v>
      </c>
      <c r="D28" s="29">
        <v>0</v>
      </c>
      <c r="E28" s="29">
        <v>0</v>
      </c>
      <c r="F28" s="29">
        <v>606.665978</v>
      </c>
      <c r="G28" s="29">
        <v>-186049.92245999997</v>
      </c>
      <c r="H28" s="29">
        <v>-9823.3502900000003</v>
      </c>
      <c r="I28" s="29">
        <v>0</v>
      </c>
      <c r="J28" s="29">
        <v>-2320.5717700000005</v>
      </c>
      <c r="K28" s="29">
        <v>-48511.019610000003</v>
      </c>
      <c r="L28" s="29">
        <v>-2130.5118220000118</v>
      </c>
      <c r="M28" s="29">
        <v>830.36354000000006</v>
      </c>
      <c r="N28" s="29">
        <v>3.4715499999999997</v>
      </c>
      <c r="O28" s="29">
        <v>0</v>
      </c>
      <c r="P28" s="29">
        <v>1043.5663299999999</v>
      </c>
      <c r="Q28" s="29">
        <v>0</v>
      </c>
      <c r="R28" s="29">
        <v>0</v>
      </c>
      <c r="S28" s="29">
        <v>-3006.9755099999998</v>
      </c>
      <c r="T28" s="29">
        <v>-1.0514100000000326</v>
      </c>
      <c r="U28" s="29">
        <v>1466.43092</v>
      </c>
      <c r="V28" s="29">
        <v>0</v>
      </c>
      <c r="W28" s="29">
        <v>-179.65205000000003</v>
      </c>
      <c r="X28" s="29">
        <v>0</v>
      </c>
      <c r="Y28" s="29">
        <v>0</v>
      </c>
      <c r="Z28" s="29">
        <v>0</v>
      </c>
      <c r="AA28" s="29">
        <v>156.15336999999991</v>
      </c>
    </row>
    <row r="29" spans="1:27" x14ac:dyDescent="0.2">
      <c r="A29" s="35" t="s">
        <v>716</v>
      </c>
      <c r="B29" s="44">
        <v>145612.56948000001</v>
      </c>
      <c r="C29" s="44">
        <v>-5115.2285200000033</v>
      </c>
      <c r="D29" s="44">
        <v>0</v>
      </c>
      <c r="E29" s="44">
        <v>3293.4890100000002</v>
      </c>
      <c r="F29" s="44">
        <v>4486.8497899999993</v>
      </c>
      <c r="G29" s="44">
        <v>-97227.096319999997</v>
      </c>
      <c r="H29" s="44">
        <v>-1446.2719499999982</v>
      </c>
      <c r="I29" s="44">
        <v>0</v>
      </c>
      <c r="J29" s="44">
        <v>-1838.4370899999999</v>
      </c>
      <c r="K29" s="44">
        <v>-42169.512239999982</v>
      </c>
      <c r="L29" s="44">
        <v>5596.3621600000261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</row>
    <row r="30" spans="1:27" x14ac:dyDescent="0.2">
      <c r="A30" s="35" t="s">
        <v>286</v>
      </c>
      <c r="B30" s="29">
        <v>65925.236070000014</v>
      </c>
      <c r="C30" s="29">
        <v>-14910.891239999999</v>
      </c>
      <c r="D30" s="29">
        <v>0</v>
      </c>
      <c r="E30" s="29">
        <v>2351.6957299999999</v>
      </c>
      <c r="F30" s="29">
        <v>273.38612999999998</v>
      </c>
      <c r="G30" s="29">
        <v>-32778.974119999999</v>
      </c>
      <c r="H30" s="29">
        <v>-5407.6522899999991</v>
      </c>
      <c r="I30" s="29">
        <v>0</v>
      </c>
      <c r="J30" s="29">
        <v>-244.14841000000001</v>
      </c>
      <c r="K30" s="29">
        <v>-17685.521600000004</v>
      </c>
      <c r="L30" s="29">
        <v>-2476.8697299999931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</row>
    <row r="31" spans="1:27" x14ac:dyDescent="0.2">
      <c r="A31" s="35" t="s">
        <v>717</v>
      </c>
      <c r="B31" s="29">
        <v>40035.026139999994</v>
      </c>
      <c r="C31" s="29">
        <v>-4490.5994099999998</v>
      </c>
      <c r="D31" s="29">
        <v>0</v>
      </c>
      <c r="E31" s="29">
        <v>1336.6610700000001</v>
      </c>
      <c r="F31" s="29">
        <v>180.70903000000001</v>
      </c>
      <c r="G31" s="29">
        <v>-18494.370450000002</v>
      </c>
      <c r="H31" s="29">
        <v>-4158.8002299999998</v>
      </c>
      <c r="I31" s="29">
        <v>0</v>
      </c>
      <c r="J31" s="29">
        <v>-39.371580000000002</v>
      </c>
      <c r="K31" s="29">
        <v>-12273.062049</v>
      </c>
      <c r="L31" s="29">
        <v>2096.1925209999868</v>
      </c>
      <c r="M31" s="29">
        <v>0</v>
      </c>
      <c r="N31" s="29">
        <v>0</v>
      </c>
      <c r="O31" s="29">
        <v>0</v>
      </c>
      <c r="P31" s="29">
        <v>18.407070000000001</v>
      </c>
      <c r="Q31" s="29">
        <v>0</v>
      </c>
      <c r="R31" s="29">
        <v>0</v>
      </c>
      <c r="S31" s="29">
        <v>-0.43963000000000002</v>
      </c>
      <c r="T31" s="29">
        <v>-6.8369100000000032</v>
      </c>
      <c r="U31" s="29">
        <v>5.2869400000000004</v>
      </c>
      <c r="V31" s="29">
        <v>0</v>
      </c>
      <c r="W31" s="29">
        <v>-33.578569999999999</v>
      </c>
      <c r="X31" s="29">
        <v>0</v>
      </c>
      <c r="Y31" s="29">
        <v>0</v>
      </c>
      <c r="Z31" s="29">
        <v>0</v>
      </c>
      <c r="AA31" s="29">
        <v>-17.161100000000005</v>
      </c>
    </row>
    <row r="32" spans="1:27" x14ac:dyDescent="0.2">
      <c r="A32" s="35" t="s">
        <v>718</v>
      </c>
      <c r="B32" s="29">
        <v>59879.816199999994</v>
      </c>
      <c r="C32" s="29">
        <v>-6739.6076699999985</v>
      </c>
      <c r="D32" s="29">
        <v>0</v>
      </c>
      <c r="E32" s="29">
        <v>1659.3296600000003</v>
      </c>
      <c r="F32" s="29">
        <v>6212.361640000001</v>
      </c>
      <c r="G32" s="29">
        <v>-38123.93518</v>
      </c>
      <c r="H32" s="29">
        <v>-2892.52432</v>
      </c>
      <c r="I32" s="29">
        <v>0</v>
      </c>
      <c r="J32" s="29">
        <v>-503.15976000000001</v>
      </c>
      <c r="K32" s="29">
        <v>-17841.836859999996</v>
      </c>
      <c r="L32" s="29">
        <v>1650.4437100000084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</row>
    <row r="33" spans="1:27" x14ac:dyDescent="0.2">
      <c r="A33" s="35" t="s">
        <v>719</v>
      </c>
      <c r="B33" s="45">
        <v>502920.4714900002</v>
      </c>
      <c r="C33" s="45">
        <v>-37219.710689999993</v>
      </c>
      <c r="D33" s="45">
        <v>0</v>
      </c>
      <c r="E33" s="45">
        <v>33285.874630000006</v>
      </c>
      <c r="F33" s="45">
        <v>3750.3652200000006</v>
      </c>
      <c r="G33" s="45">
        <v>-340901.59914999997</v>
      </c>
      <c r="H33" s="45">
        <v>-25732.135680000007</v>
      </c>
      <c r="I33" s="45">
        <v>0</v>
      </c>
      <c r="J33" s="45">
        <v>-4593.2375499999998</v>
      </c>
      <c r="K33" s="45">
        <v>-121373.80169999998</v>
      </c>
      <c r="L33" s="45">
        <v>10136.226570000246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</row>
    <row r="34" spans="1:27" x14ac:dyDescent="0.2">
      <c r="A34" s="37" t="s">
        <v>720</v>
      </c>
      <c r="B34" s="29">
        <v>7.9459999999999989E-2</v>
      </c>
      <c r="C34" s="29">
        <v>0</v>
      </c>
      <c r="D34" s="29">
        <v>0</v>
      </c>
      <c r="E34" s="29">
        <v>0</v>
      </c>
      <c r="F34" s="29">
        <v>0</v>
      </c>
      <c r="G34" s="29">
        <v>-30.34732</v>
      </c>
      <c r="H34" s="29">
        <v>36.418310000000005</v>
      </c>
      <c r="I34" s="29">
        <v>0</v>
      </c>
      <c r="J34" s="29">
        <v>0</v>
      </c>
      <c r="K34" s="29">
        <v>-115.03106999999997</v>
      </c>
      <c r="L34" s="29">
        <v>-108.88061999999996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</row>
    <row r="35" spans="1:27" x14ac:dyDescent="0.2">
      <c r="A35" s="35" t="s">
        <v>721</v>
      </c>
      <c r="B35" s="29">
        <v>1.9457500000000001</v>
      </c>
      <c r="C35" s="29">
        <v>0</v>
      </c>
      <c r="D35" s="29">
        <v>0</v>
      </c>
      <c r="E35" s="29">
        <v>0</v>
      </c>
      <c r="F35" s="29">
        <v>3.006E-2</v>
      </c>
      <c r="G35" s="29">
        <v>-18.103750000000002</v>
      </c>
      <c r="H35" s="29">
        <v>-30.384810000000261</v>
      </c>
      <c r="I35" s="29">
        <v>0</v>
      </c>
      <c r="J35" s="29">
        <v>0</v>
      </c>
      <c r="K35" s="29">
        <v>-328.36721</v>
      </c>
      <c r="L35" s="29">
        <v>-374.87996000000027</v>
      </c>
      <c r="M35" s="29">
        <v>0.74938000000000005</v>
      </c>
      <c r="N35" s="29">
        <v>3.9999999999999983E-5</v>
      </c>
      <c r="O35" s="29">
        <v>0</v>
      </c>
      <c r="P35" s="29">
        <v>34.234929999999999</v>
      </c>
      <c r="Q35" s="29">
        <v>0</v>
      </c>
      <c r="R35" s="29">
        <v>0</v>
      </c>
      <c r="S35" s="29">
        <v>-19.445049999999998</v>
      </c>
      <c r="T35" s="29">
        <v>-62.895090000000025</v>
      </c>
      <c r="U35" s="29">
        <v>9.1412899999999784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-38.214500000000044</v>
      </c>
    </row>
    <row r="36" spans="1:27" x14ac:dyDescent="0.2">
      <c r="A36" s="35" t="s">
        <v>722</v>
      </c>
      <c r="B36" s="29">
        <v>163735.85147000008</v>
      </c>
      <c r="C36" s="29">
        <v>-7574.0902700000015</v>
      </c>
      <c r="D36" s="29">
        <v>0</v>
      </c>
      <c r="E36" s="29">
        <v>0</v>
      </c>
      <c r="F36" s="29">
        <v>-542.29349999999988</v>
      </c>
      <c r="G36" s="29">
        <v>-119989.6246</v>
      </c>
      <c r="H36" s="29">
        <v>-11150.567180000002</v>
      </c>
      <c r="I36" s="29">
        <v>0</v>
      </c>
      <c r="J36" s="29">
        <v>-1027.0983200000001</v>
      </c>
      <c r="K36" s="29">
        <v>-37781.326000000001</v>
      </c>
      <c r="L36" s="29">
        <v>-14329.148399999916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</row>
    <row r="37" spans="1:27" x14ac:dyDescent="0.2">
      <c r="A37" s="35" t="s">
        <v>2500</v>
      </c>
      <c r="B37" s="29">
        <v>0</v>
      </c>
      <c r="C37" s="29">
        <v>0</v>
      </c>
      <c r="D37" s="29">
        <v>0</v>
      </c>
      <c r="E37" s="29">
        <v>159.06299999999999</v>
      </c>
      <c r="F37" s="29">
        <v>0</v>
      </c>
      <c r="G37" s="29">
        <v>-72.433999999999997</v>
      </c>
      <c r="H37" s="29">
        <v>24.023</v>
      </c>
      <c r="I37" s="29">
        <v>0</v>
      </c>
      <c r="J37" s="29">
        <v>0</v>
      </c>
      <c r="K37" s="29">
        <v>-1235.809</v>
      </c>
      <c r="L37" s="29">
        <v>-1125.1569999999999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</row>
    <row r="38" spans="1:27" x14ac:dyDescent="0.2">
      <c r="A38" s="36" t="s">
        <v>2501</v>
      </c>
      <c r="B38" s="29">
        <v>66287.937760000015</v>
      </c>
      <c r="C38" s="29">
        <v>-9166.8923300000006</v>
      </c>
      <c r="D38" s="29">
        <v>0</v>
      </c>
      <c r="E38" s="29">
        <v>0</v>
      </c>
      <c r="F38" s="29">
        <v>5906.20766</v>
      </c>
      <c r="G38" s="29">
        <v>-32695.463699999997</v>
      </c>
      <c r="H38" s="29">
        <v>-5097.9391500000002</v>
      </c>
      <c r="I38" s="29">
        <v>0</v>
      </c>
      <c r="J38" s="29">
        <v>-277.17885999999999</v>
      </c>
      <c r="K38" s="29">
        <v>-24350.975870000002</v>
      </c>
      <c r="L38" s="29">
        <v>605.695510000024</v>
      </c>
      <c r="M38" s="29">
        <v>628.20708999999999</v>
      </c>
      <c r="N38" s="29">
        <v>0.9873799999999997</v>
      </c>
      <c r="O38" s="29">
        <v>0</v>
      </c>
      <c r="P38" s="29">
        <v>12</v>
      </c>
      <c r="Q38" s="29">
        <v>0</v>
      </c>
      <c r="R38" s="29">
        <v>865.67571999999996</v>
      </c>
      <c r="S38" s="29">
        <v>-2306.3803599999997</v>
      </c>
      <c r="T38" s="29">
        <v>-223.44897999999998</v>
      </c>
      <c r="U38" s="29">
        <v>1388.7801400000001</v>
      </c>
      <c r="V38" s="29">
        <v>0</v>
      </c>
      <c r="W38" s="29">
        <v>-200.1361</v>
      </c>
      <c r="X38" s="29">
        <v>0</v>
      </c>
      <c r="Y38" s="29">
        <v>0</v>
      </c>
      <c r="Z38" s="29">
        <v>0</v>
      </c>
      <c r="AA38" s="29">
        <v>165.68489000000022</v>
      </c>
    </row>
    <row r="39" spans="1:27" x14ac:dyDescent="0.2">
      <c r="A39" s="35" t="s">
        <v>2502</v>
      </c>
      <c r="B39" s="44">
        <v>80398.606110000008</v>
      </c>
      <c r="C39" s="44">
        <v>-16403.864859999994</v>
      </c>
      <c r="D39" s="44">
        <v>0</v>
      </c>
      <c r="E39" s="44">
        <v>5131.7315099999996</v>
      </c>
      <c r="F39" s="44">
        <v>1341.4892299999999</v>
      </c>
      <c r="G39" s="44">
        <v>-35550.458279999999</v>
      </c>
      <c r="H39" s="44">
        <v>-5020.66</v>
      </c>
      <c r="I39" s="44">
        <v>0</v>
      </c>
      <c r="J39" s="44">
        <v>-1945.0545400000001</v>
      </c>
      <c r="K39" s="44">
        <v>-23742.219200000007</v>
      </c>
      <c r="L39" s="44">
        <v>4209.5699700000177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</row>
    <row r="40" spans="1:27" x14ac:dyDescent="0.2">
      <c r="A40" s="35" t="s">
        <v>2503</v>
      </c>
      <c r="B40" s="29">
        <v>320.87073000000015</v>
      </c>
      <c r="C40" s="29">
        <v>898.22802999999976</v>
      </c>
      <c r="D40" s="29">
        <v>0</v>
      </c>
      <c r="E40" s="29">
        <v>700.96507999999994</v>
      </c>
      <c r="F40" s="29">
        <v>926.27176999999995</v>
      </c>
      <c r="G40" s="29">
        <v>-2378.0192400000005</v>
      </c>
      <c r="H40" s="29">
        <v>472.67968000000008</v>
      </c>
      <c r="I40" s="29">
        <v>0</v>
      </c>
      <c r="J40" s="29">
        <v>0</v>
      </c>
      <c r="K40" s="29">
        <v>-2145.6922200000004</v>
      </c>
      <c r="L40" s="29">
        <v>-1204.6961700000008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</row>
    <row r="41" spans="1:27" x14ac:dyDescent="0.2">
      <c r="A41" s="35" t="s">
        <v>2504</v>
      </c>
      <c r="B41" s="29">
        <v>3232.5930799999992</v>
      </c>
      <c r="C41" s="29">
        <v>86.618660000000034</v>
      </c>
      <c r="D41" s="29">
        <v>0</v>
      </c>
      <c r="E41" s="29">
        <v>0</v>
      </c>
      <c r="F41" s="29">
        <v>340.44835999999998</v>
      </c>
      <c r="G41" s="29">
        <v>-3210.1851599999991</v>
      </c>
      <c r="H41" s="29">
        <v>59.349710000000435</v>
      </c>
      <c r="I41" s="29">
        <v>0</v>
      </c>
      <c r="J41" s="29">
        <v>-174.66422</v>
      </c>
      <c r="K41" s="29">
        <v>-2648.0786699999994</v>
      </c>
      <c r="L41" s="29">
        <v>-2313.9182399999995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</row>
    <row r="42" spans="1:27" x14ac:dyDescent="0.2">
      <c r="A42" s="35" t="s">
        <v>2505</v>
      </c>
      <c r="B42" s="29">
        <v>0.216</v>
      </c>
      <c r="C42" s="29">
        <v>0</v>
      </c>
      <c r="D42" s="29">
        <v>0</v>
      </c>
      <c r="E42" s="29">
        <v>0</v>
      </c>
      <c r="F42" s="29">
        <v>0</v>
      </c>
      <c r="G42" s="29">
        <v>-1394.3170299999997</v>
      </c>
      <c r="H42" s="29">
        <v>994.66006000000016</v>
      </c>
      <c r="I42" s="29">
        <v>0</v>
      </c>
      <c r="J42" s="29">
        <v>0</v>
      </c>
      <c r="K42" s="29">
        <v>-649.41233</v>
      </c>
      <c r="L42" s="29">
        <v>-1048.8532999999995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</row>
    <row r="43" spans="1:27" x14ac:dyDescent="0.2">
      <c r="A43" s="35" t="s">
        <v>2506</v>
      </c>
      <c r="B43" s="29">
        <v>187959.79880999995</v>
      </c>
      <c r="C43" s="29">
        <v>-16731.427729999999</v>
      </c>
      <c r="D43" s="29">
        <v>0</v>
      </c>
      <c r="E43" s="29">
        <v>6185.9438999999984</v>
      </c>
      <c r="F43" s="29">
        <v>483.26636999999999</v>
      </c>
      <c r="G43" s="29">
        <v>-104109.9436</v>
      </c>
      <c r="H43" s="29">
        <v>-22206.09544999999</v>
      </c>
      <c r="I43" s="29">
        <v>0</v>
      </c>
      <c r="J43" s="29">
        <v>-2023.7703799999999</v>
      </c>
      <c r="K43" s="29">
        <v>-31030.473149999998</v>
      </c>
      <c r="L43" s="29">
        <v>18527.298769999979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</row>
    <row r="44" spans="1:27" x14ac:dyDescent="0.2">
      <c r="A44" s="35" t="s">
        <v>1290</v>
      </c>
      <c r="B44" s="45">
        <v>417405.85981999995</v>
      </c>
      <c r="C44" s="45">
        <v>-40669.809530000013</v>
      </c>
      <c r="D44" s="45">
        <v>0</v>
      </c>
      <c r="E44" s="45">
        <v>7944.010589999999</v>
      </c>
      <c r="F44" s="45">
        <v>2505.8018499999998</v>
      </c>
      <c r="G44" s="45">
        <v>-271355.29626999999</v>
      </c>
      <c r="H44" s="45">
        <v>-9527.9247299999934</v>
      </c>
      <c r="I44" s="45">
        <v>0</v>
      </c>
      <c r="J44" s="45">
        <v>-2543.4396499999998</v>
      </c>
      <c r="K44" s="45">
        <v>-92114.154469999994</v>
      </c>
      <c r="L44" s="45">
        <v>11645.047609999925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</row>
    <row r="45" spans="1:27" x14ac:dyDescent="0.2">
      <c r="A45" s="38" t="s">
        <v>289</v>
      </c>
      <c r="B45" s="28">
        <v>5259207.1985445004</v>
      </c>
      <c r="C45" s="28">
        <v>-474108.60433</v>
      </c>
      <c r="D45" s="28">
        <v>0</v>
      </c>
      <c r="E45" s="28">
        <v>183168.37763489346</v>
      </c>
      <c r="F45" s="28">
        <v>111356.52394799999</v>
      </c>
      <c r="G45" s="28">
        <v>-3301750.2480224436</v>
      </c>
      <c r="H45" s="28">
        <v>-338041.97213999985</v>
      </c>
      <c r="I45" s="28">
        <v>0</v>
      </c>
      <c r="J45" s="28">
        <v>-81566.78069</v>
      </c>
      <c r="K45" s="28">
        <v>-1328155.6090331776</v>
      </c>
      <c r="L45" s="28">
        <v>30108.885911773512</v>
      </c>
      <c r="M45" s="28">
        <v>2610.7342599999997</v>
      </c>
      <c r="N45" s="28">
        <v>5.0139600000000133</v>
      </c>
      <c r="O45" s="28">
        <v>0</v>
      </c>
      <c r="P45" s="28">
        <v>3469.3757700000001</v>
      </c>
      <c r="Q45" s="28">
        <v>0</v>
      </c>
      <c r="R45" s="28">
        <v>865.67571999999996</v>
      </c>
      <c r="S45" s="28">
        <v>-17751.152180000005</v>
      </c>
      <c r="T45" s="28">
        <v>-2093.4683900000005</v>
      </c>
      <c r="U45" s="28">
        <v>11100.337079999999</v>
      </c>
      <c r="V45" s="28">
        <v>67.848789999999994</v>
      </c>
      <c r="W45" s="28">
        <v>-517.76192000000003</v>
      </c>
      <c r="X45" s="28">
        <v>0</v>
      </c>
      <c r="Y45" s="28">
        <v>0</v>
      </c>
      <c r="Z45" s="28">
        <v>-115.91521</v>
      </c>
      <c r="AA45" s="28">
        <v>-2359.3121199999996</v>
      </c>
    </row>
    <row r="46" spans="1:27" x14ac:dyDescent="0.2">
      <c r="A46" s="35" t="s">
        <v>2507</v>
      </c>
      <c r="B46" s="44">
        <v>44793.121959999997</v>
      </c>
      <c r="C46" s="44">
        <v>-261.41767000000073</v>
      </c>
      <c r="D46" s="44">
        <v>0</v>
      </c>
      <c r="E46" s="44">
        <v>0</v>
      </c>
      <c r="F46" s="44">
        <v>30.158660000000001</v>
      </c>
      <c r="G46" s="44">
        <v>-37333.816890000002</v>
      </c>
      <c r="H46" s="44">
        <v>419.20768999999893</v>
      </c>
      <c r="I46" s="44">
        <v>0</v>
      </c>
      <c r="J46" s="44">
        <v>0</v>
      </c>
      <c r="K46" s="44">
        <v>-16537.278299999998</v>
      </c>
      <c r="L46" s="44">
        <v>-8890.0245500000128</v>
      </c>
      <c r="M46" s="44">
        <v>9164.8812500000004</v>
      </c>
      <c r="N46" s="44">
        <v>-197.88142999999999</v>
      </c>
      <c r="O46" s="44">
        <v>0</v>
      </c>
      <c r="P46" s="44">
        <v>3832.7046199999991</v>
      </c>
      <c r="Q46" s="44">
        <v>0</v>
      </c>
      <c r="R46" s="44">
        <v>80.172280000000001</v>
      </c>
      <c r="S46" s="44">
        <v>-8828.5148399999998</v>
      </c>
      <c r="T46" s="44">
        <v>-427.76095999999995</v>
      </c>
      <c r="U46" s="44">
        <v>-7538.8395200000032</v>
      </c>
      <c r="V46" s="44">
        <v>0</v>
      </c>
      <c r="W46" s="44">
        <v>-1903.16337</v>
      </c>
      <c r="X46" s="44">
        <v>-161.82240999999999</v>
      </c>
      <c r="Y46" s="44">
        <v>0</v>
      </c>
      <c r="Z46" s="44">
        <v>0</v>
      </c>
      <c r="AA46" s="44">
        <v>-5980.2243800000042</v>
      </c>
    </row>
    <row r="47" spans="1:27" x14ac:dyDescent="0.2">
      <c r="A47" s="35" t="s">
        <v>2508</v>
      </c>
      <c r="B47" s="29">
        <v>649.12674000000004</v>
      </c>
      <c r="C47" s="29">
        <v>-281.34191999999996</v>
      </c>
      <c r="D47" s="29">
        <v>0</v>
      </c>
      <c r="E47" s="29">
        <v>0</v>
      </c>
      <c r="F47" s="29">
        <v>12.03185</v>
      </c>
      <c r="G47" s="29">
        <v>-4.532</v>
      </c>
      <c r="H47" s="29">
        <v>-5.2433799999999904</v>
      </c>
      <c r="I47" s="29">
        <v>0</v>
      </c>
      <c r="J47" s="29">
        <v>0</v>
      </c>
      <c r="K47" s="29">
        <v>-651.92256320000001</v>
      </c>
      <c r="L47" s="29">
        <v>-281.88127320000001</v>
      </c>
      <c r="M47" s="29">
        <v>58069.891739999999</v>
      </c>
      <c r="N47" s="29">
        <v>-349.81835999999942</v>
      </c>
      <c r="O47" s="29">
        <v>0</v>
      </c>
      <c r="P47" s="29">
        <v>18617.430339999999</v>
      </c>
      <c r="Q47" s="29">
        <v>0</v>
      </c>
      <c r="R47" s="29">
        <v>1250.86158</v>
      </c>
      <c r="S47" s="29">
        <v>-39330.555630000003</v>
      </c>
      <c r="T47" s="29">
        <v>-887.81325000000004</v>
      </c>
      <c r="U47" s="29">
        <v>11171.69514</v>
      </c>
      <c r="V47" s="29">
        <v>0</v>
      </c>
      <c r="W47" s="29">
        <v>-14102.798408800001</v>
      </c>
      <c r="X47" s="29">
        <v>-9433.6948599999996</v>
      </c>
      <c r="Y47" s="29">
        <v>0</v>
      </c>
      <c r="Z47" s="29">
        <v>-2968.0002300000001</v>
      </c>
      <c r="AA47" s="29">
        <v>22037.198061199997</v>
      </c>
    </row>
    <row r="48" spans="1:27" x14ac:dyDescent="0.2">
      <c r="A48" s="35" t="s">
        <v>2509</v>
      </c>
      <c r="B48" s="29">
        <v>20081.895</v>
      </c>
      <c r="C48" s="29">
        <v>-1546.2639999999999</v>
      </c>
      <c r="D48" s="29">
        <v>0</v>
      </c>
      <c r="E48" s="29">
        <v>975.83699999999999</v>
      </c>
      <c r="F48" s="29">
        <v>0</v>
      </c>
      <c r="G48" s="29">
        <v>-11080.111999999999</v>
      </c>
      <c r="H48" s="29">
        <v>-440.48399999999998</v>
      </c>
      <c r="I48" s="29">
        <v>0</v>
      </c>
      <c r="J48" s="29">
        <v>0</v>
      </c>
      <c r="K48" s="29">
        <v>-5967.598</v>
      </c>
      <c r="L48" s="29">
        <v>2023.2739999999999</v>
      </c>
      <c r="M48" s="29">
        <v>53294.12</v>
      </c>
      <c r="N48" s="29">
        <v>-2399.8380000000002</v>
      </c>
      <c r="O48" s="29">
        <v>2437.7919999999999</v>
      </c>
      <c r="P48" s="29">
        <v>18417.544000000002</v>
      </c>
      <c r="Q48" s="29">
        <v>0</v>
      </c>
      <c r="R48" s="29">
        <v>0</v>
      </c>
      <c r="S48" s="29">
        <v>-23009.489000000001</v>
      </c>
      <c r="T48" s="29">
        <v>-885.28399999999999</v>
      </c>
      <c r="U48" s="29">
        <v>-17993.897000000001</v>
      </c>
      <c r="V48" s="29">
        <v>0</v>
      </c>
      <c r="W48" s="29">
        <v>-17054.420999999998</v>
      </c>
      <c r="X48" s="29">
        <v>0</v>
      </c>
      <c r="Y48" s="29">
        <v>0</v>
      </c>
      <c r="Z48" s="29">
        <v>941.28</v>
      </c>
      <c r="AA48" s="29">
        <v>13747.807000000001</v>
      </c>
    </row>
    <row r="49" spans="1:27" x14ac:dyDescent="0.2">
      <c r="A49" s="35" t="s">
        <v>2510</v>
      </c>
      <c r="B49" s="29">
        <v>202.20996</v>
      </c>
      <c r="C49" s="29">
        <v>-4.5778100000000084</v>
      </c>
      <c r="D49" s="29">
        <v>0</v>
      </c>
      <c r="E49" s="29">
        <v>0.62029999999999996</v>
      </c>
      <c r="F49" s="29">
        <v>0</v>
      </c>
      <c r="G49" s="29">
        <v>-153.26354000000001</v>
      </c>
      <c r="H49" s="29">
        <v>-110.76974</v>
      </c>
      <c r="I49" s="29">
        <v>0</v>
      </c>
      <c r="J49" s="29">
        <v>0</v>
      </c>
      <c r="K49" s="29">
        <v>-12.511829999999998</v>
      </c>
      <c r="L49" s="29">
        <v>-78.292660000000026</v>
      </c>
      <c r="M49" s="29">
        <v>338235.57645999995</v>
      </c>
      <c r="N49" s="29">
        <v>-880.22617000000037</v>
      </c>
      <c r="O49" s="29">
        <v>0</v>
      </c>
      <c r="P49" s="29">
        <v>211999.80149000001</v>
      </c>
      <c r="Q49" s="29">
        <v>0</v>
      </c>
      <c r="R49" s="29">
        <v>705.57911000000001</v>
      </c>
      <c r="S49" s="29">
        <v>-587126.80803999992</v>
      </c>
      <c r="T49" s="29">
        <v>196.75229000000002</v>
      </c>
      <c r="U49" s="29">
        <v>96393.552249999979</v>
      </c>
      <c r="V49" s="29">
        <v>0</v>
      </c>
      <c r="W49" s="29">
        <v>-41756.000719999996</v>
      </c>
      <c r="X49" s="29">
        <v>0</v>
      </c>
      <c r="Y49" s="29">
        <v>0</v>
      </c>
      <c r="Z49" s="29">
        <v>0</v>
      </c>
      <c r="AA49" s="29">
        <v>17768.226670000011</v>
      </c>
    </row>
    <row r="50" spans="1:27" x14ac:dyDescent="0.2">
      <c r="A50" s="35" t="s">
        <v>2511</v>
      </c>
      <c r="B50" s="45">
        <v>208.47834000000003</v>
      </c>
      <c r="C50" s="45">
        <v>24.860629999999993</v>
      </c>
      <c r="D50" s="45">
        <v>0</v>
      </c>
      <c r="E50" s="45">
        <v>5.8809399999999998</v>
      </c>
      <c r="F50" s="45">
        <v>0</v>
      </c>
      <c r="G50" s="45">
        <v>-41.098419999999997</v>
      </c>
      <c r="H50" s="45">
        <v>-8.8923800000000046</v>
      </c>
      <c r="I50" s="45">
        <v>0</v>
      </c>
      <c r="J50" s="45">
        <v>0</v>
      </c>
      <c r="K50" s="45">
        <v>-27.854430000000001</v>
      </c>
      <c r="L50" s="45">
        <v>161.37468000000004</v>
      </c>
      <c r="M50" s="45">
        <v>10136.987999999999</v>
      </c>
      <c r="N50" s="45">
        <v>5.799359999999993</v>
      </c>
      <c r="O50" s="45">
        <v>0</v>
      </c>
      <c r="P50" s="45">
        <v>6636.7093699999996</v>
      </c>
      <c r="Q50" s="45">
        <v>0</v>
      </c>
      <c r="R50" s="45">
        <v>7.3265600000000006</v>
      </c>
      <c r="S50" s="45">
        <v>-11558.998740000001</v>
      </c>
      <c r="T50" s="45">
        <v>-524.54795999999999</v>
      </c>
      <c r="U50" s="45">
        <v>972.42969999999923</v>
      </c>
      <c r="V50" s="45">
        <v>0</v>
      </c>
      <c r="W50" s="45">
        <v>-5297.3270700000003</v>
      </c>
      <c r="X50" s="45">
        <v>-527.29890999999998</v>
      </c>
      <c r="Y50" s="45">
        <v>0</v>
      </c>
      <c r="Z50" s="45">
        <v>0</v>
      </c>
      <c r="AA50" s="45">
        <v>-148.91969000000589</v>
      </c>
    </row>
    <row r="51" spans="1:27" x14ac:dyDescent="0.2">
      <c r="A51" s="37" t="s">
        <v>2512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127728.26748000001</v>
      </c>
      <c r="N51" s="29">
        <v>-80.084089999999961</v>
      </c>
      <c r="O51" s="29">
        <v>0</v>
      </c>
      <c r="P51" s="29">
        <v>103755.79659999999</v>
      </c>
      <c r="Q51" s="29">
        <v>0</v>
      </c>
      <c r="R51" s="29">
        <v>106.935</v>
      </c>
      <c r="S51" s="29">
        <v>-103402.778556</v>
      </c>
      <c r="T51" s="29">
        <v>287.67874</v>
      </c>
      <c r="U51" s="29">
        <v>-49094.440060000001</v>
      </c>
      <c r="V51" s="29">
        <v>0</v>
      </c>
      <c r="W51" s="29">
        <v>-24200.088250000008</v>
      </c>
      <c r="X51" s="29">
        <v>-47372.91287</v>
      </c>
      <c r="Y51" s="29">
        <v>0</v>
      </c>
      <c r="Z51" s="29">
        <v>0</v>
      </c>
      <c r="AA51" s="29">
        <v>7728.3739939999878</v>
      </c>
    </row>
    <row r="52" spans="1:27" x14ac:dyDescent="0.2">
      <c r="A52" s="35" t="s">
        <v>2513</v>
      </c>
      <c r="B52" s="29">
        <v>30939.758410000002</v>
      </c>
      <c r="C52" s="29">
        <v>-2837.9433499999977</v>
      </c>
      <c r="D52" s="29">
        <v>0</v>
      </c>
      <c r="E52" s="29">
        <v>1727.5507000000002</v>
      </c>
      <c r="F52" s="29">
        <v>817.16467999999998</v>
      </c>
      <c r="G52" s="29">
        <v>-22688.91475</v>
      </c>
      <c r="H52" s="29">
        <v>-816.17143999999962</v>
      </c>
      <c r="I52" s="29">
        <v>0</v>
      </c>
      <c r="J52" s="29">
        <v>0</v>
      </c>
      <c r="K52" s="29">
        <v>-7205.1454799999992</v>
      </c>
      <c r="L52" s="29">
        <v>-63.701229999993927</v>
      </c>
      <c r="M52" s="29">
        <v>68111.832239999989</v>
      </c>
      <c r="N52" s="29">
        <v>-216.22709000000009</v>
      </c>
      <c r="O52" s="29">
        <v>0</v>
      </c>
      <c r="P52" s="29">
        <v>65820.266770000002</v>
      </c>
      <c r="Q52" s="29">
        <v>0</v>
      </c>
      <c r="R52" s="29">
        <v>775.54939999999999</v>
      </c>
      <c r="S52" s="29">
        <v>-64577.50864</v>
      </c>
      <c r="T52" s="29">
        <v>-3127.3583999999996</v>
      </c>
      <c r="U52" s="29">
        <v>-13267.095809999988</v>
      </c>
      <c r="V52" s="29">
        <v>0</v>
      </c>
      <c r="W52" s="29">
        <v>-8499.5985700000001</v>
      </c>
      <c r="X52" s="29">
        <v>-30546.929059999999</v>
      </c>
      <c r="Y52" s="29">
        <v>0</v>
      </c>
      <c r="Z52" s="29">
        <v>0</v>
      </c>
      <c r="AA52" s="29">
        <v>14472.930840000008</v>
      </c>
    </row>
    <row r="53" spans="1:27" x14ac:dyDescent="0.2">
      <c r="A53" s="371" t="s">
        <v>287</v>
      </c>
      <c r="B53" s="29">
        <v>549.44692999999995</v>
      </c>
      <c r="C53" s="29">
        <v>51.798000000000002</v>
      </c>
      <c r="D53" s="29">
        <v>0</v>
      </c>
      <c r="E53" s="29">
        <v>0</v>
      </c>
      <c r="F53" s="29">
        <v>0</v>
      </c>
      <c r="G53" s="29">
        <v>-132.66631000000001</v>
      </c>
      <c r="H53" s="29">
        <v>-10.76468</v>
      </c>
      <c r="I53" s="29">
        <v>0</v>
      </c>
      <c r="J53" s="29">
        <v>0</v>
      </c>
      <c r="K53" s="29">
        <v>-83.927730000000011</v>
      </c>
      <c r="L53" s="29">
        <v>373.88620999999995</v>
      </c>
      <c r="M53" s="29">
        <v>180159.99114000003</v>
      </c>
      <c r="N53" s="29">
        <v>-15011.504999999999</v>
      </c>
      <c r="O53" s="29">
        <v>0</v>
      </c>
      <c r="P53" s="29">
        <v>17654.264400000004</v>
      </c>
      <c r="Q53" s="29">
        <v>0</v>
      </c>
      <c r="R53" s="29">
        <v>26.60586</v>
      </c>
      <c r="S53" s="29">
        <v>-101401.97334</v>
      </c>
      <c r="T53" s="29">
        <v>-4428.2240300000003</v>
      </c>
      <c r="U53" s="29">
        <v>-33323.218000000001</v>
      </c>
      <c r="V53" s="29">
        <v>0</v>
      </c>
      <c r="W53" s="29">
        <v>-20392.432770000003</v>
      </c>
      <c r="X53" s="29">
        <v>0</v>
      </c>
      <c r="Y53" s="29">
        <v>0</v>
      </c>
      <c r="Z53" s="29">
        <v>-1946.8463999999999</v>
      </c>
      <c r="AA53" s="29">
        <v>21336.661860000029</v>
      </c>
    </row>
    <row r="54" spans="1:27" x14ac:dyDescent="0.2">
      <c r="A54" s="35" t="s">
        <v>2514</v>
      </c>
      <c r="B54" s="29">
        <v>11.466649999999998</v>
      </c>
      <c r="C54" s="29">
        <v>-0.81324999999999958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1.11883</v>
      </c>
      <c r="L54" s="29">
        <v>11.772229999999997</v>
      </c>
      <c r="M54" s="29">
        <v>31194.219849999998</v>
      </c>
      <c r="N54" s="29">
        <v>-940.38633000000016</v>
      </c>
      <c r="O54" s="29">
        <v>0</v>
      </c>
      <c r="P54" s="29">
        <v>68.477350000000001</v>
      </c>
      <c r="Q54" s="29">
        <v>0</v>
      </c>
      <c r="R54" s="29">
        <v>1139.0084199999999</v>
      </c>
      <c r="S54" s="29">
        <v>-6926.9896600000002</v>
      </c>
      <c r="T54" s="29">
        <v>-1665.7056499999999</v>
      </c>
      <c r="U54" s="29">
        <v>-7928.7225800000006</v>
      </c>
      <c r="V54" s="29">
        <v>0</v>
      </c>
      <c r="W54" s="29">
        <v>-6320.0392499999998</v>
      </c>
      <c r="X54" s="29">
        <v>-0.19241999999999998</v>
      </c>
      <c r="Y54" s="29">
        <v>0</v>
      </c>
      <c r="Z54" s="29">
        <v>0</v>
      </c>
      <c r="AA54" s="29">
        <v>8619.6697299999978</v>
      </c>
    </row>
    <row r="55" spans="1:27" x14ac:dyDescent="0.2">
      <c r="A55" s="36" t="s">
        <v>2515</v>
      </c>
      <c r="B55" s="29">
        <v>12441.706459999999</v>
      </c>
      <c r="C55" s="29">
        <v>-3289.3964700000015</v>
      </c>
      <c r="D55" s="29">
        <v>0</v>
      </c>
      <c r="E55" s="29">
        <v>470.45549000000005</v>
      </c>
      <c r="F55" s="29">
        <v>213.83625000000001</v>
      </c>
      <c r="G55" s="29">
        <v>-7495.1874000000007</v>
      </c>
      <c r="H55" s="29">
        <v>-61.448059999999977</v>
      </c>
      <c r="I55" s="29">
        <v>0</v>
      </c>
      <c r="J55" s="29">
        <v>0</v>
      </c>
      <c r="K55" s="29">
        <v>-4001.5976499999997</v>
      </c>
      <c r="L55" s="29">
        <v>-1721.6313800000019</v>
      </c>
      <c r="M55" s="29">
        <v>7228.0556699999997</v>
      </c>
      <c r="N55" s="29">
        <v>-35.185639999999985</v>
      </c>
      <c r="O55" s="29">
        <v>0</v>
      </c>
      <c r="P55" s="29">
        <v>4246.4676900000004</v>
      </c>
      <c r="Q55" s="29">
        <v>0</v>
      </c>
      <c r="R55" s="29">
        <v>109.62944999999999</v>
      </c>
      <c r="S55" s="29">
        <v>-3650.0294800000001</v>
      </c>
      <c r="T55" s="29">
        <v>-81.966199999999986</v>
      </c>
      <c r="U55" s="29">
        <v>-4574.7903300000016</v>
      </c>
      <c r="V55" s="29">
        <v>0</v>
      </c>
      <c r="W55" s="29">
        <v>-2121.3086600000001</v>
      </c>
      <c r="X55" s="29">
        <v>-727.46631000000002</v>
      </c>
      <c r="Y55" s="29">
        <v>0</v>
      </c>
      <c r="Z55" s="29">
        <v>0</v>
      </c>
      <c r="AA55" s="29">
        <v>393.40618999999714</v>
      </c>
    </row>
    <row r="56" spans="1:27" x14ac:dyDescent="0.2">
      <c r="A56" s="35" t="s">
        <v>288</v>
      </c>
      <c r="B56" s="44">
        <v>21039.068620000002</v>
      </c>
      <c r="C56" s="44">
        <v>1137.9510500000004</v>
      </c>
      <c r="D56" s="44">
        <v>0</v>
      </c>
      <c r="E56" s="44">
        <v>770.28154000000006</v>
      </c>
      <c r="F56" s="44">
        <v>2.44855</v>
      </c>
      <c r="G56" s="44">
        <v>-24383.29204</v>
      </c>
      <c r="H56" s="44">
        <v>-34.965440000000001</v>
      </c>
      <c r="I56" s="44">
        <v>0</v>
      </c>
      <c r="J56" s="44">
        <v>0</v>
      </c>
      <c r="K56" s="44">
        <v>-4692.0757399999993</v>
      </c>
      <c r="L56" s="44">
        <v>-6160.5834599999971</v>
      </c>
      <c r="M56" s="44">
        <v>23648.782420000003</v>
      </c>
      <c r="N56" s="44">
        <v>-404.05292999999995</v>
      </c>
      <c r="O56" s="44">
        <v>0</v>
      </c>
      <c r="P56" s="44">
        <v>15609.9565</v>
      </c>
      <c r="Q56" s="44">
        <v>0</v>
      </c>
      <c r="R56" s="44">
        <v>34.189509999999999</v>
      </c>
      <c r="S56" s="44">
        <v>-8746.3460799999993</v>
      </c>
      <c r="T56" s="44">
        <v>-194.26850999999985</v>
      </c>
      <c r="U56" s="44">
        <v>-13398.174220000006</v>
      </c>
      <c r="V56" s="44">
        <v>0</v>
      </c>
      <c r="W56" s="44">
        <v>-5601.5197200000002</v>
      </c>
      <c r="X56" s="44">
        <v>-10225.049419999999</v>
      </c>
      <c r="Y56" s="44">
        <v>0</v>
      </c>
      <c r="Z56" s="44">
        <v>0</v>
      </c>
      <c r="AA56" s="44">
        <v>723.51754999999332</v>
      </c>
    </row>
    <row r="57" spans="1:27" x14ac:dyDescent="0.2">
      <c r="A57" s="35" t="s">
        <v>2516</v>
      </c>
      <c r="B57" s="29">
        <v>226.55967999999996</v>
      </c>
      <c r="C57" s="29">
        <v>-430.34669000000076</v>
      </c>
      <c r="D57" s="29">
        <v>0</v>
      </c>
      <c r="E57" s="29">
        <v>34.4437</v>
      </c>
      <c r="F57" s="29">
        <v>0</v>
      </c>
      <c r="G57" s="29">
        <v>-219.43747999999999</v>
      </c>
      <c r="H57" s="29">
        <v>272.32143000000008</v>
      </c>
      <c r="I57" s="29">
        <v>0</v>
      </c>
      <c r="J57" s="29">
        <v>0</v>
      </c>
      <c r="K57" s="29">
        <v>-302.29338999999987</v>
      </c>
      <c r="L57" s="29">
        <v>-418.75275000000062</v>
      </c>
      <c r="M57" s="29">
        <v>23607.362010000001</v>
      </c>
      <c r="N57" s="29">
        <v>-665.21844999999973</v>
      </c>
      <c r="O57" s="29">
        <v>0</v>
      </c>
      <c r="P57" s="29">
        <v>4553.7953000000007</v>
      </c>
      <c r="Q57" s="29">
        <v>0</v>
      </c>
      <c r="R57" s="29">
        <v>0</v>
      </c>
      <c r="S57" s="29">
        <v>-12873.104900000009</v>
      </c>
      <c r="T57" s="29">
        <v>-190.51601000000014</v>
      </c>
      <c r="U57" s="29">
        <v>-5262.9476700000132</v>
      </c>
      <c r="V57" s="29">
        <v>0</v>
      </c>
      <c r="W57" s="29">
        <v>-6004.7228699999914</v>
      </c>
      <c r="X57" s="29">
        <v>-617.77443999999991</v>
      </c>
      <c r="Y57" s="29">
        <v>0</v>
      </c>
      <c r="Z57" s="29">
        <v>-196.91884999999991</v>
      </c>
      <c r="AA57" s="29">
        <v>2349.954119999989</v>
      </c>
    </row>
    <row r="58" spans="1:27" x14ac:dyDescent="0.2">
      <c r="A58" s="35" t="s">
        <v>2517</v>
      </c>
      <c r="B58" s="29">
        <v>2.7581500000000001</v>
      </c>
      <c r="C58" s="29">
        <v>-2.4722199999999996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-6.9459999999999994E-2</v>
      </c>
      <c r="L58" s="29">
        <v>0.2164700000000003</v>
      </c>
      <c r="M58" s="29">
        <v>95474.581560000021</v>
      </c>
      <c r="N58" s="29">
        <v>-6997.4701700000005</v>
      </c>
      <c r="O58" s="29">
        <v>0</v>
      </c>
      <c r="P58" s="29">
        <v>7490.6703100000004</v>
      </c>
      <c r="Q58" s="29">
        <v>0</v>
      </c>
      <c r="R58" s="29">
        <v>203.43385999999998</v>
      </c>
      <c r="S58" s="29">
        <v>-23671.945299999999</v>
      </c>
      <c r="T58" s="29">
        <v>-1510.6521299999999</v>
      </c>
      <c r="U58" s="29">
        <v>-17763.126135999999</v>
      </c>
      <c r="V58" s="29">
        <v>0</v>
      </c>
      <c r="W58" s="29">
        <v>-22776.524670000003</v>
      </c>
      <c r="X58" s="29">
        <v>-1289.70454</v>
      </c>
      <c r="Y58" s="29">
        <v>0</v>
      </c>
      <c r="Z58" s="29">
        <v>-6536.6629899999998</v>
      </c>
      <c r="AA58" s="29">
        <v>22622.599794000023</v>
      </c>
    </row>
    <row r="59" spans="1:27" x14ac:dyDescent="0.2">
      <c r="A59" s="35" t="s">
        <v>2518</v>
      </c>
      <c r="B59" s="29">
        <v>34845.377990000001</v>
      </c>
      <c r="C59" s="29">
        <v>-3212.5194999999999</v>
      </c>
      <c r="D59" s="29">
        <v>0</v>
      </c>
      <c r="E59" s="29">
        <v>4081.8255099999997</v>
      </c>
      <c r="F59" s="29">
        <v>0</v>
      </c>
      <c r="G59" s="29">
        <v>-27081.779349999993</v>
      </c>
      <c r="H59" s="29">
        <v>-313.97354000000001</v>
      </c>
      <c r="I59" s="29">
        <v>0</v>
      </c>
      <c r="J59" s="29">
        <v>0</v>
      </c>
      <c r="K59" s="29">
        <v>-6405.94157</v>
      </c>
      <c r="L59" s="29">
        <v>1912.9895400000057</v>
      </c>
      <c r="M59" s="29">
        <v>22560.180989999997</v>
      </c>
      <c r="N59" s="29">
        <v>-348.59856999999988</v>
      </c>
      <c r="O59" s="29">
        <v>0</v>
      </c>
      <c r="P59" s="29">
        <v>27446.565369999997</v>
      </c>
      <c r="Q59" s="29">
        <v>-1439.07195</v>
      </c>
      <c r="R59" s="29">
        <v>0</v>
      </c>
      <c r="S59" s="29">
        <v>-11375.273610000002</v>
      </c>
      <c r="T59" s="29">
        <v>91.378400000000141</v>
      </c>
      <c r="U59" s="29">
        <v>-28490.372520000001</v>
      </c>
      <c r="V59" s="29">
        <v>0</v>
      </c>
      <c r="W59" s="29">
        <v>-1960.4364800000001</v>
      </c>
      <c r="X59" s="29">
        <v>-5600.1503499999999</v>
      </c>
      <c r="Y59" s="29">
        <v>0</v>
      </c>
      <c r="Z59" s="29">
        <v>0</v>
      </c>
      <c r="AA59" s="29">
        <v>884.22127999998816</v>
      </c>
    </row>
    <row r="60" spans="1:27" x14ac:dyDescent="0.2">
      <c r="A60" s="35" t="s">
        <v>2519</v>
      </c>
      <c r="B60" s="45">
        <v>170.06632000000008</v>
      </c>
      <c r="C60" s="45">
        <v>-26.094459999999966</v>
      </c>
      <c r="D60" s="45">
        <v>0</v>
      </c>
      <c r="E60" s="45">
        <v>0</v>
      </c>
      <c r="F60" s="45">
        <v>0</v>
      </c>
      <c r="G60" s="45">
        <v>-33.826080000000019</v>
      </c>
      <c r="H60" s="45">
        <v>-8.4055799999999952</v>
      </c>
      <c r="I60" s="45">
        <v>0</v>
      </c>
      <c r="J60" s="45">
        <v>0</v>
      </c>
      <c r="K60" s="45">
        <v>-273.63248000000004</v>
      </c>
      <c r="L60" s="45">
        <v>-171.89227999999994</v>
      </c>
      <c r="M60" s="45">
        <v>2369.8602099999998</v>
      </c>
      <c r="N60" s="45">
        <v>1.7048899999999994</v>
      </c>
      <c r="O60" s="45">
        <v>0.48515999999999943</v>
      </c>
      <c r="P60" s="45">
        <v>946.58619999999996</v>
      </c>
      <c r="Q60" s="45">
        <v>0</v>
      </c>
      <c r="R60" s="45">
        <v>28.627359999999999</v>
      </c>
      <c r="S60" s="45">
        <v>-984.47874999999999</v>
      </c>
      <c r="T60" s="45">
        <v>-33.631569999999989</v>
      </c>
      <c r="U60" s="45">
        <v>-1926.0033799999999</v>
      </c>
      <c r="V60" s="45">
        <v>0</v>
      </c>
      <c r="W60" s="45">
        <v>-1348.9000300000002</v>
      </c>
      <c r="X60" s="45">
        <v>0</v>
      </c>
      <c r="Y60" s="45">
        <v>0</v>
      </c>
      <c r="Z60" s="45">
        <v>0</v>
      </c>
      <c r="AA60" s="45">
        <v>-945.74991000000011</v>
      </c>
    </row>
    <row r="61" spans="1:27" x14ac:dyDescent="0.2">
      <c r="A61" s="37" t="s">
        <v>2520</v>
      </c>
      <c r="B61" s="29">
        <v>3073.0915300000001</v>
      </c>
      <c r="C61" s="29">
        <v>-315.90649000000025</v>
      </c>
      <c r="D61" s="29">
        <v>0</v>
      </c>
      <c r="E61" s="29">
        <v>0</v>
      </c>
      <c r="F61" s="29">
        <v>7.6000000000000004E-4</v>
      </c>
      <c r="G61" s="29">
        <v>-2471.3607299999999</v>
      </c>
      <c r="H61" s="29">
        <v>1.5654300000000076</v>
      </c>
      <c r="I61" s="29">
        <v>0</v>
      </c>
      <c r="J61" s="29">
        <v>0</v>
      </c>
      <c r="K61" s="29">
        <v>-1171.0306600000001</v>
      </c>
      <c r="L61" s="29">
        <v>-883.64016000000038</v>
      </c>
      <c r="M61" s="29">
        <v>14633.34714</v>
      </c>
      <c r="N61" s="29">
        <v>-1355.6964999999996</v>
      </c>
      <c r="O61" s="29">
        <v>0</v>
      </c>
      <c r="P61" s="29">
        <v>3128.9833600000002</v>
      </c>
      <c r="Q61" s="29">
        <v>0</v>
      </c>
      <c r="R61" s="29">
        <v>20.834580000000003</v>
      </c>
      <c r="S61" s="29">
        <v>-11502.314649999998</v>
      </c>
      <c r="T61" s="29">
        <v>349.98842999999988</v>
      </c>
      <c r="U61" s="29">
        <v>-1886.6124900000002</v>
      </c>
      <c r="V61" s="29">
        <v>0</v>
      </c>
      <c r="W61" s="29">
        <v>-2240.11085</v>
      </c>
      <c r="X61" s="29">
        <v>-38.79777</v>
      </c>
      <c r="Y61" s="29">
        <v>0</v>
      </c>
      <c r="Z61" s="29">
        <v>0</v>
      </c>
      <c r="AA61" s="29">
        <v>1109.6212500000008</v>
      </c>
    </row>
    <row r="62" spans="1:27" x14ac:dyDescent="0.2">
      <c r="A62" s="35" t="s">
        <v>2521</v>
      </c>
      <c r="B62" s="29">
        <v>331.67353000000003</v>
      </c>
      <c r="C62" s="29">
        <v>-17.725860000000001</v>
      </c>
      <c r="D62" s="29">
        <v>0</v>
      </c>
      <c r="E62" s="29">
        <v>10.930070000000002</v>
      </c>
      <c r="F62" s="29">
        <v>0</v>
      </c>
      <c r="G62" s="29">
        <v>-32.164050000000003</v>
      </c>
      <c r="H62" s="29">
        <v>56.843460000000007</v>
      </c>
      <c r="I62" s="29">
        <v>0</v>
      </c>
      <c r="J62" s="29">
        <v>0</v>
      </c>
      <c r="K62" s="29">
        <v>102.02303000000002</v>
      </c>
      <c r="L62" s="29">
        <v>451.5801800000001</v>
      </c>
      <c r="M62" s="29">
        <v>83014.32948999996</v>
      </c>
      <c r="N62" s="29">
        <v>-378.11532032200017</v>
      </c>
      <c r="O62" s="29">
        <v>0</v>
      </c>
      <c r="P62" s="29">
        <v>60677.813160000005</v>
      </c>
      <c r="Q62" s="29">
        <v>0</v>
      </c>
      <c r="R62" s="29">
        <v>3467.1354999999999</v>
      </c>
      <c r="S62" s="29">
        <v>-93616.057119999998</v>
      </c>
      <c r="T62" s="29">
        <v>-783.91063999999926</v>
      </c>
      <c r="U62" s="29">
        <v>-27457.679879999996</v>
      </c>
      <c r="V62" s="29">
        <v>0</v>
      </c>
      <c r="W62" s="29">
        <v>-10126.636890000005</v>
      </c>
      <c r="X62" s="29">
        <v>-454.07943</v>
      </c>
      <c r="Y62" s="29">
        <v>0</v>
      </c>
      <c r="Z62" s="29">
        <v>-4280.4860499999995</v>
      </c>
      <c r="AA62" s="29">
        <v>10062.312819677963</v>
      </c>
    </row>
    <row r="63" spans="1:27" x14ac:dyDescent="0.2">
      <c r="A63" s="35" t="s">
        <v>2522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</row>
    <row r="64" spans="1:27" x14ac:dyDescent="0.2">
      <c r="A64" s="35" t="s">
        <v>2523</v>
      </c>
      <c r="B64" s="29">
        <v>19.615770000000001</v>
      </c>
      <c r="C64" s="29">
        <v>0.66676999999999997</v>
      </c>
      <c r="D64" s="29">
        <v>0</v>
      </c>
      <c r="E64" s="29">
        <v>2.9957000000000003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23.27824</v>
      </c>
      <c r="M64" s="29">
        <v>999.6686400000001</v>
      </c>
      <c r="N64" s="29">
        <v>2.4927299999999999</v>
      </c>
      <c r="O64" s="29">
        <v>0</v>
      </c>
      <c r="P64" s="29">
        <v>1488.39643</v>
      </c>
      <c r="Q64" s="29">
        <v>0</v>
      </c>
      <c r="R64" s="29">
        <v>11.819270000000001</v>
      </c>
      <c r="S64" s="29">
        <v>-3325.0261</v>
      </c>
      <c r="T64" s="29">
        <v>166.22774999999982</v>
      </c>
      <c r="U64" s="29">
        <v>1469.4883800000009</v>
      </c>
      <c r="V64" s="29">
        <v>0</v>
      </c>
      <c r="W64" s="29">
        <v>-498.26222000000001</v>
      </c>
      <c r="X64" s="29">
        <v>0</v>
      </c>
      <c r="Y64" s="29">
        <v>0</v>
      </c>
      <c r="Z64" s="29">
        <v>-168.41215999999997</v>
      </c>
      <c r="AA64" s="29">
        <v>146.39272000000031</v>
      </c>
    </row>
    <row r="65" spans="1:27" x14ac:dyDescent="0.2">
      <c r="A65" s="35" t="s">
        <v>2524</v>
      </c>
      <c r="B65" s="29">
        <v>518.95911000000001</v>
      </c>
      <c r="C65" s="29">
        <v>-99.243779999999987</v>
      </c>
      <c r="D65" s="29">
        <v>0</v>
      </c>
      <c r="E65" s="29">
        <v>283.22810999999996</v>
      </c>
      <c r="F65" s="29">
        <v>0</v>
      </c>
      <c r="G65" s="29">
        <v>-70.323599999999999</v>
      </c>
      <c r="H65" s="29">
        <v>-39.671999999999997</v>
      </c>
      <c r="I65" s="29">
        <v>0</v>
      </c>
      <c r="J65" s="29">
        <v>0</v>
      </c>
      <c r="K65" s="29">
        <v>-59.465919999999997</v>
      </c>
      <c r="L65" s="29">
        <v>533.48192000000006</v>
      </c>
      <c r="M65" s="29">
        <v>80833.12969999999</v>
      </c>
      <c r="N65" s="29">
        <v>-125.91016999999945</v>
      </c>
      <c r="O65" s="29">
        <v>0</v>
      </c>
      <c r="P65" s="29">
        <v>59599.501539999997</v>
      </c>
      <c r="Q65" s="29">
        <v>0</v>
      </c>
      <c r="R65" s="29">
        <v>903.21731999999997</v>
      </c>
      <c r="S65" s="29">
        <v>-91625.66896000001</v>
      </c>
      <c r="T65" s="29">
        <v>-3501.0859399999995</v>
      </c>
      <c r="U65" s="29">
        <v>3655.5788899999857</v>
      </c>
      <c r="V65" s="29">
        <v>0</v>
      </c>
      <c r="W65" s="29">
        <v>-14104.977180000002</v>
      </c>
      <c r="X65" s="29">
        <v>-24793.609170000003</v>
      </c>
      <c r="Y65" s="29">
        <v>0</v>
      </c>
      <c r="Z65" s="29">
        <v>0</v>
      </c>
      <c r="AA65" s="29">
        <v>10840.176029999964</v>
      </c>
    </row>
    <row r="66" spans="1:27" x14ac:dyDescent="0.2">
      <c r="A66" s="35" t="s">
        <v>1291</v>
      </c>
      <c r="B66" s="29">
        <v>551.00361999999996</v>
      </c>
      <c r="C66" s="29">
        <v>-127.52563000000001</v>
      </c>
      <c r="D66" s="29">
        <v>0</v>
      </c>
      <c r="E66" s="29">
        <v>0</v>
      </c>
      <c r="F66" s="29">
        <v>169.09052000000003</v>
      </c>
      <c r="G66" s="29">
        <v>-4.9111799999999999</v>
      </c>
      <c r="H66" s="29">
        <v>-99.972220000000007</v>
      </c>
      <c r="I66" s="29">
        <v>0</v>
      </c>
      <c r="J66" s="29">
        <v>0</v>
      </c>
      <c r="K66" s="29">
        <v>0</v>
      </c>
      <c r="L66" s="29">
        <v>487.68511000000001</v>
      </c>
      <c r="M66" s="29">
        <v>106698.875</v>
      </c>
      <c r="N66" s="29">
        <v>260.83505000000025</v>
      </c>
      <c r="O66" s="29">
        <v>0</v>
      </c>
      <c r="P66" s="29">
        <v>95887.329460000008</v>
      </c>
      <c r="Q66" s="29">
        <v>0</v>
      </c>
      <c r="R66" s="29">
        <v>1938.0836000000002</v>
      </c>
      <c r="S66" s="29">
        <v>-245954.52224000002</v>
      </c>
      <c r="T66" s="29">
        <v>32.618160000000849</v>
      </c>
      <c r="U66" s="29">
        <v>84461.152150000009</v>
      </c>
      <c r="V66" s="29">
        <v>0</v>
      </c>
      <c r="W66" s="29">
        <v>-21157.617760000001</v>
      </c>
      <c r="X66" s="29">
        <v>-11102.684810000001</v>
      </c>
      <c r="Y66" s="29">
        <v>0</v>
      </c>
      <c r="Z66" s="29">
        <v>-2784.15256</v>
      </c>
      <c r="AA66" s="29">
        <v>8279.9160499999816</v>
      </c>
    </row>
    <row r="67" spans="1:27" x14ac:dyDescent="0.2">
      <c r="A67" s="38" t="s">
        <v>290</v>
      </c>
      <c r="B67" s="46">
        <v>170655.38477000003</v>
      </c>
      <c r="C67" s="46">
        <v>-11238.312650000002</v>
      </c>
      <c r="D67" s="46">
        <v>0</v>
      </c>
      <c r="E67" s="46">
        <v>8364.0490600000012</v>
      </c>
      <c r="F67" s="46">
        <v>1244.73127</v>
      </c>
      <c r="G67" s="46">
        <v>-133226.68581999998</v>
      </c>
      <c r="H67" s="46">
        <v>-1200.8244500000008</v>
      </c>
      <c r="I67" s="46">
        <v>0</v>
      </c>
      <c r="J67" s="46">
        <v>0</v>
      </c>
      <c r="K67" s="46">
        <v>-47289.203343199995</v>
      </c>
      <c r="L67" s="46">
        <v>-12690.861163200001</v>
      </c>
      <c r="M67" s="46">
        <v>1337163.94099</v>
      </c>
      <c r="N67" s="46">
        <v>-30115.382190322001</v>
      </c>
      <c r="O67" s="46">
        <v>2438.2771600000001</v>
      </c>
      <c r="P67" s="46">
        <v>727879.06025999994</v>
      </c>
      <c r="Q67" s="46">
        <v>-1439.07195</v>
      </c>
      <c r="R67" s="46">
        <v>10809.00866</v>
      </c>
      <c r="S67" s="46">
        <v>-1453488.3836359999</v>
      </c>
      <c r="T67" s="46">
        <v>-17118.081480000001</v>
      </c>
      <c r="U67" s="46">
        <v>-31782.023086000041</v>
      </c>
      <c r="V67" s="46">
        <v>0</v>
      </c>
      <c r="W67" s="46">
        <v>-227466.88673880001</v>
      </c>
      <c r="X67" s="46">
        <v>-142892.16677000001</v>
      </c>
      <c r="Y67" s="46">
        <v>0</v>
      </c>
      <c r="Z67" s="46">
        <v>-17940.199239999998</v>
      </c>
      <c r="AA67" s="46">
        <v>156048.09197887793</v>
      </c>
    </row>
    <row r="68" spans="1:27" x14ac:dyDescent="0.2">
      <c r="A68" s="299" t="s">
        <v>2590</v>
      </c>
      <c r="B68" s="46">
        <v>5429862.5833145007</v>
      </c>
      <c r="C68" s="46">
        <v>-485346.91697999998</v>
      </c>
      <c r="D68" s="46">
        <v>0</v>
      </c>
      <c r="E68" s="46">
        <v>191532.42669489348</v>
      </c>
      <c r="F68" s="46">
        <v>112601.25521799998</v>
      </c>
      <c r="G68" s="46">
        <v>-3434976.9338424439</v>
      </c>
      <c r="H68" s="46">
        <v>-339242.79658999987</v>
      </c>
      <c r="I68" s="46">
        <v>0</v>
      </c>
      <c r="J68" s="46">
        <v>-81566.78069</v>
      </c>
      <c r="K68" s="46">
        <v>-1375444.8123763776</v>
      </c>
      <c r="L68" s="46">
        <v>17418.024748573513</v>
      </c>
      <c r="M68" s="46">
        <v>1339774.6752500001</v>
      </c>
      <c r="N68" s="46">
        <v>-30110.368230322001</v>
      </c>
      <c r="O68" s="46">
        <v>2438.2771600000001</v>
      </c>
      <c r="P68" s="46">
        <v>731348.43602999998</v>
      </c>
      <c r="Q68" s="46">
        <v>-1439.07195</v>
      </c>
      <c r="R68" s="46">
        <v>11674.684380000001</v>
      </c>
      <c r="S68" s="46">
        <v>-1471239.5358160001</v>
      </c>
      <c r="T68" s="46">
        <v>-19211.549870000003</v>
      </c>
      <c r="U68" s="46">
        <v>-20681.686006000044</v>
      </c>
      <c r="V68" s="46">
        <v>67.848789999999994</v>
      </c>
      <c r="W68" s="46">
        <v>-227984.6486588</v>
      </c>
      <c r="X68" s="46">
        <v>-142892.16677000001</v>
      </c>
      <c r="Y68" s="46">
        <v>0</v>
      </c>
      <c r="Z68" s="46">
        <v>-18056.114450000001</v>
      </c>
      <c r="AA68" s="46">
        <v>153688.77985887794</v>
      </c>
    </row>
    <row r="69" spans="1:27" x14ac:dyDescent="0.2">
      <c r="A69" s="39" t="s">
        <v>2591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</row>
    <row r="70" spans="1:27" x14ac:dyDescent="0.2">
      <c r="A70" s="35" t="s">
        <v>1292</v>
      </c>
      <c r="B70" s="45">
        <v>731163.16806000005</v>
      </c>
      <c r="C70" s="45">
        <v>-19394.554509999998</v>
      </c>
      <c r="D70" s="45">
        <v>0</v>
      </c>
      <c r="E70" s="45">
        <v>22200.068669999997</v>
      </c>
      <c r="F70" s="45">
        <v>10657.745970000002</v>
      </c>
      <c r="G70" s="45">
        <v>-511378.46989999991</v>
      </c>
      <c r="H70" s="45">
        <v>-43483.28551999999</v>
      </c>
      <c r="I70" s="45">
        <v>0</v>
      </c>
      <c r="J70" s="45">
        <v>-5320.2121899999993</v>
      </c>
      <c r="K70" s="45">
        <v>-181883.64634999997</v>
      </c>
      <c r="L70" s="45">
        <v>2560.8142300001978</v>
      </c>
      <c r="M70" s="45">
        <v>14952.709209999999</v>
      </c>
      <c r="N70" s="45">
        <v>-103.85411999999972</v>
      </c>
      <c r="O70" s="45">
        <v>0</v>
      </c>
      <c r="P70" s="45">
        <v>696.40366999999992</v>
      </c>
      <c r="Q70" s="45">
        <v>0</v>
      </c>
      <c r="R70" s="45">
        <v>0.30007999999999996</v>
      </c>
      <c r="S70" s="45">
        <v>-4816.4036499999993</v>
      </c>
      <c r="T70" s="45">
        <v>-301.43546000000009</v>
      </c>
      <c r="U70" s="45">
        <v>-165.47632000000007</v>
      </c>
      <c r="V70" s="45">
        <v>0</v>
      </c>
      <c r="W70" s="45">
        <v>-8107.0707199999997</v>
      </c>
      <c r="X70" s="45">
        <v>0</v>
      </c>
      <c r="Y70" s="45">
        <v>0</v>
      </c>
      <c r="Z70" s="45">
        <v>0</v>
      </c>
      <c r="AA70" s="45">
        <v>2155.1726900000003</v>
      </c>
    </row>
    <row r="71" spans="1:27" ht="13.5" thickBot="1" x14ac:dyDescent="0.25">
      <c r="A71" s="300" t="s">
        <v>1550</v>
      </c>
      <c r="B71" s="31">
        <v>6161025.7513745008</v>
      </c>
      <c r="C71" s="31">
        <v>-504741.47148999997</v>
      </c>
      <c r="D71" s="31">
        <v>0</v>
      </c>
      <c r="E71" s="31">
        <v>213732.49536489346</v>
      </c>
      <c r="F71" s="31">
        <v>123259.00118799998</v>
      </c>
      <c r="G71" s="31">
        <v>-3946355.4037424442</v>
      </c>
      <c r="H71" s="31">
        <v>-382726.08210999984</v>
      </c>
      <c r="I71" s="31">
        <v>0</v>
      </c>
      <c r="J71" s="31">
        <v>-86886.992879999991</v>
      </c>
      <c r="K71" s="31">
        <v>-1557328.4587263775</v>
      </c>
      <c r="L71" s="31">
        <v>19978.838978573709</v>
      </c>
      <c r="M71" s="31">
        <v>1354727.3844600001</v>
      </c>
      <c r="N71" s="31">
        <v>-30214.222350322001</v>
      </c>
      <c r="O71" s="31">
        <v>2438.2771600000001</v>
      </c>
      <c r="P71" s="31">
        <v>732044.83969999989</v>
      </c>
      <c r="Q71" s="31">
        <v>-1439.07195</v>
      </c>
      <c r="R71" s="31">
        <v>11674.984460000001</v>
      </c>
      <c r="S71" s="31">
        <v>-1476055.9394660001</v>
      </c>
      <c r="T71" s="31">
        <v>-19512.985330000003</v>
      </c>
      <c r="U71" s="31">
        <v>-20847.162326000042</v>
      </c>
      <c r="V71" s="31">
        <v>67.848789999999994</v>
      </c>
      <c r="W71" s="31">
        <v>-236091.71937880001</v>
      </c>
      <c r="X71" s="31">
        <v>-142892.16677000001</v>
      </c>
      <c r="Y71" s="31">
        <v>0</v>
      </c>
      <c r="Z71" s="31">
        <v>-18056.114450000001</v>
      </c>
      <c r="AA71" s="31">
        <v>155843.95254887792</v>
      </c>
    </row>
  </sheetData>
  <mergeCells count="33">
    <mergeCell ref="A8:A12"/>
    <mergeCell ref="B8:F8"/>
    <mergeCell ref="G8:K8"/>
    <mergeCell ref="L8:L12"/>
    <mergeCell ref="B9:B12"/>
    <mergeCell ref="C9:C12"/>
    <mergeCell ref="D9:D12"/>
    <mergeCell ref="E9:E12"/>
    <mergeCell ref="G9:G12"/>
    <mergeCell ref="H9:H12"/>
    <mergeCell ref="F9:F12"/>
    <mergeCell ref="Q9:Q12"/>
    <mergeCell ref="I9:I12"/>
    <mergeCell ref="AA8:AA12"/>
    <mergeCell ref="U9:U12"/>
    <mergeCell ref="S8:Z8"/>
    <mergeCell ref="T9:T12"/>
    <mergeCell ref="N9:N12"/>
    <mergeCell ref="O9:O12"/>
    <mergeCell ref="R9:R12"/>
    <mergeCell ref="Z9:Z12"/>
    <mergeCell ref="P9:P12"/>
    <mergeCell ref="M8:R8"/>
    <mergeCell ref="A5:L6"/>
    <mergeCell ref="M5:AA6"/>
    <mergeCell ref="V9:V12"/>
    <mergeCell ref="W9:W12"/>
    <mergeCell ref="X9:X12"/>
    <mergeCell ref="Y9:Y12"/>
    <mergeCell ref="S9:S12"/>
    <mergeCell ref="J9:J12"/>
    <mergeCell ref="K9:K12"/>
    <mergeCell ref="M9:M12"/>
  </mergeCells>
  <phoneticPr fontId="2" type="noConversion"/>
  <conditionalFormatting sqref="A14:A69 A71">
    <cfRule type="expression" dxfId="92" priority="1" stopIfTrue="1">
      <formula>$AW14=1</formula>
    </cfRule>
  </conditionalFormatting>
  <conditionalFormatting sqref="B14:AA71">
    <cfRule type="expression" dxfId="91" priority="2" stopIfTrue="1">
      <formula>$BB14=1</formula>
    </cfRule>
  </conditionalFormatting>
  <conditionalFormatting sqref="A70">
    <cfRule type="expression" dxfId="90" priority="3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74803149606299213" top="0.98425196850393704" bottom="1.4173228346456694" header="0.51181102362204722" footer="0.51181102362204722"/>
  <pageSetup paperSize="8" scale="6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showGridLines="0" workbookViewId="0">
      <selection activeCell="A2" sqref="A2"/>
    </sheetView>
  </sheetViews>
  <sheetFormatPr defaultRowHeight="12.75" x14ac:dyDescent="0.2"/>
  <cols>
    <col min="1" max="1" width="24.5703125" style="2" customWidth="1"/>
    <col min="2" max="2" width="10.7109375" style="2" customWidth="1"/>
    <col min="3" max="3" width="9.140625" style="2"/>
    <col min="4" max="4" width="9.85546875" style="2" customWidth="1"/>
    <col min="5" max="5" width="11.140625" style="2" customWidth="1"/>
    <col min="6" max="6" width="9.140625" style="2"/>
    <col min="7" max="7" width="10.85546875" style="2" customWidth="1"/>
    <col min="8" max="8" width="9.140625" style="2"/>
    <col min="9" max="9" width="11" style="2" customWidth="1"/>
    <col min="10" max="10" width="12.28515625" style="2" customWidth="1"/>
    <col min="11" max="13" width="9.140625" style="2"/>
    <col min="14" max="14" width="11" style="2" customWidth="1"/>
    <col min="15" max="15" width="12.42578125" style="2" customWidth="1"/>
    <col min="16" max="16" width="9.140625" style="2"/>
    <col min="17" max="17" width="11.28515625" style="2" customWidth="1"/>
    <col min="18" max="18" width="9.140625" style="2"/>
    <col min="19" max="19" width="11.28515625" style="2" customWidth="1"/>
    <col min="20" max="21" width="9.140625" style="2"/>
    <col min="22" max="22" width="10.5703125" style="2" customWidth="1"/>
    <col min="23" max="16384" width="9.140625" style="2"/>
  </cols>
  <sheetData>
    <row r="1" spans="1:24" x14ac:dyDescent="0.2">
      <c r="A1" s="519" t="s">
        <v>185</v>
      </c>
    </row>
    <row r="2" spans="1:24" x14ac:dyDescent="0.2">
      <c r="A2" s="519" t="s">
        <v>2786</v>
      </c>
    </row>
    <row r="3" spans="1:24" x14ac:dyDescent="0.2">
      <c r="A3" s="62" t="s">
        <v>2251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75" t="s">
        <v>2252</v>
      </c>
    </row>
    <row r="4" spans="1:24" x14ac:dyDescent="0.2">
      <c r="A4" s="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5" customHeight="1" x14ac:dyDescent="0.2">
      <c r="A5" s="595" t="s">
        <v>2087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6" t="s">
        <v>2088</v>
      </c>
      <c r="O5" s="596"/>
      <c r="P5" s="596"/>
      <c r="Q5" s="596"/>
      <c r="R5" s="596"/>
      <c r="S5" s="596"/>
      <c r="T5" s="596"/>
      <c r="U5" s="596"/>
      <c r="V5" s="596"/>
      <c r="W5" s="596"/>
      <c r="X5" s="596"/>
    </row>
    <row r="6" spans="1:24" x14ac:dyDescent="0.2">
      <c r="A6" s="595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</row>
    <row r="7" spans="1:24" ht="13.5" thickBot="1" x14ac:dyDescent="0.25">
      <c r="A7" s="2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65" t="s">
        <v>2525</v>
      </c>
    </row>
    <row r="8" spans="1:24" ht="21.75" customHeight="1" thickBot="1" x14ac:dyDescent="0.25">
      <c r="A8" s="589" t="s">
        <v>328</v>
      </c>
      <c r="B8" s="625" t="s">
        <v>2257</v>
      </c>
      <c r="C8" s="625"/>
      <c r="D8" s="625"/>
      <c r="E8" s="625"/>
      <c r="F8" s="625"/>
      <c r="G8" s="625"/>
      <c r="H8" s="625"/>
      <c r="I8" s="625" t="s">
        <v>2264</v>
      </c>
      <c r="J8" s="625"/>
      <c r="K8" s="625"/>
      <c r="L8" s="625"/>
      <c r="M8" s="625" t="s">
        <v>2265</v>
      </c>
      <c r="N8" s="627" t="s">
        <v>2277</v>
      </c>
      <c r="O8" s="627"/>
      <c r="P8" s="627"/>
      <c r="Q8" s="627"/>
      <c r="R8" s="627"/>
      <c r="S8" s="627"/>
      <c r="T8" s="627"/>
      <c r="U8" s="627"/>
      <c r="V8" s="627"/>
      <c r="W8" s="627"/>
      <c r="X8" s="627"/>
    </row>
    <row r="9" spans="1:24" ht="23.25" customHeight="1" thickBot="1" x14ac:dyDescent="0.25">
      <c r="A9" s="590"/>
      <c r="B9" s="625" t="s">
        <v>2253</v>
      </c>
      <c r="C9" s="625" t="s">
        <v>2254</v>
      </c>
      <c r="D9" s="625" t="s">
        <v>2255</v>
      </c>
      <c r="E9" s="625" t="s">
        <v>2256</v>
      </c>
      <c r="F9" s="625" t="s">
        <v>2258</v>
      </c>
      <c r="G9" s="625" t="s">
        <v>2259</v>
      </c>
      <c r="H9" s="625" t="s">
        <v>2260</v>
      </c>
      <c r="I9" s="625" t="s">
        <v>2261</v>
      </c>
      <c r="J9" s="625" t="s">
        <v>2262</v>
      </c>
      <c r="K9" s="628" t="s">
        <v>1090</v>
      </c>
      <c r="L9" s="625" t="s">
        <v>2263</v>
      </c>
      <c r="M9" s="625"/>
      <c r="N9" s="620" t="s">
        <v>2266</v>
      </c>
      <c r="O9" s="620" t="s">
        <v>2267</v>
      </c>
      <c r="P9" s="620" t="s">
        <v>2268</v>
      </c>
      <c r="Q9" s="625" t="s">
        <v>2269</v>
      </c>
      <c r="R9" s="625" t="s">
        <v>2270</v>
      </c>
      <c r="S9" s="625" t="s">
        <v>2273</v>
      </c>
      <c r="T9" s="625"/>
      <c r="U9" s="625"/>
      <c r="V9" s="625"/>
      <c r="W9" s="625"/>
      <c r="X9" s="625" t="s">
        <v>2276</v>
      </c>
    </row>
    <row r="10" spans="1:24" ht="16.5" customHeight="1" thickBot="1" x14ac:dyDescent="0.25">
      <c r="A10" s="590"/>
      <c r="B10" s="625"/>
      <c r="C10" s="625"/>
      <c r="D10" s="625"/>
      <c r="E10" s="625"/>
      <c r="F10" s="625"/>
      <c r="G10" s="625"/>
      <c r="H10" s="625"/>
      <c r="I10" s="625"/>
      <c r="J10" s="625"/>
      <c r="K10" s="629"/>
      <c r="L10" s="625"/>
      <c r="M10" s="625"/>
      <c r="N10" s="621"/>
      <c r="O10" s="621"/>
      <c r="P10" s="621"/>
      <c r="Q10" s="625"/>
      <c r="R10" s="625"/>
      <c r="S10" s="620" t="s">
        <v>2271</v>
      </c>
      <c r="T10" s="620" t="s">
        <v>2272</v>
      </c>
      <c r="U10" s="620" t="s">
        <v>2274</v>
      </c>
      <c r="V10" s="625" t="s">
        <v>2275</v>
      </c>
      <c r="W10" s="625" t="s">
        <v>1831</v>
      </c>
      <c r="X10" s="625"/>
    </row>
    <row r="11" spans="1:24" ht="19.5" customHeight="1" thickBot="1" x14ac:dyDescent="0.25">
      <c r="A11" s="590"/>
      <c r="B11" s="625"/>
      <c r="C11" s="625"/>
      <c r="D11" s="625"/>
      <c r="E11" s="625"/>
      <c r="F11" s="625"/>
      <c r="G11" s="625"/>
      <c r="H11" s="625"/>
      <c r="I11" s="625"/>
      <c r="J11" s="625"/>
      <c r="K11" s="629"/>
      <c r="L11" s="625"/>
      <c r="M11" s="625"/>
      <c r="N11" s="621"/>
      <c r="O11" s="621"/>
      <c r="P11" s="621"/>
      <c r="Q11" s="625"/>
      <c r="R11" s="625"/>
      <c r="S11" s="621"/>
      <c r="T11" s="621"/>
      <c r="U11" s="621"/>
      <c r="V11" s="625"/>
      <c r="W11" s="625"/>
      <c r="X11" s="625"/>
    </row>
    <row r="12" spans="1:24" ht="34.5" customHeight="1" thickBot="1" x14ac:dyDescent="0.25">
      <c r="A12" s="591"/>
      <c r="B12" s="625"/>
      <c r="C12" s="625"/>
      <c r="D12" s="625"/>
      <c r="E12" s="625"/>
      <c r="F12" s="625"/>
      <c r="G12" s="625"/>
      <c r="H12" s="625"/>
      <c r="I12" s="625"/>
      <c r="J12" s="625"/>
      <c r="K12" s="630"/>
      <c r="L12" s="625"/>
      <c r="M12" s="625"/>
      <c r="N12" s="626"/>
      <c r="O12" s="626"/>
      <c r="P12" s="626"/>
      <c r="Q12" s="625"/>
      <c r="R12" s="625"/>
      <c r="S12" s="626"/>
      <c r="T12" s="626"/>
      <c r="U12" s="626"/>
      <c r="V12" s="625"/>
      <c r="W12" s="625"/>
      <c r="X12" s="625"/>
    </row>
    <row r="13" spans="1:24" x14ac:dyDescent="0.2">
      <c r="A13" s="34" t="s">
        <v>2589</v>
      </c>
      <c r="B13" s="30"/>
      <c r="C13" s="42"/>
      <c r="D13" s="30"/>
      <c r="E13" s="42"/>
      <c r="F13" s="30"/>
      <c r="G13" s="43"/>
      <c r="H13" s="30"/>
      <c r="I13" s="42"/>
      <c r="J13" s="30"/>
      <c r="K13" s="42"/>
      <c r="L13" s="30"/>
      <c r="M13" s="43"/>
      <c r="N13" s="30"/>
      <c r="O13" s="32"/>
      <c r="P13" s="30"/>
      <c r="Q13" s="30"/>
      <c r="R13" s="30"/>
      <c r="S13" s="30"/>
      <c r="T13" s="30"/>
      <c r="U13" s="30"/>
      <c r="V13" s="30"/>
      <c r="W13" s="30"/>
      <c r="X13" s="30"/>
    </row>
    <row r="14" spans="1:24" x14ac:dyDescent="0.2">
      <c r="A14" s="35" t="s">
        <v>703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1166.2343699999999</v>
      </c>
      <c r="O14" s="29">
        <v>864.93033999999989</v>
      </c>
      <c r="P14" s="29">
        <v>1440.7850700000001</v>
      </c>
      <c r="Q14" s="29">
        <v>1.32012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3473.2698999999998</v>
      </c>
    </row>
    <row r="15" spans="1:24" x14ac:dyDescent="0.2">
      <c r="A15" s="35" t="s">
        <v>704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25784.256240000002</v>
      </c>
      <c r="O15" s="29">
        <v>5902.3259800000005</v>
      </c>
      <c r="P15" s="29">
        <v>7488.2774800000007</v>
      </c>
      <c r="Q15" s="29">
        <v>59256.592720000001</v>
      </c>
      <c r="R15" s="29">
        <v>317.85115000000002</v>
      </c>
      <c r="S15" s="29">
        <v>0</v>
      </c>
      <c r="T15" s="29">
        <v>115.91521</v>
      </c>
      <c r="U15" s="29">
        <v>0</v>
      </c>
      <c r="V15" s="29">
        <v>0</v>
      </c>
      <c r="W15" s="29">
        <v>0</v>
      </c>
      <c r="X15" s="29">
        <v>98865.218779999996</v>
      </c>
    </row>
    <row r="16" spans="1:24" x14ac:dyDescent="0.2">
      <c r="A16" s="35" t="s">
        <v>705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94095.239520000003</v>
      </c>
      <c r="O16" s="29">
        <v>-9042.9289599999993</v>
      </c>
      <c r="P16" s="29">
        <v>9871.1707899999983</v>
      </c>
      <c r="Q16" s="29">
        <v>5912.1413000000002</v>
      </c>
      <c r="R16" s="29">
        <v>1740.04982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102575.67246999999</v>
      </c>
    </row>
    <row r="17" spans="1:24" x14ac:dyDescent="0.2">
      <c r="A17" s="35" t="s">
        <v>706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4350.2830400000003</v>
      </c>
      <c r="O17" s="29">
        <v>0</v>
      </c>
      <c r="P17" s="29">
        <v>93.971220000000002</v>
      </c>
      <c r="Q17" s="29">
        <v>0.70140999999999998</v>
      </c>
      <c r="R17" s="29">
        <v>189.58602999999999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4634.5416999999998</v>
      </c>
    </row>
    <row r="18" spans="1:24" x14ac:dyDescent="0.2">
      <c r="A18" s="36" t="s">
        <v>707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11751.410739999999</v>
      </c>
      <c r="O18" s="29">
        <v>2118.98567</v>
      </c>
      <c r="P18" s="29">
        <v>3822.0442499999999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17692.44066</v>
      </c>
    </row>
    <row r="19" spans="1:24" x14ac:dyDescent="0.2">
      <c r="A19" s="35" t="s">
        <v>708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57299.26088999999</v>
      </c>
      <c r="O19" s="44">
        <v>5502.0414700000001</v>
      </c>
      <c r="P19" s="44">
        <v>3366.66068</v>
      </c>
      <c r="Q19" s="44">
        <v>86.999229999999997</v>
      </c>
      <c r="R19" s="44">
        <v>837.13374999999996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67092.096019999983</v>
      </c>
    </row>
    <row r="20" spans="1:24" x14ac:dyDescent="0.2">
      <c r="A20" s="35" t="s">
        <v>284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12542.191849999999</v>
      </c>
      <c r="O20" s="29">
        <v>2489.6697000000004</v>
      </c>
      <c r="P20" s="29">
        <v>3556.3983499999999</v>
      </c>
      <c r="Q20" s="29">
        <v>10516.558280000001</v>
      </c>
      <c r="R20" s="29">
        <v>1689.4259299999999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30794.244110000003</v>
      </c>
    </row>
    <row r="21" spans="1:24" x14ac:dyDescent="0.2">
      <c r="A21" s="35" t="s">
        <v>709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617.42036000000007</v>
      </c>
      <c r="O21" s="29">
        <v>102.14797</v>
      </c>
      <c r="P21" s="29">
        <v>30.474550000000001</v>
      </c>
      <c r="Q21" s="29">
        <v>7.4907599999999999</v>
      </c>
      <c r="R21" s="29">
        <v>57.782220000000002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815.31586000000016</v>
      </c>
    </row>
    <row r="22" spans="1:24" x14ac:dyDescent="0.2">
      <c r="A22" s="35" t="s">
        <v>710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4500.1360000000004</v>
      </c>
      <c r="O22" s="29">
        <v>716.79773</v>
      </c>
      <c r="P22" s="29">
        <v>460.67576000000003</v>
      </c>
      <c r="Q22" s="29">
        <v>42.732980000000005</v>
      </c>
      <c r="R22" s="29">
        <v>36.930419999999998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5757.2728900000002</v>
      </c>
    </row>
    <row r="23" spans="1:24" x14ac:dyDescent="0.2">
      <c r="A23" s="35" t="s">
        <v>711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505.18357999999995</v>
      </c>
      <c r="O23" s="45">
        <v>0</v>
      </c>
      <c r="P23" s="45">
        <v>142.23623999999998</v>
      </c>
      <c r="Q23" s="45">
        <v>0</v>
      </c>
      <c r="R23" s="45">
        <v>65.176109999999994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712.59592999999995</v>
      </c>
    </row>
    <row r="24" spans="1:24" x14ac:dyDescent="0.2">
      <c r="A24" s="37" t="s">
        <v>285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11694.9712</v>
      </c>
      <c r="O24" s="29">
        <v>9854.9032999999999</v>
      </c>
      <c r="P24" s="29">
        <v>9649.2701699999998</v>
      </c>
      <c r="Q24" s="29">
        <v>26.660119999999999</v>
      </c>
      <c r="R24" s="29">
        <v>136.47789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31362.282680000004</v>
      </c>
    </row>
    <row r="25" spans="1:24" x14ac:dyDescent="0.2">
      <c r="A25" s="35" t="s">
        <v>712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7426.7408399999995</v>
      </c>
      <c r="O25" s="29">
        <v>0</v>
      </c>
      <c r="P25" s="29">
        <v>686.30948999999998</v>
      </c>
      <c r="Q25" s="29">
        <v>0</v>
      </c>
      <c r="R25" s="29">
        <v>10.888909999999999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8123.9392400000006</v>
      </c>
    </row>
    <row r="26" spans="1:24" x14ac:dyDescent="0.2">
      <c r="A26" s="35" t="s">
        <v>713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15898.622619999998</v>
      </c>
      <c r="O26" s="29">
        <v>554.24305000000004</v>
      </c>
      <c r="P26" s="29">
        <v>0</v>
      </c>
      <c r="Q26" s="29">
        <v>4.5272500000000004</v>
      </c>
      <c r="R26" s="29">
        <v>3141.9704900000002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19599.363410000002</v>
      </c>
    </row>
    <row r="27" spans="1:24" x14ac:dyDescent="0.2">
      <c r="A27" s="35" t="s">
        <v>714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2187.8714799999998</v>
      </c>
      <c r="O27" s="29">
        <v>0</v>
      </c>
      <c r="P27" s="29">
        <v>1163.3775700000001</v>
      </c>
      <c r="Q27" s="29">
        <v>0</v>
      </c>
      <c r="R27" s="29">
        <v>655.84766999999999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4007.0967199999996</v>
      </c>
    </row>
    <row r="28" spans="1:24" x14ac:dyDescent="0.2">
      <c r="A28" s="36" t="s">
        <v>715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10045.086200000002</v>
      </c>
      <c r="O28" s="29">
        <v>596.58470999999975</v>
      </c>
      <c r="P28" s="29">
        <v>4451.2297199999994</v>
      </c>
      <c r="Q28" s="29">
        <v>166.68994000000001</v>
      </c>
      <c r="R28" s="29">
        <v>144.67928000000001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15404.269849999997</v>
      </c>
    </row>
    <row r="29" spans="1:24" x14ac:dyDescent="0.2">
      <c r="A29" s="35" t="s">
        <v>716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4073.0053399999997</v>
      </c>
      <c r="O29" s="44">
        <v>0</v>
      </c>
      <c r="P29" s="44">
        <v>598.23401999999999</v>
      </c>
      <c r="Q29" s="44">
        <v>191.68634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4862.9256999999989</v>
      </c>
    </row>
    <row r="30" spans="1:24" x14ac:dyDescent="0.2">
      <c r="A30" s="35" t="s">
        <v>286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1902.19425</v>
      </c>
      <c r="O30" s="29">
        <v>177.63811999999999</v>
      </c>
      <c r="P30" s="29">
        <v>493.00322</v>
      </c>
      <c r="Q30" s="29">
        <v>0</v>
      </c>
      <c r="R30" s="29">
        <v>88.704359999999994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2661.5399499999999</v>
      </c>
    </row>
    <row r="31" spans="1:24" x14ac:dyDescent="0.2">
      <c r="A31" s="35" t="s">
        <v>717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2480.3654699999997</v>
      </c>
      <c r="O31" s="29">
        <v>0</v>
      </c>
      <c r="P31" s="29">
        <v>120.32544</v>
      </c>
      <c r="Q31" s="29">
        <v>0</v>
      </c>
      <c r="R31" s="29">
        <v>21.0152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2621.7061100000001</v>
      </c>
    </row>
    <row r="32" spans="1:24" x14ac:dyDescent="0.2">
      <c r="A32" s="35" t="s">
        <v>718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2292.07242</v>
      </c>
      <c r="O32" s="29">
        <v>0</v>
      </c>
      <c r="P32" s="29">
        <v>709.16077000000007</v>
      </c>
      <c r="Q32" s="29">
        <v>0.53139999999999998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3001.7645899999998</v>
      </c>
    </row>
    <row r="33" spans="1:24" x14ac:dyDescent="0.2">
      <c r="A33" s="35" t="s">
        <v>719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9753.9257799999996</v>
      </c>
      <c r="O33" s="45">
        <v>27177.495519999997</v>
      </c>
      <c r="P33" s="45">
        <v>9399.0825399999994</v>
      </c>
      <c r="Q33" s="45">
        <v>6892.5297699999992</v>
      </c>
      <c r="R33" s="45">
        <v>1333.0646100000001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54556.09822</v>
      </c>
    </row>
    <row r="34" spans="1:24" x14ac:dyDescent="0.2">
      <c r="A34" s="37" t="s">
        <v>720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161.6275</v>
      </c>
      <c r="O34" s="29">
        <v>355.10120000000001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516.7287</v>
      </c>
    </row>
    <row r="35" spans="1:24" x14ac:dyDescent="0.2">
      <c r="A35" s="35" t="s">
        <v>721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437.42097999999999</v>
      </c>
      <c r="O35" s="29">
        <v>0</v>
      </c>
      <c r="P35" s="29">
        <v>5.611E-2</v>
      </c>
      <c r="Q35" s="29">
        <v>0.5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437.97708999999998</v>
      </c>
    </row>
    <row r="36" spans="1:24" x14ac:dyDescent="0.2">
      <c r="A36" s="35" t="s">
        <v>722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5802.3437199999998</v>
      </c>
      <c r="O36" s="29">
        <v>0</v>
      </c>
      <c r="P36" s="29">
        <v>1500.3849299999999</v>
      </c>
      <c r="Q36" s="29">
        <v>0.53139999999999998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7303.2600499999999</v>
      </c>
    </row>
    <row r="37" spans="1:24" x14ac:dyDescent="0.2">
      <c r="A37" s="35" t="s">
        <v>2500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</row>
    <row r="38" spans="1:24" x14ac:dyDescent="0.2">
      <c r="A38" s="36" t="s">
        <v>2501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1444.51614</v>
      </c>
      <c r="O38" s="29">
        <v>108.06363999999999</v>
      </c>
      <c r="P38" s="29">
        <v>222.7722</v>
      </c>
      <c r="Q38" s="29">
        <v>500</v>
      </c>
      <c r="R38" s="29">
        <v>210.65532000000002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2486.0072999999993</v>
      </c>
    </row>
    <row r="39" spans="1:24" x14ac:dyDescent="0.2">
      <c r="A39" s="35" t="s">
        <v>2502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8.7667000000000002</v>
      </c>
      <c r="O39" s="44">
        <v>0</v>
      </c>
      <c r="P39" s="44">
        <v>2471.52558</v>
      </c>
      <c r="Q39" s="44">
        <v>2.9199999999999999E-3</v>
      </c>
      <c r="R39" s="44">
        <v>611.75880000000006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3092.0540000000001</v>
      </c>
    </row>
    <row r="40" spans="1:24" x14ac:dyDescent="0.2">
      <c r="A40" s="35" t="s">
        <v>2503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542.18689000000006</v>
      </c>
      <c r="O40" s="29">
        <v>99.214020000000005</v>
      </c>
      <c r="P40" s="29">
        <v>37.82826</v>
      </c>
      <c r="Q40" s="29">
        <v>0</v>
      </c>
      <c r="R40" s="29">
        <v>21.735910000000001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700.96508000000006</v>
      </c>
    </row>
    <row r="41" spans="1:24" x14ac:dyDescent="0.2">
      <c r="A41" s="35" t="s">
        <v>2504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924.4421900000001</v>
      </c>
      <c r="O41" s="29">
        <v>663.43499999999995</v>
      </c>
      <c r="P41" s="29">
        <v>192.61895000000001</v>
      </c>
      <c r="Q41" s="29">
        <v>5.8115500000000004</v>
      </c>
      <c r="R41" s="29">
        <v>38.654000000000003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1824.9616899999999</v>
      </c>
    </row>
    <row r="42" spans="1:24" x14ac:dyDescent="0.2">
      <c r="A42" s="35" t="s">
        <v>2505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826.58070999999995</v>
      </c>
      <c r="O42" s="29">
        <v>0</v>
      </c>
      <c r="P42" s="29">
        <v>23.57347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850.15417999999988</v>
      </c>
    </row>
    <row r="43" spans="1:24" x14ac:dyDescent="0.2">
      <c r="A43" s="35" t="s">
        <v>2506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40956.213799999998</v>
      </c>
      <c r="O43" s="29">
        <v>893.65761999999995</v>
      </c>
      <c r="P43" s="29">
        <v>12022.392679999999</v>
      </c>
      <c r="Q43" s="29">
        <v>699.33266000000003</v>
      </c>
      <c r="R43" s="29">
        <v>454.58724000000001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55026.183999999994</v>
      </c>
    </row>
    <row r="44" spans="1:24" x14ac:dyDescent="0.2">
      <c r="A44" s="35" t="s">
        <v>1290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7572.1818400000011</v>
      </c>
      <c r="O44" s="45">
        <v>5529.4009799999994</v>
      </c>
      <c r="P44" s="45">
        <v>4522.5046299999995</v>
      </c>
      <c r="Q44" s="45">
        <v>6.9197300000000004</v>
      </c>
      <c r="R44" s="45">
        <v>4045.7093300000001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21676.716509999998</v>
      </c>
    </row>
    <row r="45" spans="1:24" x14ac:dyDescent="0.2">
      <c r="A45" s="38" t="s">
        <v>289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339042.75265999988</v>
      </c>
      <c r="O45" s="28">
        <v>54663.707060000001</v>
      </c>
      <c r="P45" s="28">
        <v>78536.344140000001</v>
      </c>
      <c r="Q45" s="28">
        <v>84320.259880000012</v>
      </c>
      <c r="R45" s="28">
        <v>15849.684439999999</v>
      </c>
      <c r="S45" s="28">
        <v>0</v>
      </c>
      <c r="T45" s="28">
        <v>115.91521</v>
      </c>
      <c r="U45" s="28">
        <v>0</v>
      </c>
      <c r="V45" s="28">
        <v>0</v>
      </c>
      <c r="W45" s="28">
        <v>0</v>
      </c>
      <c r="X45" s="28">
        <v>572528.66339</v>
      </c>
    </row>
    <row r="46" spans="1:24" x14ac:dyDescent="0.2">
      <c r="A46" s="35" t="s">
        <v>2507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1032.56693</v>
      </c>
      <c r="O46" s="44">
        <v>7.9077900000000012</v>
      </c>
      <c r="P46" s="44">
        <v>168.79647</v>
      </c>
      <c r="Q46" s="44">
        <v>0</v>
      </c>
      <c r="R46" s="44">
        <v>57.728559999999995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1266.9997499999999</v>
      </c>
    </row>
    <row r="47" spans="1:24" x14ac:dyDescent="0.2">
      <c r="A47" s="35" t="s">
        <v>2508</v>
      </c>
      <c r="B47" s="29">
        <v>7681.6155699999999</v>
      </c>
      <c r="C47" s="29">
        <v>5877.4516599999997</v>
      </c>
      <c r="D47" s="29">
        <v>1708.92617</v>
      </c>
      <c r="E47" s="29">
        <v>0</v>
      </c>
      <c r="F47" s="29">
        <v>0</v>
      </c>
      <c r="G47" s="29">
        <v>0</v>
      </c>
      <c r="H47" s="29">
        <v>0.59945000000000004</v>
      </c>
      <c r="I47" s="29">
        <v>-768.16163000000006</v>
      </c>
      <c r="J47" s="29">
        <v>0</v>
      </c>
      <c r="K47" s="29">
        <v>-34820.073517999997</v>
      </c>
      <c r="L47" s="29">
        <v>-595.88870999999995</v>
      </c>
      <c r="M47" s="29">
        <v>-20915.531008000002</v>
      </c>
      <c r="N47" s="29">
        <v>5895.6646300000011</v>
      </c>
      <c r="O47" s="29">
        <v>18.311</v>
      </c>
      <c r="P47" s="29">
        <v>125.67881</v>
      </c>
      <c r="Q47" s="29">
        <v>9.0364199999999997</v>
      </c>
      <c r="R47" s="29">
        <v>0</v>
      </c>
      <c r="S47" s="29">
        <v>2796.56313</v>
      </c>
      <c r="T47" s="29">
        <v>171.43710000000002</v>
      </c>
      <c r="U47" s="29">
        <v>0</v>
      </c>
      <c r="V47" s="29">
        <v>0</v>
      </c>
      <c r="W47" s="29">
        <v>0</v>
      </c>
      <c r="X47" s="29">
        <v>9016.6910900000003</v>
      </c>
    </row>
    <row r="48" spans="1:24" x14ac:dyDescent="0.2">
      <c r="A48" s="35" t="s">
        <v>2509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</row>
    <row r="49" spans="1:24" x14ac:dyDescent="0.2">
      <c r="A49" s="35" t="s">
        <v>2510</v>
      </c>
      <c r="B49" s="29">
        <v>8260.8651300000001</v>
      </c>
      <c r="C49" s="29">
        <v>5303.3380499999994</v>
      </c>
      <c r="D49" s="29">
        <v>2480.2336</v>
      </c>
      <c r="E49" s="29">
        <v>1523.6486</v>
      </c>
      <c r="F49" s="29">
        <v>0</v>
      </c>
      <c r="G49" s="29">
        <v>39.298690000000001</v>
      </c>
      <c r="H49" s="29">
        <v>47.815599999999996</v>
      </c>
      <c r="I49" s="29">
        <v>-1986.1133</v>
      </c>
      <c r="J49" s="29">
        <v>-39.138460000000002</v>
      </c>
      <c r="K49" s="29">
        <v>-35561.835660000004</v>
      </c>
      <c r="L49" s="29">
        <v>-1507.2340200000001</v>
      </c>
      <c r="M49" s="29">
        <v>-21439.121770000002</v>
      </c>
      <c r="N49" s="29">
        <v>33296.417000000001</v>
      </c>
      <c r="O49" s="29">
        <v>12142.4527</v>
      </c>
      <c r="P49" s="29">
        <v>570.83597999999995</v>
      </c>
      <c r="Q49" s="29">
        <v>2866.7774599999998</v>
      </c>
      <c r="R49" s="29">
        <v>2594.13213</v>
      </c>
      <c r="S49" s="29">
        <v>0.10440000000000001</v>
      </c>
      <c r="T49" s="29">
        <v>0</v>
      </c>
      <c r="U49" s="29">
        <v>0</v>
      </c>
      <c r="V49" s="29">
        <v>0</v>
      </c>
      <c r="W49" s="29">
        <v>0</v>
      </c>
      <c r="X49" s="29">
        <v>51470.719669999999</v>
      </c>
    </row>
    <row r="50" spans="1:24" x14ac:dyDescent="0.2">
      <c r="A50" s="35" t="s">
        <v>2511</v>
      </c>
      <c r="B50" s="45">
        <v>840.14198999999996</v>
      </c>
      <c r="C50" s="45">
        <v>1015.03284</v>
      </c>
      <c r="D50" s="45">
        <v>2207.8257999999996</v>
      </c>
      <c r="E50" s="45">
        <v>0</v>
      </c>
      <c r="F50" s="45">
        <v>0</v>
      </c>
      <c r="G50" s="45">
        <v>0</v>
      </c>
      <c r="H50" s="45">
        <v>2.6737500000000001</v>
      </c>
      <c r="I50" s="45">
        <v>-517.08820000000003</v>
      </c>
      <c r="J50" s="45">
        <v>0</v>
      </c>
      <c r="K50" s="45">
        <v>-10291.74099</v>
      </c>
      <c r="L50" s="45">
        <v>0</v>
      </c>
      <c r="M50" s="45">
        <v>-6743.1548100000009</v>
      </c>
      <c r="N50" s="45">
        <v>1611.27106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195.47963000000001</v>
      </c>
      <c r="V50" s="45">
        <v>0</v>
      </c>
      <c r="W50" s="45">
        <v>0</v>
      </c>
      <c r="X50" s="45">
        <v>1806.7506899999998</v>
      </c>
    </row>
    <row r="51" spans="1:24" x14ac:dyDescent="0.2">
      <c r="A51" s="37" t="s">
        <v>2512</v>
      </c>
      <c r="B51" s="29">
        <v>4149.8396600000005</v>
      </c>
      <c r="C51" s="29">
        <v>7223.4769800000004</v>
      </c>
      <c r="D51" s="29">
        <v>551.64569999999992</v>
      </c>
      <c r="E51" s="29">
        <v>358.14701000000002</v>
      </c>
      <c r="F51" s="29">
        <v>0</v>
      </c>
      <c r="G51" s="29">
        <v>135.59591</v>
      </c>
      <c r="H51" s="29">
        <v>0</v>
      </c>
      <c r="I51" s="29">
        <v>-1092.89634</v>
      </c>
      <c r="J51" s="29">
        <v>-0.17230999999999999</v>
      </c>
      <c r="K51" s="29">
        <v>-43818.412429999989</v>
      </c>
      <c r="L51" s="29">
        <v>-441.97028999999998</v>
      </c>
      <c r="M51" s="29">
        <v>-32934.746109999993</v>
      </c>
      <c r="N51" s="29">
        <v>5225.3041600000006</v>
      </c>
      <c r="O51" s="29">
        <v>2908.4409900000001</v>
      </c>
      <c r="P51" s="29">
        <v>1511.3081599999998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9645.0533100000011</v>
      </c>
    </row>
    <row r="52" spans="1:24" x14ac:dyDescent="0.2">
      <c r="A52" s="35" t="s">
        <v>2513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6022.2856500000007</v>
      </c>
      <c r="O52" s="29">
        <v>2646.61346</v>
      </c>
      <c r="P52" s="29">
        <v>0</v>
      </c>
      <c r="Q52" s="29">
        <v>0</v>
      </c>
      <c r="R52" s="29">
        <v>142.76591999999999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8811.6650300000001</v>
      </c>
    </row>
    <row r="53" spans="1:24" x14ac:dyDescent="0.2">
      <c r="A53" s="371" t="s">
        <v>287</v>
      </c>
      <c r="B53" s="29">
        <v>4513.4720700000007</v>
      </c>
      <c r="C53" s="29">
        <v>1324.9990600000001</v>
      </c>
      <c r="D53" s="29">
        <v>865.34307999999999</v>
      </c>
      <c r="E53" s="29">
        <v>154.21620000000001</v>
      </c>
      <c r="F53" s="29">
        <v>0</v>
      </c>
      <c r="G53" s="29">
        <v>0</v>
      </c>
      <c r="H53" s="29">
        <v>5.6543199999999993</v>
      </c>
      <c r="I53" s="29">
        <v>-943.74420999999995</v>
      </c>
      <c r="J53" s="29">
        <v>0</v>
      </c>
      <c r="K53" s="29">
        <v>-17507.959500000001</v>
      </c>
      <c r="L53" s="29">
        <v>-406.67172999999997</v>
      </c>
      <c r="M53" s="29">
        <v>-11994.690709999999</v>
      </c>
      <c r="N53" s="29">
        <v>30989.393949999998</v>
      </c>
      <c r="O53" s="29">
        <v>5564.3635600000007</v>
      </c>
      <c r="P53" s="29">
        <v>798.50493000000006</v>
      </c>
      <c r="Q53" s="29">
        <v>368.46515000000005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37720.727589999995</v>
      </c>
    </row>
    <row r="54" spans="1:24" x14ac:dyDescent="0.2">
      <c r="A54" s="35" t="s">
        <v>2514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4191.8755799999999</v>
      </c>
      <c r="O54" s="29">
        <v>443.15890000000002</v>
      </c>
      <c r="P54" s="29">
        <v>0</v>
      </c>
      <c r="Q54" s="29">
        <v>0</v>
      </c>
      <c r="R54" s="29">
        <v>0</v>
      </c>
      <c r="S54" s="29">
        <v>965.88860999999997</v>
      </c>
      <c r="T54" s="29">
        <v>0</v>
      </c>
      <c r="U54" s="29">
        <v>0</v>
      </c>
      <c r="V54" s="29">
        <v>0</v>
      </c>
      <c r="W54" s="29">
        <v>0</v>
      </c>
      <c r="X54" s="29">
        <v>5600.9230900000011</v>
      </c>
    </row>
    <row r="55" spans="1:24" x14ac:dyDescent="0.2">
      <c r="A55" s="36" t="s">
        <v>2515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2661.5280699999998</v>
      </c>
      <c r="O55" s="29">
        <v>54.910040000000002</v>
      </c>
      <c r="P55" s="29">
        <v>34.931609999999999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2751.3697199999997</v>
      </c>
    </row>
    <row r="56" spans="1:24" x14ac:dyDescent="0.2">
      <c r="A56" s="35" t="s">
        <v>288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140.33501999999999</v>
      </c>
      <c r="O56" s="44">
        <v>0</v>
      </c>
      <c r="P56" s="44">
        <v>145.93348999999998</v>
      </c>
      <c r="Q56" s="44">
        <v>68.280500000000004</v>
      </c>
      <c r="R56" s="44">
        <v>1764.9214099999999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2119.4704200000001</v>
      </c>
    </row>
    <row r="57" spans="1:24" x14ac:dyDescent="0.2">
      <c r="A57" s="35" t="s">
        <v>2516</v>
      </c>
      <c r="B57" s="29">
        <v>1641.2366399999999</v>
      </c>
      <c r="C57" s="29">
        <v>2316.2910000008128</v>
      </c>
      <c r="D57" s="29">
        <v>1941.9830900001871</v>
      </c>
      <c r="E57" s="29">
        <v>565.32028000011724</v>
      </c>
      <c r="F57" s="29">
        <v>0</v>
      </c>
      <c r="G57" s="29">
        <v>0</v>
      </c>
      <c r="H57" s="29">
        <v>0</v>
      </c>
      <c r="I57" s="29">
        <v>-492.37104999999997</v>
      </c>
      <c r="J57" s="29">
        <v>0</v>
      </c>
      <c r="K57" s="29">
        <v>-15955.141880000003</v>
      </c>
      <c r="L57" s="29">
        <v>-13.15771</v>
      </c>
      <c r="M57" s="29">
        <v>-9995.8396299988854</v>
      </c>
      <c r="N57" s="29">
        <v>1788.6003600000001</v>
      </c>
      <c r="O57" s="29">
        <v>364.35928999999999</v>
      </c>
      <c r="P57" s="29">
        <v>430.06806</v>
      </c>
      <c r="Q57" s="29">
        <v>1.10826</v>
      </c>
      <c r="R57" s="29">
        <v>0</v>
      </c>
      <c r="S57" s="29">
        <v>209.57278999999997</v>
      </c>
      <c r="T57" s="29">
        <v>-12.65394000000015</v>
      </c>
      <c r="U57" s="29">
        <v>0</v>
      </c>
      <c r="V57" s="29">
        <v>0</v>
      </c>
      <c r="W57" s="29">
        <v>0</v>
      </c>
      <c r="X57" s="29">
        <v>2781.0548199999998</v>
      </c>
    </row>
    <row r="58" spans="1:24" x14ac:dyDescent="0.2">
      <c r="A58" s="35" t="s">
        <v>2517</v>
      </c>
      <c r="B58" s="29">
        <v>3960.6122599999999</v>
      </c>
      <c r="C58" s="29">
        <v>5089.3969800000004</v>
      </c>
      <c r="D58" s="29">
        <v>8158.0925800000005</v>
      </c>
      <c r="E58" s="29">
        <v>0</v>
      </c>
      <c r="F58" s="29">
        <v>0</v>
      </c>
      <c r="G58" s="29">
        <v>20.903569999999998</v>
      </c>
      <c r="H58" s="29">
        <v>2.8957700000000002</v>
      </c>
      <c r="I58" s="29">
        <v>-916.54293000000007</v>
      </c>
      <c r="J58" s="29">
        <v>0</v>
      </c>
      <c r="K58" s="29">
        <v>-29254.619469999998</v>
      </c>
      <c r="L58" s="29">
        <v>-2263.6714400000001</v>
      </c>
      <c r="M58" s="29">
        <v>-15202.932679999998</v>
      </c>
      <c r="N58" s="29">
        <v>8483.9402199999986</v>
      </c>
      <c r="O58" s="29">
        <v>1031.13132</v>
      </c>
      <c r="P58" s="29">
        <v>0</v>
      </c>
      <c r="Q58" s="29">
        <v>0</v>
      </c>
      <c r="R58" s="29">
        <v>0</v>
      </c>
      <c r="S58" s="29">
        <v>0</v>
      </c>
      <c r="T58" s="29">
        <v>3040.9050000000002</v>
      </c>
      <c r="U58" s="29">
        <v>3037.6515899999999</v>
      </c>
      <c r="V58" s="29">
        <v>0</v>
      </c>
      <c r="W58" s="29">
        <v>0</v>
      </c>
      <c r="X58" s="29">
        <v>15593.628129999999</v>
      </c>
    </row>
    <row r="59" spans="1:24" x14ac:dyDescent="0.2">
      <c r="A59" s="35" t="s">
        <v>2518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330.45208000000002</v>
      </c>
      <c r="O59" s="29">
        <v>0</v>
      </c>
      <c r="P59" s="29">
        <v>1.1720299999999999</v>
      </c>
      <c r="Q59" s="29">
        <v>34.129359999999998</v>
      </c>
      <c r="R59" s="29">
        <v>5.0788700000000002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370.83234000000004</v>
      </c>
    </row>
    <row r="60" spans="1:24" x14ac:dyDescent="0.2">
      <c r="A60" s="35" t="s">
        <v>2519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843.05502999999999</v>
      </c>
      <c r="O60" s="45">
        <v>6.9263999999999983</v>
      </c>
      <c r="P60" s="45">
        <v>82.519310000000004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932.50073999999995</v>
      </c>
    </row>
    <row r="61" spans="1:24" x14ac:dyDescent="0.2">
      <c r="A61" s="37" t="s">
        <v>2520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322.53593000000001</v>
      </c>
      <c r="O61" s="29">
        <v>232.59261999999998</v>
      </c>
      <c r="P61" s="29">
        <v>137.54698999999999</v>
      </c>
      <c r="Q61" s="29">
        <v>0</v>
      </c>
      <c r="R61" s="29">
        <v>113.54922999999999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806.22477000000003</v>
      </c>
    </row>
    <row r="62" spans="1:24" x14ac:dyDescent="0.2">
      <c r="A62" s="35" t="s">
        <v>2521</v>
      </c>
      <c r="B62" s="29">
        <v>1921.03828</v>
      </c>
      <c r="C62" s="29">
        <v>2801.8794700000003</v>
      </c>
      <c r="D62" s="29">
        <v>1154.7598</v>
      </c>
      <c r="E62" s="29">
        <v>60.2532</v>
      </c>
      <c r="F62" s="29">
        <v>0</v>
      </c>
      <c r="G62" s="29">
        <v>0</v>
      </c>
      <c r="H62" s="29">
        <v>160.35665</v>
      </c>
      <c r="I62" s="29">
        <v>-100.77067</v>
      </c>
      <c r="J62" s="29">
        <v>0</v>
      </c>
      <c r="K62" s="29">
        <v>-9648.1528200000012</v>
      </c>
      <c r="L62" s="29">
        <v>-70.920190000000005</v>
      </c>
      <c r="M62" s="29">
        <v>-3721.5562799999998</v>
      </c>
      <c r="N62" s="29">
        <v>3948.9886699999997</v>
      </c>
      <c r="O62" s="29">
        <v>4490.0986199999988</v>
      </c>
      <c r="P62" s="29">
        <v>117.37742999999999</v>
      </c>
      <c r="Q62" s="29">
        <v>64.879339999999999</v>
      </c>
      <c r="R62" s="29">
        <v>81.39988000000001</v>
      </c>
      <c r="S62" s="29">
        <v>1529.655</v>
      </c>
      <c r="T62" s="29">
        <v>2743.1974599999999</v>
      </c>
      <c r="U62" s="29">
        <v>7.6335899999999999</v>
      </c>
      <c r="V62" s="29">
        <v>0</v>
      </c>
      <c r="W62" s="29">
        <v>0</v>
      </c>
      <c r="X62" s="29">
        <v>12983.229989999998</v>
      </c>
    </row>
    <row r="63" spans="1:24" x14ac:dyDescent="0.2">
      <c r="A63" s="35" t="s">
        <v>2522</v>
      </c>
      <c r="B63" s="29">
        <v>4160.799</v>
      </c>
      <c r="C63" s="29">
        <v>4499.9279999999999</v>
      </c>
      <c r="D63" s="29">
        <v>5196.1940000000004</v>
      </c>
      <c r="E63" s="29">
        <v>172.61099999999999</v>
      </c>
      <c r="F63" s="29">
        <v>137.88800000000001</v>
      </c>
      <c r="G63" s="29">
        <v>0</v>
      </c>
      <c r="H63" s="29">
        <v>0</v>
      </c>
      <c r="I63" s="29">
        <v>-950.56700000000001</v>
      </c>
      <c r="J63" s="29">
        <v>0</v>
      </c>
      <c r="K63" s="29">
        <v>-17786.087</v>
      </c>
      <c r="L63" s="29">
        <v>-642.15599999999995</v>
      </c>
      <c r="M63" s="29">
        <v>-5211.3900000000003</v>
      </c>
      <c r="N63" s="29">
        <v>1692.076</v>
      </c>
      <c r="O63" s="29">
        <v>0</v>
      </c>
      <c r="P63" s="29">
        <v>280.20299999999997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1972.279</v>
      </c>
    </row>
    <row r="64" spans="1:24" x14ac:dyDescent="0.2">
      <c r="A64" s="35" t="s">
        <v>2523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120.86660000000001</v>
      </c>
      <c r="O64" s="29">
        <v>0</v>
      </c>
      <c r="P64" s="29">
        <v>671.85268000000008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792.71928000000003</v>
      </c>
    </row>
    <row r="65" spans="1:24" x14ac:dyDescent="0.2">
      <c r="A65" s="35" t="s">
        <v>2524</v>
      </c>
      <c r="B65" s="29">
        <v>3497.8683500000002</v>
      </c>
      <c r="C65" s="29">
        <v>2231.9137599999999</v>
      </c>
      <c r="D65" s="29">
        <v>543.33652000000006</v>
      </c>
      <c r="E65" s="29">
        <v>227.08744000000002</v>
      </c>
      <c r="F65" s="29">
        <v>0</v>
      </c>
      <c r="G65" s="29">
        <v>6.6110000000000002E-2</v>
      </c>
      <c r="H65" s="29">
        <v>235.26794000000001</v>
      </c>
      <c r="I65" s="29">
        <v>-699.57366999999999</v>
      </c>
      <c r="J65" s="29">
        <v>0</v>
      </c>
      <c r="K65" s="29">
        <v>-15122.459239999996</v>
      </c>
      <c r="L65" s="29">
        <v>-122.25125</v>
      </c>
      <c r="M65" s="29">
        <v>-9208.7440399999959</v>
      </c>
      <c r="N65" s="29">
        <v>12359.02801</v>
      </c>
      <c r="O65" s="29">
        <v>3808.2310500000003</v>
      </c>
      <c r="P65" s="29">
        <v>106.26769999999999</v>
      </c>
      <c r="Q65" s="29">
        <v>40.615070000000003</v>
      </c>
      <c r="R65" s="29">
        <v>139.2124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16453.354230000001</v>
      </c>
    </row>
    <row r="66" spans="1:24" x14ac:dyDescent="0.2">
      <c r="A66" s="35" t="s">
        <v>1291</v>
      </c>
      <c r="B66" s="29">
        <v>6604.3597599999994</v>
      </c>
      <c r="C66" s="29">
        <v>12971.87305</v>
      </c>
      <c r="D66" s="29">
        <v>9279.0101799999993</v>
      </c>
      <c r="E66" s="29">
        <v>0</v>
      </c>
      <c r="F66" s="29">
        <v>0</v>
      </c>
      <c r="G66" s="29">
        <v>1.67845</v>
      </c>
      <c r="H66" s="29">
        <v>25.364129999999999</v>
      </c>
      <c r="I66" s="29">
        <v>-1395.46477</v>
      </c>
      <c r="J66" s="29">
        <v>0</v>
      </c>
      <c r="K66" s="29">
        <v>-40890.40595</v>
      </c>
      <c r="L66" s="29">
        <v>-1565.33116</v>
      </c>
      <c r="M66" s="29">
        <v>-14968.916310000002</v>
      </c>
      <c r="N66" s="29">
        <v>8810.9407200000005</v>
      </c>
      <c r="O66" s="29">
        <v>-549.25954000000002</v>
      </c>
      <c r="P66" s="29">
        <v>425.50486999999998</v>
      </c>
      <c r="Q66" s="29">
        <v>1684.4625000000001</v>
      </c>
      <c r="R66" s="29">
        <v>609.28545000000008</v>
      </c>
      <c r="S66" s="29">
        <v>2784.15256</v>
      </c>
      <c r="T66" s="29">
        <v>0</v>
      </c>
      <c r="U66" s="29">
        <v>0</v>
      </c>
      <c r="V66" s="29">
        <v>0</v>
      </c>
      <c r="W66" s="29">
        <v>889.99033999999995</v>
      </c>
      <c r="X66" s="29">
        <v>14655.0769</v>
      </c>
    </row>
    <row r="67" spans="1:24" x14ac:dyDescent="0.2">
      <c r="A67" s="38" t="s">
        <v>290</v>
      </c>
      <c r="B67" s="46">
        <v>47231.848709999998</v>
      </c>
      <c r="C67" s="46">
        <v>50655.580850000813</v>
      </c>
      <c r="D67" s="46">
        <v>34087.350520000189</v>
      </c>
      <c r="E67" s="46">
        <v>3061.2837300001174</v>
      </c>
      <c r="F67" s="46">
        <v>137.88800000000001</v>
      </c>
      <c r="G67" s="46">
        <v>197.54273000000001</v>
      </c>
      <c r="H67" s="46">
        <v>480.62761</v>
      </c>
      <c r="I67" s="46">
        <v>-9863.2937700000002</v>
      </c>
      <c r="J67" s="46">
        <v>-39.310769999999998</v>
      </c>
      <c r="K67" s="46">
        <v>-270656.88845800003</v>
      </c>
      <c r="L67" s="46">
        <v>-7629.2525000000005</v>
      </c>
      <c r="M67" s="46">
        <v>-152336.62334799889</v>
      </c>
      <c r="N67" s="46">
        <v>129767.12566999999</v>
      </c>
      <c r="O67" s="46">
        <v>33170.238199999993</v>
      </c>
      <c r="P67" s="46">
        <v>5608.5015199999998</v>
      </c>
      <c r="Q67" s="46">
        <v>5137.7540599999984</v>
      </c>
      <c r="R67" s="46">
        <v>5508.0738500000007</v>
      </c>
      <c r="S67" s="46">
        <v>8285.93649</v>
      </c>
      <c r="T67" s="46">
        <v>5942.8856199999991</v>
      </c>
      <c r="U67" s="46">
        <v>3240.7648099999997</v>
      </c>
      <c r="V67" s="46">
        <v>0</v>
      </c>
      <c r="W67" s="46">
        <v>889.99033999999995</v>
      </c>
      <c r="X67" s="46">
        <v>197551.27056000003</v>
      </c>
    </row>
    <row r="68" spans="1:24" x14ac:dyDescent="0.2">
      <c r="A68" s="299" t="s">
        <v>2590</v>
      </c>
      <c r="B68" s="46">
        <v>47231.848709999998</v>
      </c>
      <c r="C68" s="46">
        <v>50655.580850000813</v>
      </c>
      <c r="D68" s="46">
        <v>34087.350520000189</v>
      </c>
      <c r="E68" s="46">
        <v>3061.2837300001174</v>
      </c>
      <c r="F68" s="46">
        <v>137.88800000000001</v>
      </c>
      <c r="G68" s="46">
        <v>197.54273000000001</v>
      </c>
      <c r="H68" s="46">
        <v>480.62761</v>
      </c>
      <c r="I68" s="46">
        <v>-9863.2937700000002</v>
      </c>
      <c r="J68" s="46">
        <v>-39.310769999999998</v>
      </c>
      <c r="K68" s="46">
        <v>-270656.88845800003</v>
      </c>
      <c r="L68" s="46">
        <v>-7629.2525000000005</v>
      </c>
      <c r="M68" s="46">
        <v>-152336.62334799889</v>
      </c>
      <c r="N68" s="46">
        <v>468809.87832999992</v>
      </c>
      <c r="O68" s="46">
        <v>87833.945259999993</v>
      </c>
      <c r="P68" s="46">
        <v>84144.845659999992</v>
      </c>
      <c r="Q68" s="46">
        <v>89458.013940000019</v>
      </c>
      <c r="R68" s="46">
        <v>21357.758289999998</v>
      </c>
      <c r="S68" s="46">
        <v>8285.93649</v>
      </c>
      <c r="T68" s="46">
        <v>6058.8008299999992</v>
      </c>
      <c r="U68" s="46">
        <v>3240.7648099999997</v>
      </c>
      <c r="V68" s="46">
        <v>0</v>
      </c>
      <c r="W68" s="46">
        <v>889.99033999999995</v>
      </c>
      <c r="X68" s="46">
        <v>770079.93395000009</v>
      </c>
    </row>
    <row r="69" spans="1:24" x14ac:dyDescent="0.2">
      <c r="A69" s="39" t="s">
        <v>2591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</row>
    <row r="70" spans="1:24" x14ac:dyDescent="0.2">
      <c r="A70" s="35" t="s">
        <v>1292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81001.532980000004</v>
      </c>
      <c r="O70" s="45">
        <v>973.40809000000002</v>
      </c>
      <c r="P70" s="45">
        <v>23072.446050000002</v>
      </c>
      <c r="Q70" s="45">
        <v>5678.6116300000003</v>
      </c>
      <c r="R70" s="45">
        <v>9059.08367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5">
        <v>119785.08242000001</v>
      </c>
    </row>
    <row r="71" spans="1:24" ht="13.5" thickBot="1" x14ac:dyDescent="0.25">
      <c r="A71" s="300" t="s">
        <v>1550</v>
      </c>
      <c r="B71" s="31">
        <v>47231.848709999998</v>
      </c>
      <c r="C71" s="31">
        <v>50655.580850000813</v>
      </c>
      <c r="D71" s="31">
        <v>34087.350520000189</v>
      </c>
      <c r="E71" s="31">
        <v>3061.2837300001174</v>
      </c>
      <c r="F71" s="31">
        <v>137.88800000000001</v>
      </c>
      <c r="G71" s="31">
        <v>197.54273000000001</v>
      </c>
      <c r="H71" s="31">
        <v>480.62761</v>
      </c>
      <c r="I71" s="31">
        <v>-9863.2937700000002</v>
      </c>
      <c r="J71" s="31">
        <v>-39.310769999999998</v>
      </c>
      <c r="K71" s="31">
        <v>-270656.88845800003</v>
      </c>
      <c r="L71" s="31">
        <v>-7629.2525000000005</v>
      </c>
      <c r="M71" s="31">
        <v>-152336.62334799889</v>
      </c>
      <c r="N71" s="31">
        <v>549811.41131</v>
      </c>
      <c r="O71" s="31">
        <v>88807.35334999999</v>
      </c>
      <c r="P71" s="31">
        <v>107217.29170999999</v>
      </c>
      <c r="Q71" s="31">
        <v>95136.625570000004</v>
      </c>
      <c r="R71" s="31">
        <v>30416.841960000002</v>
      </c>
      <c r="S71" s="31">
        <v>8285.93649</v>
      </c>
      <c r="T71" s="31">
        <v>6058.8008299999992</v>
      </c>
      <c r="U71" s="31">
        <v>3240.7648099999997</v>
      </c>
      <c r="V71" s="31">
        <v>0</v>
      </c>
      <c r="W71" s="31">
        <v>889.99033999999995</v>
      </c>
      <c r="X71" s="31">
        <v>889865.01636999997</v>
      </c>
    </row>
  </sheetData>
  <mergeCells count="30">
    <mergeCell ref="A8:A12"/>
    <mergeCell ref="B8:H8"/>
    <mergeCell ref="I8:L8"/>
    <mergeCell ref="M8:M12"/>
    <mergeCell ref="D9:D12"/>
    <mergeCell ref="E9:E12"/>
    <mergeCell ref="F9:F12"/>
    <mergeCell ref="G9:G12"/>
    <mergeCell ref="H9:H12"/>
    <mergeCell ref="I9:I12"/>
    <mergeCell ref="J9:J12"/>
    <mergeCell ref="N8:X8"/>
    <mergeCell ref="B9:B12"/>
    <mergeCell ref="C9:C12"/>
    <mergeCell ref="K9:K12"/>
    <mergeCell ref="W10:W12"/>
    <mergeCell ref="L9:L12"/>
    <mergeCell ref="N9:N12"/>
    <mergeCell ref="O9:O12"/>
    <mergeCell ref="P9:P12"/>
    <mergeCell ref="A5:M6"/>
    <mergeCell ref="N5:X6"/>
    <mergeCell ref="Q9:Q12"/>
    <mergeCell ref="R9:R12"/>
    <mergeCell ref="S9:W9"/>
    <mergeCell ref="X9:X12"/>
    <mergeCell ref="S10:S12"/>
    <mergeCell ref="T10:T12"/>
    <mergeCell ref="U10:U12"/>
    <mergeCell ref="V10:V12"/>
  </mergeCells>
  <phoneticPr fontId="2" type="noConversion"/>
  <conditionalFormatting sqref="A14:A69 A71">
    <cfRule type="expression" dxfId="89" priority="1" stopIfTrue="1">
      <formula>$AW14=1</formula>
    </cfRule>
  </conditionalFormatting>
  <conditionalFormatting sqref="B14:X71">
    <cfRule type="expression" dxfId="88" priority="2" stopIfTrue="1">
      <formula>$AY14=1</formula>
    </cfRule>
  </conditionalFormatting>
  <conditionalFormatting sqref="A70">
    <cfRule type="expression" dxfId="87" priority="3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74803149606299213" top="0.6692913385826772" bottom="0.78740157480314965" header="0.51181102362204722" footer="0.51181102362204722"/>
  <pageSetup paperSize="8" scale="76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showGridLines="0" workbookViewId="0">
      <selection activeCell="A2" sqref="A2"/>
    </sheetView>
  </sheetViews>
  <sheetFormatPr defaultRowHeight="12.75" x14ac:dyDescent="0.2"/>
  <cols>
    <col min="1" max="1" width="23.140625" customWidth="1"/>
    <col min="2" max="2" width="15.28515625" customWidth="1"/>
    <col min="3" max="3" width="12.85546875" customWidth="1"/>
    <col min="4" max="5" width="13.140625" customWidth="1"/>
    <col min="6" max="6" width="10.7109375" customWidth="1"/>
    <col min="7" max="8" width="12.140625" customWidth="1"/>
    <col min="9" max="9" width="10.42578125" customWidth="1"/>
    <col min="11" max="11" width="12.28515625" customWidth="1"/>
    <col min="12" max="12" width="11.7109375" customWidth="1"/>
    <col min="13" max="13" width="10.42578125" customWidth="1"/>
    <col min="14" max="14" width="13.42578125" customWidth="1"/>
    <col min="15" max="15" width="15.7109375" customWidth="1"/>
    <col min="16" max="16" width="11.28515625" customWidth="1"/>
    <col min="17" max="17" width="12.42578125" customWidth="1"/>
    <col min="18" max="18" width="11.28515625" customWidth="1"/>
  </cols>
  <sheetData>
    <row r="1" spans="1:18" x14ac:dyDescent="0.2">
      <c r="A1" s="519" t="s">
        <v>185</v>
      </c>
    </row>
    <row r="2" spans="1:18" x14ac:dyDescent="0.2">
      <c r="A2" s="519" t="s">
        <v>2786</v>
      </c>
    </row>
    <row r="3" spans="1:18" x14ac:dyDescent="0.2">
      <c r="A3" s="62" t="s">
        <v>2089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75" t="s">
        <v>2090</v>
      </c>
    </row>
    <row r="4" spans="1:18" x14ac:dyDescent="0.2">
      <c r="A4" s="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5.75" customHeight="1" x14ac:dyDescent="0.2">
      <c r="A5" s="595" t="s">
        <v>2087</v>
      </c>
      <c r="B5" s="595"/>
      <c r="C5" s="595"/>
      <c r="D5" s="595"/>
      <c r="E5" s="595"/>
      <c r="F5" s="595"/>
      <c r="G5" s="595"/>
      <c r="H5" s="595"/>
      <c r="I5" s="596" t="s">
        <v>2091</v>
      </c>
      <c r="J5" s="596"/>
      <c r="K5" s="596"/>
      <c r="L5" s="596"/>
      <c r="M5" s="596"/>
      <c r="N5" s="596"/>
      <c r="O5" s="596"/>
      <c r="P5" s="596"/>
      <c r="Q5" s="596"/>
      <c r="R5" s="596"/>
    </row>
    <row r="6" spans="1:18" x14ac:dyDescent="0.2">
      <c r="A6" s="595"/>
      <c r="B6" s="595"/>
      <c r="C6" s="595"/>
      <c r="D6" s="595"/>
      <c r="E6" s="595"/>
      <c r="F6" s="595"/>
      <c r="G6" s="595"/>
      <c r="H6" s="595"/>
      <c r="I6" s="596"/>
      <c r="J6" s="596"/>
      <c r="K6" s="596"/>
      <c r="L6" s="596"/>
      <c r="M6" s="596"/>
      <c r="N6" s="596"/>
      <c r="O6" s="596"/>
      <c r="P6" s="596"/>
      <c r="Q6" s="596"/>
      <c r="R6" s="596"/>
    </row>
    <row r="7" spans="1:18" ht="12.75" customHeight="1" thickBot="1" x14ac:dyDescent="0.25">
      <c r="A7" s="2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3" t="s">
        <v>2525</v>
      </c>
    </row>
    <row r="8" spans="1:18" ht="15.75" customHeight="1" thickBot="1" x14ac:dyDescent="0.25">
      <c r="A8" s="589" t="s">
        <v>328</v>
      </c>
      <c r="B8" s="631" t="s">
        <v>2282</v>
      </c>
      <c r="C8" s="632"/>
      <c r="D8" s="632"/>
      <c r="E8" s="632"/>
      <c r="F8" s="632"/>
      <c r="G8" s="632"/>
      <c r="H8" s="633"/>
      <c r="I8" s="631" t="s">
        <v>2288</v>
      </c>
      <c r="J8" s="632"/>
      <c r="K8" s="632"/>
      <c r="L8" s="632"/>
      <c r="M8" s="632"/>
      <c r="N8" s="632"/>
      <c r="O8" s="633"/>
      <c r="P8" s="625" t="s">
        <v>2759</v>
      </c>
      <c r="Q8" s="625"/>
      <c r="R8" s="625"/>
    </row>
    <row r="9" spans="1:18" ht="25.5" customHeight="1" thickBot="1" x14ac:dyDescent="0.25">
      <c r="A9" s="590"/>
      <c r="B9" s="625" t="s">
        <v>2278</v>
      </c>
      <c r="C9" s="625" t="s">
        <v>2279</v>
      </c>
      <c r="D9" s="628" t="s">
        <v>2280</v>
      </c>
      <c r="E9" s="625" t="s">
        <v>2281</v>
      </c>
      <c r="F9" s="625" t="s">
        <v>2283</v>
      </c>
      <c r="G9" s="625" t="s">
        <v>2284</v>
      </c>
      <c r="H9" s="620" t="s">
        <v>2285</v>
      </c>
      <c r="I9" s="625" t="s">
        <v>2286</v>
      </c>
      <c r="J9" s="625" t="s">
        <v>2287</v>
      </c>
      <c r="K9" s="625" t="s">
        <v>1091</v>
      </c>
      <c r="L9" s="625" t="s">
        <v>2289</v>
      </c>
      <c r="M9" s="625" t="s">
        <v>2290</v>
      </c>
      <c r="N9" s="625" t="s">
        <v>2291</v>
      </c>
      <c r="O9" s="620" t="s">
        <v>2292</v>
      </c>
      <c r="P9" s="625" t="s">
        <v>2293</v>
      </c>
      <c r="Q9" s="625" t="s">
        <v>2294</v>
      </c>
      <c r="R9" s="625" t="s">
        <v>2295</v>
      </c>
    </row>
    <row r="10" spans="1:18" ht="22.5" customHeight="1" thickBot="1" x14ac:dyDescent="0.25">
      <c r="A10" s="590"/>
      <c r="B10" s="625"/>
      <c r="C10" s="625"/>
      <c r="D10" s="634"/>
      <c r="E10" s="625"/>
      <c r="F10" s="625"/>
      <c r="G10" s="625"/>
      <c r="H10" s="621"/>
      <c r="I10" s="625"/>
      <c r="J10" s="625"/>
      <c r="K10" s="636"/>
      <c r="L10" s="625"/>
      <c r="M10" s="625"/>
      <c r="N10" s="625"/>
      <c r="O10" s="621"/>
      <c r="P10" s="625"/>
      <c r="Q10" s="625"/>
      <c r="R10" s="625"/>
    </row>
    <row r="11" spans="1:18" ht="19.5" customHeight="1" thickBot="1" x14ac:dyDescent="0.25">
      <c r="A11" s="590"/>
      <c r="B11" s="625"/>
      <c r="C11" s="625"/>
      <c r="D11" s="634"/>
      <c r="E11" s="625"/>
      <c r="F11" s="625"/>
      <c r="G11" s="625"/>
      <c r="H11" s="621"/>
      <c r="I11" s="625"/>
      <c r="J11" s="625"/>
      <c r="K11" s="636"/>
      <c r="L11" s="625"/>
      <c r="M11" s="625"/>
      <c r="N11" s="625"/>
      <c r="O11" s="621"/>
      <c r="P11" s="625"/>
      <c r="Q11" s="625"/>
      <c r="R11" s="625"/>
    </row>
    <row r="12" spans="1:18" ht="27.75" customHeight="1" thickBot="1" x14ac:dyDescent="0.25">
      <c r="A12" s="591"/>
      <c r="B12" s="625"/>
      <c r="C12" s="625"/>
      <c r="D12" s="635"/>
      <c r="E12" s="625"/>
      <c r="F12" s="625"/>
      <c r="G12" s="625"/>
      <c r="H12" s="626"/>
      <c r="I12" s="625"/>
      <c r="J12" s="625"/>
      <c r="K12" s="636"/>
      <c r="L12" s="625"/>
      <c r="M12" s="625"/>
      <c r="N12" s="625"/>
      <c r="O12" s="626"/>
      <c r="P12" s="625"/>
      <c r="Q12" s="625"/>
      <c r="R12" s="625"/>
    </row>
    <row r="13" spans="1:18" x14ac:dyDescent="0.2">
      <c r="A13" s="34" t="s">
        <v>2589</v>
      </c>
      <c r="B13" s="30"/>
      <c r="C13" s="42"/>
      <c r="D13" s="30"/>
      <c r="E13" s="42"/>
      <c r="F13" s="30"/>
      <c r="G13" s="43"/>
      <c r="H13" s="30"/>
      <c r="I13" s="32"/>
      <c r="J13" s="30"/>
      <c r="K13" s="32"/>
      <c r="L13" s="30"/>
      <c r="M13" s="32"/>
      <c r="N13" s="30"/>
      <c r="O13" s="32"/>
      <c r="P13" s="30"/>
      <c r="Q13" s="30"/>
      <c r="R13" s="49"/>
    </row>
    <row r="14" spans="1:18" x14ac:dyDescent="0.2">
      <c r="A14" s="35" t="s">
        <v>703</v>
      </c>
      <c r="B14" s="29">
        <v>-52.2637</v>
      </c>
      <c r="C14" s="29">
        <v>0</v>
      </c>
      <c r="D14" s="29">
        <v>0</v>
      </c>
      <c r="E14" s="29">
        <v>-14518.301170000001</v>
      </c>
      <c r="F14" s="29">
        <v>-1538.60797</v>
      </c>
      <c r="G14" s="29">
        <v>0</v>
      </c>
      <c r="H14" s="29">
        <v>-16109.172839999999</v>
      </c>
      <c r="I14" s="29">
        <v>-1397.6150500000001</v>
      </c>
      <c r="J14" s="29">
        <v>-440.43400000000003</v>
      </c>
      <c r="K14" s="29">
        <v>3.6581700000000001</v>
      </c>
      <c r="L14" s="29">
        <v>17362.98589</v>
      </c>
      <c r="M14" s="29">
        <v>-654.64219000000003</v>
      </c>
      <c r="N14" s="29">
        <v>0</v>
      </c>
      <c r="O14" s="29">
        <v>14873.95282</v>
      </c>
      <c r="P14" s="29">
        <v>2176.5285400000002</v>
      </c>
      <c r="Q14" s="29">
        <v>-605.33240000000001</v>
      </c>
      <c r="R14" s="29">
        <v>0</v>
      </c>
    </row>
    <row r="15" spans="1:18" x14ac:dyDescent="0.2">
      <c r="A15" s="35" t="s">
        <v>704</v>
      </c>
      <c r="B15" s="29">
        <v>0</v>
      </c>
      <c r="C15" s="29">
        <v>0</v>
      </c>
      <c r="D15" s="29">
        <v>-14975.034</v>
      </c>
      <c r="E15" s="29">
        <v>-6190.9848200000006</v>
      </c>
      <c r="F15" s="29">
        <v>-2887.0460899999998</v>
      </c>
      <c r="G15" s="29">
        <v>0</v>
      </c>
      <c r="H15" s="29">
        <v>-24053.064910000001</v>
      </c>
      <c r="I15" s="29">
        <v>-13032.897869999997</v>
      </c>
      <c r="J15" s="29">
        <v>-2711.1039999999998</v>
      </c>
      <c r="K15" s="29">
        <v>0</v>
      </c>
      <c r="L15" s="29">
        <v>1379.11132</v>
      </c>
      <c r="M15" s="29">
        <v>-2150.64329</v>
      </c>
      <c r="N15" s="29">
        <v>0</v>
      </c>
      <c r="O15" s="29">
        <v>-16515.533839999996</v>
      </c>
      <c r="P15" s="29">
        <v>79251.218140000317</v>
      </c>
      <c r="Q15" s="29">
        <v>-5066.7667599999995</v>
      </c>
      <c r="R15" s="29">
        <v>0</v>
      </c>
    </row>
    <row r="16" spans="1:18" x14ac:dyDescent="0.2">
      <c r="A16" s="35" t="s">
        <v>705</v>
      </c>
      <c r="B16" s="29">
        <v>-811.37980999999991</v>
      </c>
      <c r="C16" s="29">
        <v>-477.40123999999997</v>
      </c>
      <c r="D16" s="29">
        <v>-27616.829198900898</v>
      </c>
      <c r="E16" s="29">
        <v>-8836.0268799999994</v>
      </c>
      <c r="F16" s="29">
        <v>-6532.8327599999993</v>
      </c>
      <c r="G16" s="29">
        <v>0</v>
      </c>
      <c r="H16" s="29">
        <v>-44274.469888900901</v>
      </c>
      <c r="I16" s="29">
        <v>-3484.9386400000017</v>
      </c>
      <c r="J16" s="29">
        <v>-1131.2886399999968</v>
      </c>
      <c r="K16" s="29">
        <v>0</v>
      </c>
      <c r="L16" s="29">
        <v>476.87321999999995</v>
      </c>
      <c r="M16" s="29">
        <v>-7929.8481900000006</v>
      </c>
      <c r="N16" s="29">
        <v>0</v>
      </c>
      <c r="O16" s="29">
        <v>-12069.20225</v>
      </c>
      <c r="P16" s="29">
        <v>31080.532480000002</v>
      </c>
      <c r="Q16" s="29">
        <v>-5881.7214199999999</v>
      </c>
      <c r="R16" s="29">
        <v>0</v>
      </c>
    </row>
    <row r="17" spans="1:18" x14ac:dyDescent="0.2">
      <c r="A17" s="35" t="s">
        <v>706</v>
      </c>
      <c r="B17" s="29">
        <v>-46.734949999999998</v>
      </c>
      <c r="C17" s="29">
        <v>0</v>
      </c>
      <c r="D17" s="29">
        <v>0</v>
      </c>
      <c r="E17" s="29">
        <v>-248.40702999999999</v>
      </c>
      <c r="F17" s="29">
        <v>-836.76677999999993</v>
      </c>
      <c r="G17" s="29">
        <v>0</v>
      </c>
      <c r="H17" s="29">
        <v>-1131.9087599999998</v>
      </c>
      <c r="I17" s="29">
        <v>-19140.679700000004</v>
      </c>
      <c r="J17" s="29">
        <v>0</v>
      </c>
      <c r="K17" s="29">
        <v>0</v>
      </c>
      <c r="L17" s="29">
        <v>18.300449999999998</v>
      </c>
      <c r="M17" s="29">
        <v>-1172.4333700000002</v>
      </c>
      <c r="N17" s="29">
        <v>0.33983999999999998</v>
      </c>
      <c r="O17" s="29">
        <v>-20294.472780000004</v>
      </c>
      <c r="P17" s="29">
        <v>-66772.170670000007</v>
      </c>
      <c r="Q17" s="29">
        <v>0</v>
      </c>
      <c r="R17" s="29">
        <v>0</v>
      </c>
    </row>
    <row r="18" spans="1:18" x14ac:dyDescent="0.2">
      <c r="A18" s="36" t="s">
        <v>707</v>
      </c>
      <c r="B18" s="29">
        <v>-682.63851999999997</v>
      </c>
      <c r="C18" s="29">
        <v>-33.707459999999998</v>
      </c>
      <c r="D18" s="29">
        <v>-4627.7524600000006</v>
      </c>
      <c r="E18" s="29">
        <v>-2466.7552599999999</v>
      </c>
      <c r="F18" s="29">
        <v>-1398.9621800000002</v>
      </c>
      <c r="G18" s="29">
        <v>-8.50244</v>
      </c>
      <c r="H18" s="29">
        <v>-9218.3183200000003</v>
      </c>
      <c r="I18" s="29">
        <v>-817.31122000000005</v>
      </c>
      <c r="J18" s="29">
        <v>-497.69355000000007</v>
      </c>
      <c r="K18" s="29">
        <v>0</v>
      </c>
      <c r="L18" s="29">
        <v>110.86933999999999</v>
      </c>
      <c r="M18" s="29">
        <v>-201.52081000000001</v>
      </c>
      <c r="N18" s="29">
        <v>0</v>
      </c>
      <c r="O18" s="29">
        <v>-1405.65624</v>
      </c>
      <c r="P18" s="29">
        <v>14637.743870000011</v>
      </c>
      <c r="Q18" s="29">
        <v>-1186.85085</v>
      </c>
      <c r="R18" s="29">
        <v>0</v>
      </c>
    </row>
    <row r="19" spans="1:18" x14ac:dyDescent="0.2">
      <c r="A19" s="35" t="s">
        <v>708</v>
      </c>
      <c r="B19" s="44">
        <v>-1553.6739399999999</v>
      </c>
      <c r="C19" s="44">
        <v>0</v>
      </c>
      <c r="D19" s="44">
        <v>-41593.623359999998</v>
      </c>
      <c r="E19" s="44">
        <v>0</v>
      </c>
      <c r="F19" s="44">
        <v>-3687.3369199999997</v>
      </c>
      <c r="G19" s="44">
        <v>0</v>
      </c>
      <c r="H19" s="44">
        <v>-46834.63422</v>
      </c>
      <c r="I19" s="44">
        <v>-1303.2861700000001</v>
      </c>
      <c r="J19" s="44">
        <v>0</v>
      </c>
      <c r="K19" s="44">
        <v>0</v>
      </c>
      <c r="L19" s="44">
        <v>690.67008999998279</v>
      </c>
      <c r="M19" s="44">
        <v>-235.64886999997316</v>
      </c>
      <c r="N19" s="44">
        <v>0</v>
      </c>
      <c r="O19" s="44">
        <v>-848.26494999999068</v>
      </c>
      <c r="P19" s="44">
        <v>76439.496880001243</v>
      </c>
      <c r="Q19" s="44">
        <v>-13184.717980001247</v>
      </c>
      <c r="R19" s="44">
        <v>0</v>
      </c>
    </row>
    <row r="20" spans="1:18" x14ac:dyDescent="0.2">
      <c r="A20" s="35" t="s">
        <v>284</v>
      </c>
      <c r="B20" s="29">
        <v>-123.82657</v>
      </c>
      <c r="C20" s="29">
        <v>0</v>
      </c>
      <c r="D20" s="29">
        <v>0</v>
      </c>
      <c r="E20" s="29">
        <v>-2334.3466699999999</v>
      </c>
      <c r="F20" s="29">
        <v>-9811.0231722646404</v>
      </c>
      <c r="G20" s="29">
        <v>0</v>
      </c>
      <c r="H20" s="29">
        <v>-12269.196412264642</v>
      </c>
      <c r="I20" s="29">
        <v>-27495.669729999998</v>
      </c>
      <c r="J20" s="29">
        <v>0</v>
      </c>
      <c r="K20" s="29">
        <v>85.980369999999994</v>
      </c>
      <c r="L20" s="29">
        <v>816.92529999999999</v>
      </c>
      <c r="M20" s="29">
        <v>-676.02238999999997</v>
      </c>
      <c r="N20" s="29">
        <v>-1947.0671200000002</v>
      </c>
      <c r="O20" s="29">
        <v>-29215.853569999996</v>
      </c>
      <c r="P20" s="29">
        <v>-79129.510312264596</v>
      </c>
      <c r="Q20" s="29">
        <v>-10</v>
      </c>
      <c r="R20" s="29">
        <v>0</v>
      </c>
    </row>
    <row r="21" spans="1:18" x14ac:dyDescent="0.2">
      <c r="A21" s="35" t="s">
        <v>709</v>
      </c>
      <c r="B21" s="29">
        <v>0</v>
      </c>
      <c r="C21" s="29">
        <v>0</v>
      </c>
      <c r="D21" s="29">
        <v>-6.04087</v>
      </c>
      <c r="E21" s="29">
        <v>0</v>
      </c>
      <c r="F21" s="29">
        <v>-144.82857999999999</v>
      </c>
      <c r="G21" s="29">
        <v>0</v>
      </c>
      <c r="H21" s="29">
        <v>-150.86944999999997</v>
      </c>
      <c r="I21" s="29">
        <v>-308.99993999999998</v>
      </c>
      <c r="J21" s="29">
        <v>0</v>
      </c>
      <c r="K21" s="29">
        <v>0</v>
      </c>
      <c r="L21" s="29">
        <v>605.22265000000004</v>
      </c>
      <c r="M21" s="29">
        <v>-227.34307000000001</v>
      </c>
      <c r="N21" s="29">
        <v>-2.6725500000000002</v>
      </c>
      <c r="O21" s="29">
        <v>66.207090000000008</v>
      </c>
      <c r="P21" s="29">
        <v>-4748.5623099999993</v>
      </c>
      <c r="Q21" s="29">
        <v>0</v>
      </c>
      <c r="R21" s="29">
        <v>0</v>
      </c>
    </row>
    <row r="22" spans="1:18" x14ac:dyDescent="0.2">
      <c r="A22" s="35" t="s">
        <v>710</v>
      </c>
      <c r="B22" s="29">
        <v>-2.9539899999999997</v>
      </c>
      <c r="C22" s="29">
        <v>0</v>
      </c>
      <c r="D22" s="29">
        <v>-2410.0767599999999</v>
      </c>
      <c r="E22" s="29">
        <v>-425.44968</v>
      </c>
      <c r="F22" s="29">
        <v>-306.38299000000001</v>
      </c>
      <c r="G22" s="29">
        <v>0</v>
      </c>
      <c r="H22" s="29">
        <v>-3144.8634200000001</v>
      </c>
      <c r="I22" s="29">
        <v>-922.40440000000001</v>
      </c>
      <c r="J22" s="29">
        <v>-4.1943299999999999</v>
      </c>
      <c r="K22" s="29">
        <v>0</v>
      </c>
      <c r="L22" s="29">
        <v>4.09605</v>
      </c>
      <c r="M22" s="29">
        <v>-58.743919999999996</v>
      </c>
      <c r="N22" s="29">
        <v>0</v>
      </c>
      <c r="O22" s="29">
        <v>-981.24659999999994</v>
      </c>
      <c r="P22" s="29">
        <v>2906.6712499999999</v>
      </c>
      <c r="Q22" s="29">
        <v>-544.45760999999993</v>
      </c>
      <c r="R22" s="29">
        <v>0</v>
      </c>
    </row>
    <row r="23" spans="1:18" x14ac:dyDescent="0.2">
      <c r="A23" s="35" t="s">
        <v>711</v>
      </c>
      <c r="B23" s="45">
        <v>0</v>
      </c>
      <c r="C23" s="45">
        <v>0</v>
      </c>
      <c r="D23" s="45">
        <v>-2.3513000000000002</v>
      </c>
      <c r="E23" s="45">
        <v>-33.332610000000003</v>
      </c>
      <c r="F23" s="45">
        <v>-74.329920000000001</v>
      </c>
      <c r="G23" s="45">
        <v>0</v>
      </c>
      <c r="H23" s="45">
        <v>-110.01383</v>
      </c>
      <c r="I23" s="45">
        <v>-45.786720000000003</v>
      </c>
      <c r="J23" s="45">
        <v>31.272629999999999</v>
      </c>
      <c r="K23" s="45">
        <v>0</v>
      </c>
      <c r="L23" s="45">
        <v>27.321099999999998</v>
      </c>
      <c r="M23" s="45">
        <v>-167.21444</v>
      </c>
      <c r="N23" s="45">
        <v>0</v>
      </c>
      <c r="O23" s="45">
        <v>-154.40743000000001</v>
      </c>
      <c r="P23" s="45">
        <v>-502.34004999999996</v>
      </c>
      <c r="Q23" s="45">
        <v>0</v>
      </c>
      <c r="R23" s="45">
        <v>0</v>
      </c>
    </row>
    <row r="24" spans="1:18" x14ac:dyDescent="0.2">
      <c r="A24" s="37" t="s">
        <v>285</v>
      </c>
      <c r="B24" s="29">
        <v>-1610.4192600000001</v>
      </c>
      <c r="C24" s="29">
        <v>-255.31470000000002</v>
      </c>
      <c r="D24" s="29">
        <v>-8173.0150000000003</v>
      </c>
      <c r="E24" s="29">
        <v>-6887.1373700000004</v>
      </c>
      <c r="F24" s="29">
        <v>-1280.3762300000001</v>
      </c>
      <c r="G24" s="29">
        <v>0</v>
      </c>
      <c r="H24" s="29">
        <v>-18206.262560000003</v>
      </c>
      <c r="I24" s="29">
        <v>-1159.23802</v>
      </c>
      <c r="J24" s="29">
        <v>0</v>
      </c>
      <c r="K24" s="29">
        <v>6.3011300000000015</v>
      </c>
      <c r="L24" s="29">
        <v>1258.17911</v>
      </c>
      <c r="M24" s="29">
        <v>-975.54372000000001</v>
      </c>
      <c r="N24" s="29">
        <v>122.74055</v>
      </c>
      <c r="O24" s="29">
        <v>-747.56094999999993</v>
      </c>
      <c r="P24" s="29">
        <v>13890.23725</v>
      </c>
      <c r="Q24" s="29">
        <v>-3124.6280000000002</v>
      </c>
      <c r="R24" s="29">
        <v>0</v>
      </c>
    </row>
    <row r="25" spans="1:18" x14ac:dyDescent="0.2">
      <c r="A25" s="35" t="s">
        <v>712</v>
      </c>
      <c r="B25" s="29">
        <v>0</v>
      </c>
      <c r="C25" s="29">
        <v>0</v>
      </c>
      <c r="D25" s="29">
        <v>0</v>
      </c>
      <c r="E25" s="29">
        <v>-565.59481999999991</v>
      </c>
      <c r="F25" s="29">
        <v>-862.31205999999997</v>
      </c>
      <c r="G25" s="29">
        <v>0</v>
      </c>
      <c r="H25" s="29">
        <v>-1427.90688</v>
      </c>
      <c r="I25" s="29">
        <v>-4013.5440400000002</v>
      </c>
      <c r="J25" s="29">
        <v>0</v>
      </c>
      <c r="K25" s="29">
        <v>0</v>
      </c>
      <c r="L25" s="29">
        <v>145.44435000000001</v>
      </c>
      <c r="M25" s="29">
        <v>-272.02562999999998</v>
      </c>
      <c r="N25" s="29">
        <v>0</v>
      </c>
      <c r="O25" s="29">
        <v>-4140.1253200000001</v>
      </c>
      <c r="P25" s="29">
        <v>19121.015809999997</v>
      </c>
      <c r="Q25" s="29">
        <v>-3269.8709100000001</v>
      </c>
      <c r="R25" s="29">
        <v>0</v>
      </c>
    </row>
    <row r="26" spans="1:18" x14ac:dyDescent="0.2">
      <c r="A26" s="35" t="s">
        <v>713</v>
      </c>
      <c r="B26" s="29">
        <v>-1657.1644799999999</v>
      </c>
      <c r="C26" s="29">
        <v>0</v>
      </c>
      <c r="D26" s="29">
        <v>-16452.865669999999</v>
      </c>
      <c r="E26" s="29">
        <v>-506.90735999999998</v>
      </c>
      <c r="F26" s="29">
        <v>-1879.6980000000001</v>
      </c>
      <c r="G26" s="29">
        <v>0</v>
      </c>
      <c r="H26" s="29">
        <v>-20496.635509999996</v>
      </c>
      <c r="I26" s="29">
        <v>-4953.2933599999997</v>
      </c>
      <c r="J26" s="29">
        <v>0</v>
      </c>
      <c r="K26" s="29">
        <v>3.8252800000000002</v>
      </c>
      <c r="L26" s="29">
        <v>2857.5240439243898</v>
      </c>
      <c r="M26" s="29">
        <v>-2163.6188199999997</v>
      </c>
      <c r="N26" s="29">
        <v>0</v>
      </c>
      <c r="O26" s="29">
        <v>-4255.5628560756095</v>
      </c>
      <c r="P26" s="29">
        <v>30854.191149999999</v>
      </c>
      <c r="Q26" s="29">
        <v>-6576.4068600000001</v>
      </c>
      <c r="R26" s="29">
        <v>0</v>
      </c>
    </row>
    <row r="27" spans="1:18" x14ac:dyDescent="0.2">
      <c r="A27" s="35" t="s">
        <v>714</v>
      </c>
      <c r="B27" s="29">
        <v>0</v>
      </c>
      <c r="C27" s="29">
        <v>-501.76691</v>
      </c>
      <c r="D27" s="29">
        <v>0</v>
      </c>
      <c r="E27" s="29">
        <v>-1163.6036299999998</v>
      </c>
      <c r="F27" s="29">
        <v>-429.78618</v>
      </c>
      <c r="G27" s="29">
        <v>0</v>
      </c>
      <c r="H27" s="29">
        <v>-2095.15672</v>
      </c>
      <c r="I27" s="29">
        <v>-479.64076</v>
      </c>
      <c r="J27" s="29">
        <v>0</v>
      </c>
      <c r="K27" s="29">
        <v>180.93617999999998</v>
      </c>
      <c r="L27" s="29">
        <v>366.68477000000001</v>
      </c>
      <c r="M27" s="29">
        <v>-17.415560000000003</v>
      </c>
      <c r="N27" s="29">
        <v>0</v>
      </c>
      <c r="O27" s="29">
        <v>50.564630000000008</v>
      </c>
      <c r="P27" s="29">
        <v>-730.14807999999994</v>
      </c>
      <c r="Q27" s="29">
        <v>0</v>
      </c>
      <c r="R27" s="29">
        <v>0</v>
      </c>
    </row>
    <row r="28" spans="1:18" x14ac:dyDescent="0.2">
      <c r="A28" s="36" t="s">
        <v>715</v>
      </c>
      <c r="B28" s="29">
        <v>-5.3221400000000001</v>
      </c>
      <c r="C28" s="29">
        <v>0</v>
      </c>
      <c r="D28" s="29">
        <v>0</v>
      </c>
      <c r="E28" s="29">
        <v>-4608.2761900000005</v>
      </c>
      <c r="F28" s="29">
        <v>-2483.1686600000003</v>
      </c>
      <c r="G28" s="29">
        <v>-811.29383999999993</v>
      </c>
      <c r="H28" s="29">
        <v>-7908.0608300000004</v>
      </c>
      <c r="I28" s="29">
        <v>-3176.0746899999999</v>
      </c>
      <c r="J28" s="29">
        <v>-26.104599999999976</v>
      </c>
      <c r="K28" s="29">
        <v>0</v>
      </c>
      <c r="L28" s="29">
        <v>426.50135</v>
      </c>
      <c r="M28" s="29">
        <v>-212.69411000000002</v>
      </c>
      <c r="N28" s="29">
        <v>0</v>
      </c>
      <c r="O28" s="29">
        <v>-2988.3720499999999</v>
      </c>
      <c r="P28" s="29">
        <v>2533.4785200000001</v>
      </c>
      <c r="Q28" s="29">
        <v>0</v>
      </c>
      <c r="R28" s="29">
        <v>0</v>
      </c>
    </row>
    <row r="29" spans="1:18" x14ac:dyDescent="0.2">
      <c r="A29" s="35" t="s">
        <v>716</v>
      </c>
      <c r="B29" s="44">
        <v>0</v>
      </c>
      <c r="C29" s="44">
        <v>0</v>
      </c>
      <c r="D29" s="44">
        <v>-3293.4890100000002</v>
      </c>
      <c r="E29" s="44">
        <v>-323.16084000000001</v>
      </c>
      <c r="F29" s="44">
        <v>-897.14455999999996</v>
      </c>
      <c r="G29" s="44">
        <v>-63.897529999999996</v>
      </c>
      <c r="H29" s="44">
        <v>-4577.6919400000006</v>
      </c>
      <c r="I29" s="44">
        <v>-7912.6415900000011</v>
      </c>
      <c r="J29" s="44">
        <v>1262.6910399999999</v>
      </c>
      <c r="K29" s="44">
        <v>0</v>
      </c>
      <c r="L29" s="44">
        <v>8912.5112200000003</v>
      </c>
      <c r="M29" s="44">
        <v>-3826.9965999999999</v>
      </c>
      <c r="N29" s="44">
        <v>-115.78305999999999</v>
      </c>
      <c r="O29" s="44">
        <v>-1680.2189900000003</v>
      </c>
      <c r="P29" s="44">
        <v>4201.3769299999994</v>
      </c>
      <c r="Q29" s="44">
        <v>0</v>
      </c>
      <c r="R29" s="44">
        <v>0</v>
      </c>
    </row>
    <row r="30" spans="1:18" x14ac:dyDescent="0.2">
      <c r="A30" s="35" t="s">
        <v>286</v>
      </c>
      <c r="B30" s="29">
        <v>-4748.8610799999997</v>
      </c>
      <c r="C30" s="29">
        <v>-31</v>
      </c>
      <c r="D30" s="29">
        <v>-2349.5033899999999</v>
      </c>
      <c r="E30" s="29">
        <v>-801.50036</v>
      </c>
      <c r="F30" s="29">
        <v>-560.35203999999999</v>
      </c>
      <c r="G30" s="29">
        <v>0</v>
      </c>
      <c r="H30" s="29">
        <v>-8491.2168700000002</v>
      </c>
      <c r="I30" s="29">
        <v>82.816290000000095</v>
      </c>
      <c r="J30" s="29">
        <v>-271.01165000000003</v>
      </c>
      <c r="K30" s="29">
        <v>0</v>
      </c>
      <c r="L30" s="29">
        <v>74.399470000000008</v>
      </c>
      <c r="M30" s="29">
        <v>-130.21265</v>
      </c>
      <c r="N30" s="29">
        <v>409.84417999999999</v>
      </c>
      <c r="O30" s="29">
        <v>165.83564000000007</v>
      </c>
      <c r="P30" s="29">
        <v>-8140.71101</v>
      </c>
      <c r="Q30" s="29">
        <v>0</v>
      </c>
      <c r="R30" s="29">
        <v>0</v>
      </c>
    </row>
    <row r="31" spans="1:18" x14ac:dyDescent="0.2">
      <c r="A31" s="35" t="s">
        <v>717</v>
      </c>
      <c r="B31" s="29">
        <v>-0.98</v>
      </c>
      <c r="C31" s="29">
        <v>0</v>
      </c>
      <c r="D31" s="29">
        <v>-1354.3972599999997</v>
      </c>
      <c r="E31" s="29">
        <v>-80.973210000000009</v>
      </c>
      <c r="F31" s="29">
        <v>-296.44033000000002</v>
      </c>
      <c r="G31" s="29">
        <v>0</v>
      </c>
      <c r="H31" s="29">
        <v>-1732.7907999999998</v>
      </c>
      <c r="I31" s="29">
        <v>-935.00482000000011</v>
      </c>
      <c r="J31" s="29">
        <v>0</v>
      </c>
      <c r="K31" s="29">
        <v>0</v>
      </c>
      <c r="L31" s="29">
        <v>211.64774</v>
      </c>
      <c r="M31" s="29">
        <v>-77.868409999999997</v>
      </c>
      <c r="N31" s="29">
        <v>0</v>
      </c>
      <c r="O31" s="29">
        <v>-801.22549000000015</v>
      </c>
      <c r="P31" s="29">
        <v>2166.7212400000003</v>
      </c>
      <c r="Q31" s="29">
        <v>-510.12064000000004</v>
      </c>
      <c r="R31" s="29">
        <v>0</v>
      </c>
    </row>
    <row r="32" spans="1:18" x14ac:dyDescent="0.2">
      <c r="A32" s="35" t="s">
        <v>718</v>
      </c>
      <c r="B32" s="29">
        <v>0</v>
      </c>
      <c r="C32" s="29">
        <v>0</v>
      </c>
      <c r="D32" s="29">
        <v>-617.36228000000006</v>
      </c>
      <c r="E32" s="29">
        <v>-723.69505000000004</v>
      </c>
      <c r="F32" s="29">
        <v>-286.34769999999997</v>
      </c>
      <c r="G32" s="29">
        <v>0</v>
      </c>
      <c r="H32" s="29">
        <v>-1627.4050300000001</v>
      </c>
      <c r="I32" s="29">
        <v>-1681.3262500000001</v>
      </c>
      <c r="J32" s="29">
        <v>0</v>
      </c>
      <c r="K32" s="29">
        <v>0</v>
      </c>
      <c r="L32" s="29">
        <v>110.29428</v>
      </c>
      <c r="M32" s="29">
        <v>-1032.49134</v>
      </c>
      <c r="N32" s="29">
        <v>0</v>
      </c>
      <c r="O32" s="29">
        <v>-2603.52331</v>
      </c>
      <c r="P32" s="29">
        <v>421.27996000000002</v>
      </c>
      <c r="Q32" s="29">
        <v>-37.09393</v>
      </c>
      <c r="R32" s="29">
        <v>0</v>
      </c>
    </row>
    <row r="33" spans="1:18" x14ac:dyDescent="0.2">
      <c r="A33" s="35" t="s">
        <v>719</v>
      </c>
      <c r="B33" s="45">
        <v>-386.10208</v>
      </c>
      <c r="C33" s="45">
        <v>0</v>
      </c>
      <c r="D33" s="45">
        <v>-33285.874630000006</v>
      </c>
      <c r="E33" s="45">
        <v>-9671.4148399999995</v>
      </c>
      <c r="F33" s="45">
        <v>-3611.20829</v>
      </c>
      <c r="G33" s="45">
        <v>-135.03888000000001</v>
      </c>
      <c r="H33" s="45">
        <v>-47089.638719999995</v>
      </c>
      <c r="I33" s="45">
        <v>-1714.7821199999998</v>
      </c>
      <c r="J33" s="45">
        <v>0</v>
      </c>
      <c r="K33" s="45">
        <v>31.498690000000003</v>
      </c>
      <c r="L33" s="45">
        <v>1697.04871</v>
      </c>
      <c r="M33" s="45">
        <v>-540.70836999999995</v>
      </c>
      <c r="N33" s="45">
        <v>0</v>
      </c>
      <c r="O33" s="45">
        <v>-526.94308999999998</v>
      </c>
      <c r="P33" s="45">
        <v>17075.742979999992</v>
      </c>
      <c r="Q33" s="45">
        <v>0</v>
      </c>
      <c r="R33" s="45">
        <v>0</v>
      </c>
    </row>
    <row r="34" spans="1:18" x14ac:dyDescent="0.2">
      <c r="A34" s="37" t="s">
        <v>720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7.2442000000000002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7.2442000000000002</v>
      </c>
      <c r="P34" s="29">
        <v>415.09228000000002</v>
      </c>
      <c r="Q34" s="29">
        <v>-61.872160000000001</v>
      </c>
      <c r="R34" s="29">
        <v>0</v>
      </c>
    </row>
    <row r="35" spans="1:18" x14ac:dyDescent="0.2">
      <c r="A35" s="35" t="s">
        <v>721</v>
      </c>
      <c r="B35" s="29">
        <v>0</v>
      </c>
      <c r="C35" s="29">
        <v>0</v>
      </c>
      <c r="D35" s="29">
        <v>0</v>
      </c>
      <c r="E35" s="29">
        <v>-23.150509999999997</v>
      </c>
      <c r="F35" s="29">
        <v>-2.3355399999999999</v>
      </c>
      <c r="G35" s="29">
        <v>0</v>
      </c>
      <c r="H35" s="29">
        <v>-25.486049999999999</v>
      </c>
      <c r="I35" s="29">
        <v>-7.6402799999999997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-7.6402799999999997</v>
      </c>
      <c r="P35" s="29">
        <v>-8.2437000000000005</v>
      </c>
      <c r="Q35" s="29">
        <v>0</v>
      </c>
      <c r="R35" s="29">
        <v>0</v>
      </c>
    </row>
    <row r="36" spans="1:18" x14ac:dyDescent="0.2">
      <c r="A36" s="35" t="s">
        <v>722</v>
      </c>
      <c r="B36" s="29">
        <v>-351.50617</v>
      </c>
      <c r="C36" s="29">
        <v>0</v>
      </c>
      <c r="D36" s="29">
        <v>0</v>
      </c>
      <c r="E36" s="29">
        <v>-952.96630000000005</v>
      </c>
      <c r="F36" s="29">
        <v>-1019.3572899999999</v>
      </c>
      <c r="G36" s="29">
        <v>0</v>
      </c>
      <c r="H36" s="29">
        <v>-2323.8297599999996</v>
      </c>
      <c r="I36" s="29">
        <v>-6331.4992099999999</v>
      </c>
      <c r="J36" s="29">
        <v>-576.61</v>
      </c>
      <c r="K36" s="29">
        <v>0</v>
      </c>
      <c r="L36" s="29">
        <v>207.85269</v>
      </c>
      <c r="M36" s="29">
        <v>-228.70222000000001</v>
      </c>
      <c r="N36" s="29">
        <v>57.713149999999999</v>
      </c>
      <c r="O36" s="29">
        <v>-6871.2455899999986</v>
      </c>
      <c r="P36" s="29">
        <v>-16220.963699999998</v>
      </c>
      <c r="Q36" s="29">
        <v>0</v>
      </c>
      <c r="R36" s="29">
        <v>0</v>
      </c>
    </row>
    <row r="37" spans="1:18" x14ac:dyDescent="0.2">
      <c r="A37" s="35" t="s">
        <v>2500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-1125.1569999999999</v>
      </c>
      <c r="Q37" s="29">
        <v>0</v>
      </c>
      <c r="R37" s="29">
        <v>0</v>
      </c>
    </row>
    <row r="38" spans="1:18" x14ac:dyDescent="0.2">
      <c r="A38" s="36" t="s">
        <v>2501</v>
      </c>
      <c r="B38" s="29">
        <v>0</v>
      </c>
      <c r="C38" s="29">
        <v>0</v>
      </c>
      <c r="D38" s="29">
        <v>-5.8454600000000001</v>
      </c>
      <c r="E38" s="29">
        <v>-62.017160000000004</v>
      </c>
      <c r="F38" s="29">
        <v>-1117.7553499999999</v>
      </c>
      <c r="G38" s="29">
        <v>0</v>
      </c>
      <c r="H38" s="29">
        <v>-1185.61797</v>
      </c>
      <c r="I38" s="29">
        <v>-14549.663710000001</v>
      </c>
      <c r="J38" s="29">
        <v>0</v>
      </c>
      <c r="K38" s="29">
        <v>20.121270000000003</v>
      </c>
      <c r="L38" s="29">
        <v>338.02810999999997</v>
      </c>
      <c r="M38" s="29">
        <v>-998.90886000000012</v>
      </c>
      <c r="N38" s="29">
        <v>0</v>
      </c>
      <c r="O38" s="29">
        <v>-15190.423190000001</v>
      </c>
      <c r="P38" s="29">
        <v>-13118.653459999998</v>
      </c>
      <c r="Q38" s="29">
        <v>-205.81676999999999</v>
      </c>
      <c r="R38" s="29">
        <v>0</v>
      </c>
    </row>
    <row r="39" spans="1:18" x14ac:dyDescent="0.2">
      <c r="A39" s="35" t="s">
        <v>2502</v>
      </c>
      <c r="B39" s="44">
        <v>-44.138919999999999</v>
      </c>
      <c r="C39" s="44">
        <v>0</v>
      </c>
      <c r="D39" s="44">
        <v>0</v>
      </c>
      <c r="E39" s="44">
        <v>-1286.49595</v>
      </c>
      <c r="F39" s="44">
        <v>-644.91590000000008</v>
      </c>
      <c r="G39" s="44">
        <v>-199.79219000000001</v>
      </c>
      <c r="H39" s="44">
        <v>-2175.3429599999999</v>
      </c>
      <c r="I39" s="44">
        <v>-1399.49208</v>
      </c>
      <c r="J39" s="44">
        <v>0</v>
      </c>
      <c r="K39" s="44">
        <v>0</v>
      </c>
      <c r="L39" s="44">
        <v>92.447550000000007</v>
      </c>
      <c r="M39" s="44">
        <v>-105.58054</v>
      </c>
      <c r="N39" s="44">
        <v>0</v>
      </c>
      <c r="O39" s="44">
        <v>-1412.6250700000001</v>
      </c>
      <c r="P39" s="44">
        <v>3713.6559399999901</v>
      </c>
      <c r="Q39" s="44">
        <v>0</v>
      </c>
      <c r="R39" s="44">
        <v>0</v>
      </c>
    </row>
    <row r="40" spans="1:18" x14ac:dyDescent="0.2">
      <c r="A40" s="35" t="s">
        <v>2503</v>
      </c>
      <c r="B40" s="29">
        <v>-14.249549999999999</v>
      </c>
      <c r="C40" s="29">
        <v>0</v>
      </c>
      <c r="D40" s="29">
        <v>-700.96508000000006</v>
      </c>
      <c r="E40" s="29">
        <v>-49.887050000000002</v>
      </c>
      <c r="F40" s="29">
        <v>-63.750889999999998</v>
      </c>
      <c r="G40" s="29">
        <v>-22.09036</v>
      </c>
      <c r="H40" s="29">
        <v>-850.94293000000016</v>
      </c>
      <c r="I40" s="29">
        <v>-38.299370000000003</v>
      </c>
      <c r="J40" s="29">
        <v>0</v>
      </c>
      <c r="K40" s="29">
        <v>1.881E-2</v>
      </c>
      <c r="L40" s="29">
        <v>444.63948999999997</v>
      </c>
      <c r="M40" s="29">
        <v>-58.363800000000005</v>
      </c>
      <c r="N40" s="29">
        <v>0</v>
      </c>
      <c r="O40" s="29">
        <v>347.99513000000002</v>
      </c>
      <c r="P40" s="29">
        <v>-1006.67889</v>
      </c>
      <c r="Q40" s="29">
        <v>0</v>
      </c>
      <c r="R40" s="29">
        <v>0</v>
      </c>
    </row>
    <row r="41" spans="1:18" x14ac:dyDescent="0.2">
      <c r="A41" s="35" t="s">
        <v>2504</v>
      </c>
      <c r="B41" s="29">
        <v>-8.3041</v>
      </c>
      <c r="C41" s="29">
        <v>0</v>
      </c>
      <c r="D41" s="29">
        <v>-34.110330000000005</v>
      </c>
      <c r="E41" s="29">
        <v>0</v>
      </c>
      <c r="F41" s="29">
        <v>-23.004000000000001</v>
      </c>
      <c r="G41" s="29">
        <v>0</v>
      </c>
      <c r="H41" s="29">
        <v>-65.418430000000001</v>
      </c>
      <c r="I41" s="29">
        <v>-445.23691000000002</v>
      </c>
      <c r="J41" s="29">
        <v>-31.262400000000003</v>
      </c>
      <c r="K41" s="29">
        <v>0</v>
      </c>
      <c r="L41" s="29">
        <v>155.79123000000001</v>
      </c>
      <c r="M41" s="29">
        <v>-3.0376999999999996</v>
      </c>
      <c r="N41" s="29">
        <v>0</v>
      </c>
      <c r="O41" s="29">
        <v>-323.74578000000008</v>
      </c>
      <c r="P41" s="29">
        <v>-878.12076000000002</v>
      </c>
      <c r="Q41" s="29">
        <v>0</v>
      </c>
      <c r="R41" s="29">
        <v>0</v>
      </c>
    </row>
    <row r="42" spans="1:18" x14ac:dyDescent="0.2">
      <c r="A42" s="35" t="s">
        <v>2505</v>
      </c>
      <c r="B42" s="29">
        <v>0</v>
      </c>
      <c r="C42" s="29">
        <v>0</v>
      </c>
      <c r="D42" s="29">
        <v>0</v>
      </c>
      <c r="E42" s="29">
        <v>-36.960949999999997</v>
      </c>
      <c r="F42" s="29">
        <v>-124.64936</v>
      </c>
      <c r="G42" s="29">
        <v>0</v>
      </c>
      <c r="H42" s="29">
        <v>-161.61031</v>
      </c>
      <c r="I42" s="29">
        <v>122.65536999999999</v>
      </c>
      <c r="J42" s="29">
        <v>76.687309999999997</v>
      </c>
      <c r="K42" s="29">
        <v>0</v>
      </c>
      <c r="L42" s="29">
        <v>3371.0045499999997</v>
      </c>
      <c r="M42" s="29">
        <v>-133.06774999999999</v>
      </c>
      <c r="N42" s="29">
        <v>0</v>
      </c>
      <c r="O42" s="29">
        <v>3437.2794800000001</v>
      </c>
      <c r="P42" s="29">
        <v>3076.9700499999999</v>
      </c>
      <c r="Q42" s="29">
        <v>0</v>
      </c>
      <c r="R42" s="29">
        <v>0</v>
      </c>
    </row>
    <row r="43" spans="1:18" x14ac:dyDescent="0.2">
      <c r="A43" s="35" t="s">
        <v>2506</v>
      </c>
      <c r="B43" s="29">
        <v>0</v>
      </c>
      <c r="C43" s="29">
        <v>0</v>
      </c>
      <c r="D43" s="29">
        <v>0</v>
      </c>
      <c r="E43" s="29">
        <v>-1092.3779</v>
      </c>
      <c r="F43" s="29">
        <v>-1294.8544199999999</v>
      </c>
      <c r="G43" s="29">
        <v>0</v>
      </c>
      <c r="H43" s="29">
        <v>-2387.2323199999996</v>
      </c>
      <c r="I43" s="29">
        <v>-6038.7975099999985</v>
      </c>
      <c r="J43" s="29">
        <v>0</v>
      </c>
      <c r="K43" s="29">
        <v>10.04068</v>
      </c>
      <c r="L43" s="29">
        <v>402.10170999999997</v>
      </c>
      <c r="M43" s="29">
        <v>-4316.1317099999987</v>
      </c>
      <c r="N43" s="29">
        <v>0</v>
      </c>
      <c r="O43" s="29">
        <v>-9942.7868299999991</v>
      </c>
      <c r="P43" s="29">
        <v>61223.463619999995</v>
      </c>
      <c r="Q43" s="29">
        <v>-10690.841869999998</v>
      </c>
      <c r="R43" s="29">
        <v>0</v>
      </c>
    </row>
    <row r="44" spans="1:18" x14ac:dyDescent="0.2">
      <c r="A44" s="35" t="s">
        <v>1290</v>
      </c>
      <c r="B44" s="45">
        <v>-92.875479999999996</v>
      </c>
      <c r="C44" s="45">
        <v>-1084.7428400000001</v>
      </c>
      <c r="D44" s="45">
        <v>0</v>
      </c>
      <c r="E44" s="45">
        <v>-5051.4712499999996</v>
      </c>
      <c r="F44" s="45">
        <v>-2891.3852499999998</v>
      </c>
      <c r="G44" s="45">
        <v>0</v>
      </c>
      <c r="H44" s="45">
        <v>-9120.4748199999995</v>
      </c>
      <c r="I44" s="45">
        <v>-2992.2856099999999</v>
      </c>
      <c r="J44" s="45">
        <v>-882.15142000000014</v>
      </c>
      <c r="K44" s="45">
        <v>0</v>
      </c>
      <c r="L44" s="45">
        <v>126.67439</v>
      </c>
      <c r="M44" s="45">
        <v>-556.96865000000003</v>
      </c>
      <c r="N44" s="45">
        <v>0</v>
      </c>
      <c r="O44" s="45">
        <v>-4304.7312899999997</v>
      </c>
      <c r="P44" s="45">
        <v>19896.558010000012</v>
      </c>
      <c r="Q44" s="45">
        <v>-432.70409999999998</v>
      </c>
      <c r="R44" s="45">
        <v>0</v>
      </c>
    </row>
    <row r="45" spans="1:18" x14ac:dyDescent="0.2">
      <c r="A45" s="38" t="s">
        <v>289</v>
      </c>
      <c r="B45" s="28">
        <v>-12193.394740000002</v>
      </c>
      <c r="C45" s="28">
        <v>-2383.9331500000003</v>
      </c>
      <c r="D45" s="28">
        <v>-157499.13605890094</v>
      </c>
      <c r="E45" s="28">
        <v>-68941.194860000003</v>
      </c>
      <c r="F45" s="28">
        <v>-46986.959412264638</v>
      </c>
      <c r="G45" s="28">
        <v>-1240.6152400000001</v>
      </c>
      <c r="H45" s="28">
        <v>-289245.23346116563</v>
      </c>
      <c r="I45" s="28">
        <v>-125565.33390999999</v>
      </c>
      <c r="J45" s="28">
        <v>-5201.2036099999968</v>
      </c>
      <c r="K45" s="28">
        <v>342.38058000000001</v>
      </c>
      <c r="L45" s="28">
        <v>42691.150173924369</v>
      </c>
      <c r="M45" s="28">
        <v>-29124.396979999969</v>
      </c>
      <c r="N45" s="28">
        <v>-1474.8850100000002</v>
      </c>
      <c r="O45" s="28">
        <v>-118332.28875607559</v>
      </c>
      <c r="P45" s="28">
        <v>192700.71495773699</v>
      </c>
      <c r="Q45" s="28">
        <v>-51389.20226000125</v>
      </c>
      <c r="R45" s="28">
        <v>0</v>
      </c>
    </row>
    <row r="46" spans="1:18" x14ac:dyDescent="0.2">
      <c r="A46" s="35" t="s">
        <v>2507</v>
      </c>
      <c r="B46" s="44">
        <v>-423.82204999999999</v>
      </c>
      <c r="C46" s="44">
        <v>-10.361790000000001</v>
      </c>
      <c r="D46" s="44">
        <v>0</v>
      </c>
      <c r="E46" s="44">
        <v>-116.65535000000001</v>
      </c>
      <c r="F46" s="44">
        <v>0</v>
      </c>
      <c r="G46" s="44">
        <v>0</v>
      </c>
      <c r="H46" s="44">
        <v>-550.83918999999992</v>
      </c>
      <c r="I46" s="44">
        <v>-829.48046999999997</v>
      </c>
      <c r="J46" s="44">
        <v>0</v>
      </c>
      <c r="K46" s="44">
        <v>0</v>
      </c>
      <c r="L46" s="44">
        <v>3772.8335300000003</v>
      </c>
      <c r="M46" s="44">
        <v>-1614.1611499999999</v>
      </c>
      <c r="N46" s="44">
        <v>-12689.832829999999</v>
      </c>
      <c r="O46" s="44">
        <v>-11360.64092</v>
      </c>
      <c r="P46" s="44">
        <v>-25514.729289999999</v>
      </c>
      <c r="Q46" s="44">
        <v>0</v>
      </c>
      <c r="R46" s="44">
        <v>0</v>
      </c>
    </row>
    <row r="47" spans="1:18" x14ac:dyDescent="0.2">
      <c r="A47" s="35" t="s">
        <v>2508</v>
      </c>
      <c r="B47" s="29">
        <v>-99.810570000000013</v>
      </c>
      <c r="C47" s="29">
        <v>-568.51116000000002</v>
      </c>
      <c r="D47" s="29">
        <v>0</v>
      </c>
      <c r="E47" s="29">
        <v>-123.06178999999999</v>
      </c>
      <c r="F47" s="29">
        <v>-1400.19937</v>
      </c>
      <c r="G47" s="29">
        <v>0</v>
      </c>
      <c r="H47" s="29">
        <v>-2191.5828900000001</v>
      </c>
      <c r="I47" s="29">
        <v>-747.24785999999995</v>
      </c>
      <c r="J47" s="29">
        <v>0</v>
      </c>
      <c r="K47" s="29">
        <v>0</v>
      </c>
      <c r="L47" s="29">
        <v>221.62439999999998</v>
      </c>
      <c r="M47" s="29">
        <v>-569.65742</v>
      </c>
      <c r="N47" s="29">
        <v>137.03698</v>
      </c>
      <c r="O47" s="29">
        <v>-958.24389999999994</v>
      </c>
      <c r="P47" s="29">
        <v>6706.6500800000003</v>
      </c>
      <c r="Q47" s="29">
        <v>-1007.5693199999999</v>
      </c>
      <c r="R47" s="29">
        <v>0</v>
      </c>
    </row>
    <row r="48" spans="1:18" x14ac:dyDescent="0.2">
      <c r="A48" s="35" t="s">
        <v>2509</v>
      </c>
      <c r="B48" s="29">
        <v>0</v>
      </c>
      <c r="C48" s="29">
        <v>0</v>
      </c>
      <c r="D48" s="29">
        <v>0</v>
      </c>
      <c r="E48" s="29">
        <v>0</v>
      </c>
      <c r="F48" s="29">
        <v>-381.19799999999998</v>
      </c>
      <c r="G48" s="29">
        <v>0</v>
      </c>
      <c r="H48" s="29">
        <v>-381.19799999999998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15389.883</v>
      </c>
      <c r="Q48" s="29">
        <v>-2438.692</v>
      </c>
      <c r="R48" s="29">
        <v>0</v>
      </c>
    </row>
    <row r="49" spans="1:18" x14ac:dyDescent="0.2">
      <c r="A49" s="35" t="s">
        <v>2510</v>
      </c>
      <c r="B49" s="29">
        <v>-7324.7871599999999</v>
      </c>
      <c r="C49" s="29">
        <v>-1935.33699</v>
      </c>
      <c r="D49" s="29">
        <v>0</v>
      </c>
      <c r="E49" s="29">
        <v>-517.10464999999999</v>
      </c>
      <c r="F49" s="29">
        <v>-1730.0342599999999</v>
      </c>
      <c r="G49" s="29">
        <v>-135.51751999999999</v>
      </c>
      <c r="H49" s="29">
        <v>-11642.780580000001</v>
      </c>
      <c r="I49" s="29">
        <v>-4805.7860899999996</v>
      </c>
      <c r="J49" s="29">
        <v>0</v>
      </c>
      <c r="K49" s="29">
        <v>0</v>
      </c>
      <c r="L49" s="29">
        <v>1.32656</v>
      </c>
      <c r="M49" s="29">
        <v>-421.14365999999995</v>
      </c>
      <c r="N49" s="29">
        <v>0</v>
      </c>
      <c r="O49" s="29">
        <v>-5225.6031900000007</v>
      </c>
      <c r="P49" s="29">
        <v>30853.148140000001</v>
      </c>
      <c r="Q49" s="29">
        <v>-5567.7138299999997</v>
      </c>
      <c r="R49" s="29">
        <v>0</v>
      </c>
    </row>
    <row r="50" spans="1:18" x14ac:dyDescent="0.2">
      <c r="A50" s="35" t="s">
        <v>2511</v>
      </c>
      <c r="B50" s="45">
        <v>0</v>
      </c>
      <c r="C50" s="45">
        <v>0</v>
      </c>
      <c r="D50" s="45">
        <v>0</v>
      </c>
      <c r="E50" s="45">
        <v>-35.852760000000004</v>
      </c>
      <c r="F50" s="45">
        <v>-611.43531999999993</v>
      </c>
      <c r="G50" s="45">
        <v>0</v>
      </c>
      <c r="H50" s="45">
        <v>-647.28807999999992</v>
      </c>
      <c r="I50" s="45">
        <v>-250.56518</v>
      </c>
      <c r="J50" s="45">
        <v>0</v>
      </c>
      <c r="K50" s="45">
        <v>0</v>
      </c>
      <c r="L50" s="45">
        <v>0</v>
      </c>
      <c r="M50" s="45">
        <v>-387.30796000000004</v>
      </c>
      <c r="N50" s="45">
        <v>0</v>
      </c>
      <c r="O50" s="45">
        <v>-637.87314000000003</v>
      </c>
      <c r="P50" s="45">
        <v>-6209.1103499999999</v>
      </c>
      <c r="Q50" s="45">
        <v>0</v>
      </c>
      <c r="R50" s="45">
        <v>0</v>
      </c>
    </row>
    <row r="51" spans="1:18" x14ac:dyDescent="0.2">
      <c r="A51" s="37" t="s">
        <v>2512</v>
      </c>
      <c r="B51" s="29">
        <v>-40.446949999999994</v>
      </c>
      <c r="C51" s="29">
        <v>0</v>
      </c>
      <c r="D51" s="29">
        <v>0</v>
      </c>
      <c r="E51" s="29">
        <v>-2356.17092</v>
      </c>
      <c r="F51" s="29">
        <v>-4802.2300100000002</v>
      </c>
      <c r="G51" s="29">
        <v>0</v>
      </c>
      <c r="H51" s="29">
        <v>-7198.8478800000003</v>
      </c>
      <c r="I51" s="29">
        <v>-1583.9990700000001</v>
      </c>
      <c r="J51" s="29">
        <v>0</v>
      </c>
      <c r="K51" s="29">
        <v>0</v>
      </c>
      <c r="L51" s="29">
        <v>13076.30665</v>
      </c>
      <c r="M51" s="29">
        <v>-11766.06264</v>
      </c>
      <c r="N51" s="29">
        <v>0</v>
      </c>
      <c r="O51" s="29">
        <v>-273.75506000000053</v>
      </c>
      <c r="P51" s="29">
        <v>-23033.921750000001</v>
      </c>
      <c r="Q51" s="29">
        <v>0</v>
      </c>
      <c r="R51" s="29">
        <v>0</v>
      </c>
    </row>
    <row r="52" spans="1:18" x14ac:dyDescent="0.2">
      <c r="A52" s="35" t="s">
        <v>2513</v>
      </c>
      <c r="B52" s="29">
        <v>0</v>
      </c>
      <c r="C52" s="29">
        <v>0</v>
      </c>
      <c r="D52" s="29">
        <v>-6271.5613800000001</v>
      </c>
      <c r="E52" s="29">
        <v>0</v>
      </c>
      <c r="F52" s="29">
        <v>-117.69069</v>
      </c>
      <c r="G52" s="29">
        <v>0</v>
      </c>
      <c r="H52" s="29">
        <v>-6389.2520700000005</v>
      </c>
      <c r="I52" s="29">
        <v>-3346.9074999999998</v>
      </c>
      <c r="J52" s="29">
        <v>0</v>
      </c>
      <c r="K52" s="29">
        <v>0</v>
      </c>
      <c r="L52" s="29">
        <v>16.414429999999999</v>
      </c>
      <c r="M52" s="29">
        <v>-45.165300000000002</v>
      </c>
      <c r="N52" s="29">
        <v>0</v>
      </c>
      <c r="O52" s="29">
        <v>-3375.6583699999996</v>
      </c>
      <c r="P52" s="29">
        <v>13455.984199999999</v>
      </c>
      <c r="Q52" s="29">
        <v>-3137.2269999999999</v>
      </c>
      <c r="R52" s="29">
        <v>0</v>
      </c>
    </row>
    <row r="53" spans="1:18" x14ac:dyDescent="0.2">
      <c r="A53" s="371" t="s">
        <v>287</v>
      </c>
      <c r="B53" s="29">
        <v>0</v>
      </c>
      <c r="C53" s="29">
        <v>0</v>
      </c>
      <c r="D53" s="29">
        <v>0</v>
      </c>
      <c r="E53" s="29">
        <v>0</v>
      </c>
      <c r="F53" s="29">
        <v>-437.66175999999996</v>
      </c>
      <c r="G53" s="29">
        <v>0</v>
      </c>
      <c r="H53" s="29">
        <v>-437.66175999999996</v>
      </c>
      <c r="I53" s="29">
        <v>-2878.7477699999999</v>
      </c>
      <c r="J53" s="29">
        <v>0</v>
      </c>
      <c r="K53" s="29">
        <v>0</v>
      </c>
      <c r="L53" s="29">
        <v>515.16365999999994</v>
      </c>
      <c r="M53" s="29">
        <v>-1811.30159</v>
      </c>
      <c r="N53" s="29">
        <v>0</v>
      </c>
      <c r="O53" s="29">
        <v>-4174.8856999999998</v>
      </c>
      <c r="P53" s="29">
        <v>42824.037490000017</v>
      </c>
      <c r="Q53" s="29">
        <v>-8257.9699000000001</v>
      </c>
      <c r="R53" s="29">
        <v>0</v>
      </c>
    </row>
    <row r="54" spans="1:18" x14ac:dyDescent="0.2">
      <c r="A54" s="35" t="s">
        <v>2514</v>
      </c>
      <c r="B54" s="29">
        <v>-3.3472</v>
      </c>
      <c r="C54" s="29">
        <v>-23.532499999999999</v>
      </c>
      <c r="D54" s="29">
        <v>0</v>
      </c>
      <c r="E54" s="29">
        <v>0</v>
      </c>
      <c r="F54" s="29">
        <v>-107.44819</v>
      </c>
      <c r="G54" s="29">
        <v>0</v>
      </c>
      <c r="H54" s="29">
        <v>-134.32789000000002</v>
      </c>
      <c r="I54" s="29">
        <v>-152.76316999999997</v>
      </c>
      <c r="J54" s="29">
        <v>0</v>
      </c>
      <c r="K54" s="29">
        <v>0</v>
      </c>
      <c r="L54" s="29">
        <v>1.7475099999999999</v>
      </c>
      <c r="M54" s="29">
        <v>-3.5108699999999997</v>
      </c>
      <c r="N54" s="29">
        <v>0</v>
      </c>
      <c r="O54" s="29">
        <v>-154.52652999999998</v>
      </c>
      <c r="P54" s="29">
        <v>13943.510630000001</v>
      </c>
      <c r="Q54" s="29">
        <v>-2687.9086200000002</v>
      </c>
      <c r="R54" s="29">
        <v>0</v>
      </c>
    </row>
    <row r="55" spans="1:18" x14ac:dyDescent="0.2">
      <c r="A55" s="36" t="s">
        <v>2515</v>
      </c>
      <c r="B55" s="29">
        <v>-52.814490000000006</v>
      </c>
      <c r="C55" s="29">
        <v>-0.58335999999999999</v>
      </c>
      <c r="D55" s="29">
        <v>-473.96463</v>
      </c>
      <c r="E55" s="29">
        <v>0</v>
      </c>
      <c r="F55" s="29">
        <v>0</v>
      </c>
      <c r="G55" s="29">
        <v>0</v>
      </c>
      <c r="H55" s="29">
        <v>-527.36248000000001</v>
      </c>
      <c r="I55" s="29">
        <v>178.14069000000001</v>
      </c>
      <c r="J55" s="29">
        <v>0</v>
      </c>
      <c r="K55" s="29">
        <v>0</v>
      </c>
      <c r="L55" s="29">
        <v>127.22710000000001</v>
      </c>
      <c r="M55" s="29">
        <v>-88.327240000000003</v>
      </c>
      <c r="N55" s="29">
        <v>0</v>
      </c>
      <c r="O55" s="29">
        <v>217.04055000000005</v>
      </c>
      <c r="P55" s="29">
        <v>1112.8226000000002</v>
      </c>
      <c r="Q55" s="29">
        <v>0</v>
      </c>
      <c r="R55" s="29">
        <v>0</v>
      </c>
    </row>
    <row r="56" spans="1:18" x14ac:dyDescent="0.2">
      <c r="A56" s="35" t="s">
        <v>288</v>
      </c>
      <c r="B56" s="44">
        <v>-213.92501000000001</v>
      </c>
      <c r="C56" s="44">
        <v>0</v>
      </c>
      <c r="D56" s="44">
        <v>-32.363529999999997</v>
      </c>
      <c r="E56" s="44">
        <v>-359.36804999999998</v>
      </c>
      <c r="F56" s="44">
        <v>-390.49912000000006</v>
      </c>
      <c r="G56" s="44">
        <v>0</v>
      </c>
      <c r="H56" s="44">
        <v>-996.15571</v>
      </c>
      <c r="I56" s="44">
        <v>-362.40915999999999</v>
      </c>
      <c r="J56" s="44">
        <v>0</v>
      </c>
      <c r="K56" s="44">
        <v>0</v>
      </c>
      <c r="L56" s="44">
        <v>627.14734999999996</v>
      </c>
      <c r="M56" s="44">
        <v>-621.20222000000012</v>
      </c>
      <c r="N56" s="44">
        <v>192.48114999999999</v>
      </c>
      <c r="O56" s="44">
        <v>-163.98288000000008</v>
      </c>
      <c r="P56" s="44">
        <v>-4477.7340800000002</v>
      </c>
      <c r="Q56" s="44">
        <v>0</v>
      </c>
      <c r="R56" s="44">
        <v>0</v>
      </c>
    </row>
    <row r="57" spans="1:18" x14ac:dyDescent="0.2">
      <c r="A57" s="35" t="s">
        <v>2516</v>
      </c>
      <c r="B57" s="29">
        <v>-6.5088500000000007</v>
      </c>
      <c r="C57" s="29">
        <v>0</v>
      </c>
      <c r="D57" s="29">
        <v>-34.4437</v>
      </c>
      <c r="E57" s="29">
        <v>-473.39771000000002</v>
      </c>
      <c r="F57" s="29">
        <v>-602.41771000000006</v>
      </c>
      <c r="G57" s="29">
        <v>0</v>
      </c>
      <c r="H57" s="29">
        <v>-1116.7679700000001</v>
      </c>
      <c r="I57" s="29">
        <v>-1391.7235700000019</v>
      </c>
      <c r="J57" s="29">
        <v>0</v>
      </c>
      <c r="K57" s="29">
        <v>0</v>
      </c>
      <c r="L57" s="29">
        <v>475.41429999999997</v>
      </c>
      <c r="M57" s="29">
        <v>-178.95755000000025</v>
      </c>
      <c r="N57" s="29">
        <v>0</v>
      </c>
      <c r="O57" s="29">
        <v>-1095.2668200000021</v>
      </c>
      <c r="P57" s="29">
        <v>-7495.6182299989014</v>
      </c>
      <c r="Q57" s="29">
        <v>0</v>
      </c>
      <c r="R57" s="29">
        <v>0</v>
      </c>
    </row>
    <row r="58" spans="1:18" x14ac:dyDescent="0.2">
      <c r="A58" s="35" t="s">
        <v>2517</v>
      </c>
      <c r="B58" s="29">
        <v>0</v>
      </c>
      <c r="C58" s="29">
        <v>0</v>
      </c>
      <c r="D58" s="29">
        <v>-697.56328000000008</v>
      </c>
      <c r="E58" s="29">
        <v>-154.91849999999999</v>
      </c>
      <c r="F58" s="29">
        <v>-1435.0666800000001</v>
      </c>
      <c r="G58" s="29">
        <v>0</v>
      </c>
      <c r="H58" s="29">
        <v>-2287.54846</v>
      </c>
      <c r="I58" s="29">
        <v>-756.04501000000005</v>
      </c>
      <c r="J58" s="29">
        <v>0</v>
      </c>
      <c r="K58" s="29">
        <v>0</v>
      </c>
      <c r="L58" s="29">
        <v>374.19900999999999</v>
      </c>
      <c r="M58" s="29">
        <v>-546.28620999999998</v>
      </c>
      <c r="N58" s="29">
        <v>0</v>
      </c>
      <c r="O58" s="29">
        <v>-928.13220999999999</v>
      </c>
      <c r="P58" s="29">
        <v>19797.831039999997</v>
      </c>
      <c r="Q58" s="29">
        <v>0</v>
      </c>
      <c r="R58" s="29">
        <v>0</v>
      </c>
    </row>
    <row r="59" spans="1:18" x14ac:dyDescent="0.2">
      <c r="A59" s="35" t="s">
        <v>2518</v>
      </c>
      <c r="B59" s="29">
        <v>-76.118220000000008</v>
      </c>
      <c r="C59" s="29">
        <v>0</v>
      </c>
      <c r="D59" s="29">
        <v>0</v>
      </c>
      <c r="E59" s="29">
        <v>-4.97065</v>
      </c>
      <c r="F59" s="29">
        <v>-405.40073999999998</v>
      </c>
      <c r="G59" s="29">
        <v>0</v>
      </c>
      <c r="H59" s="29">
        <v>-486.48960999999997</v>
      </c>
      <c r="I59" s="29">
        <v>-598.53554000000008</v>
      </c>
      <c r="J59" s="29">
        <v>0</v>
      </c>
      <c r="K59" s="29">
        <v>0</v>
      </c>
      <c r="L59" s="29">
        <v>13.654999999999999</v>
      </c>
      <c r="M59" s="29">
        <v>0</v>
      </c>
      <c r="N59" s="29">
        <v>0</v>
      </c>
      <c r="O59" s="29">
        <v>-584.88054</v>
      </c>
      <c r="P59" s="29">
        <v>2096.67301</v>
      </c>
      <c r="Q59" s="29">
        <v>0</v>
      </c>
      <c r="R59" s="29">
        <v>0</v>
      </c>
    </row>
    <row r="60" spans="1:18" x14ac:dyDescent="0.2">
      <c r="A60" s="35" t="s">
        <v>2519</v>
      </c>
      <c r="B60" s="45">
        <v>-515.74305000000004</v>
      </c>
      <c r="C60" s="45">
        <v>-65.52167</v>
      </c>
      <c r="D60" s="45">
        <v>0</v>
      </c>
      <c r="E60" s="45">
        <v>-70.386960000000002</v>
      </c>
      <c r="F60" s="45">
        <v>-51.524259999999998</v>
      </c>
      <c r="G60" s="45">
        <v>0</v>
      </c>
      <c r="H60" s="45">
        <v>-703.17593999999997</v>
      </c>
      <c r="I60" s="45">
        <v>-148.39197000000001</v>
      </c>
      <c r="J60" s="45">
        <v>10.46349</v>
      </c>
      <c r="K60" s="45">
        <v>0</v>
      </c>
      <c r="L60" s="45">
        <v>60.625190000000003</v>
      </c>
      <c r="M60" s="45">
        <v>-9.0359699999999989</v>
      </c>
      <c r="N60" s="45">
        <v>0</v>
      </c>
      <c r="O60" s="45">
        <v>-86.33926000000001</v>
      </c>
      <c r="P60" s="45">
        <v>-974.65665000000001</v>
      </c>
      <c r="Q60" s="45">
        <v>0</v>
      </c>
      <c r="R60" s="45">
        <v>0</v>
      </c>
    </row>
    <row r="61" spans="1:18" x14ac:dyDescent="0.2">
      <c r="A61" s="37" t="s">
        <v>2520</v>
      </c>
      <c r="B61" s="29">
        <v>-48.899010000000004</v>
      </c>
      <c r="C61" s="29">
        <v>-7.3938199999999998</v>
      </c>
      <c r="D61" s="29">
        <v>0</v>
      </c>
      <c r="E61" s="29">
        <v>0</v>
      </c>
      <c r="F61" s="29">
        <v>-64.068969999999993</v>
      </c>
      <c r="G61" s="29">
        <v>0</v>
      </c>
      <c r="H61" s="29">
        <v>-120.36179999999999</v>
      </c>
      <c r="I61" s="29">
        <v>-468.66555</v>
      </c>
      <c r="J61" s="29">
        <v>0</v>
      </c>
      <c r="K61" s="29">
        <v>0</v>
      </c>
      <c r="L61" s="29">
        <v>-9.1178899999999992</v>
      </c>
      <c r="M61" s="29">
        <v>-5.47668</v>
      </c>
      <c r="N61" s="29">
        <v>0</v>
      </c>
      <c r="O61" s="29">
        <v>-483.26011999999997</v>
      </c>
      <c r="P61" s="29">
        <v>428.58393999999998</v>
      </c>
      <c r="Q61" s="29">
        <v>-182.36881</v>
      </c>
      <c r="R61" s="29">
        <v>0</v>
      </c>
    </row>
    <row r="62" spans="1:18" x14ac:dyDescent="0.2">
      <c r="A62" s="35" t="s">
        <v>2521</v>
      </c>
      <c r="B62" s="29">
        <v>-5.06989</v>
      </c>
      <c r="C62" s="29">
        <v>0</v>
      </c>
      <c r="D62" s="29">
        <v>-10.930070000000002</v>
      </c>
      <c r="E62" s="29">
        <v>-36.642269999999996</v>
      </c>
      <c r="F62" s="29">
        <v>-646.63711000000001</v>
      </c>
      <c r="G62" s="29">
        <v>-593.45067000000006</v>
      </c>
      <c r="H62" s="29">
        <v>-1292.73001</v>
      </c>
      <c r="I62" s="29">
        <v>-68.710619999999992</v>
      </c>
      <c r="J62" s="29">
        <v>0</v>
      </c>
      <c r="K62" s="29">
        <v>0</v>
      </c>
      <c r="L62" s="29">
        <v>5.2163900000000005</v>
      </c>
      <c r="M62" s="29">
        <v>-1404.4245100000001</v>
      </c>
      <c r="N62" s="29">
        <v>0</v>
      </c>
      <c r="O62" s="29">
        <v>-1467.9187400000001</v>
      </c>
      <c r="P62" s="29">
        <v>17014.917960000097</v>
      </c>
      <c r="Q62" s="29">
        <v>-3002.8137718015105</v>
      </c>
      <c r="R62" s="29">
        <v>0</v>
      </c>
    </row>
    <row r="63" spans="1:18" x14ac:dyDescent="0.2">
      <c r="A63" s="35" t="s">
        <v>2522</v>
      </c>
      <c r="B63" s="29">
        <v>-0.501</v>
      </c>
      <c r="C63" s="29">
        <v>0</v>
      </c>
      <c r="D63" s="29">
        <v>0</v>
      </c>
      <c r="E63" s="29">
        <v>-2.7570000000000001</v>
      </c>
      <c r="F63" s="29">
        <v>-912.25699999999995</v>
      </c>
      <c r="G63" s="29">
        <v>0</v>
      </c>
      <c r="H63" s="29">
        <v>-915.51499999999999</v>
      </c>
      <c r="I63" s="29">
        <v>-179.101</v>
      </c>
      <c r="J63" s="29">
        <v>0</v>
      </c>
      <c r="K63" s="29">
        <v>0</v>
      </c>
      <c r="L63" s="29">
        <v>34.765000000000001</v>
      </c>
      <c r="M63" s="29">
        <v>0</v>
      </c>
      <c r="N63" s="29">
        <v>0</v>
      </c>
      <c r="O63" s="29">
        <v>-144.33600000000001</v>
      </c>
      <c r="P63" s="29">
        <v>-4298.9620000000004</v>
      </c>
      <c r="Q63" s="29">
        <v>0</v>
      </c>
      <c r="R63" s="29">
        <v>0</v>
      </c>
    </row>
    <row r="64" spans="1:18" x14ac:dyDescent="0.2">
      <c r="A64" s="35" t="s">
        <v>2523</v>
      </c>
      <c r="B64" s="29">
        <v>0</v>
      </c>
      <c r="C64" s="29">
        <v>0</v>
      </c>
      <c r="D64" s="29">
        <v>-7.7003200000000005</v>
      </c>
      <c r="E64" s="29">
        <v>-448.09555</v>
      </c>
      <c r="F64" s="29">
        <v>-1.1864000000000001</v>
      </c>
      <c r="G64" s="29">
        <v>0</v>
      </c>
      <c r="H64" s="29">
        <v>-456.98227000000003</v>
      </c>
      <c r="I64" s="29">
        <v>-1698.3743899999999</v>
      </c>
      <c r="J64" s="29">
        <v>0</v>
      </c>
      <c r="K64" s="29">
        <v>0</v>
      </c>
      <c r="L64" s="29">
        <v>0.49580000000000002</v>
      </c>
      <c r="M64" s="29">
        <v>-0.69477999999999995</v>
      </c>
      <c r="N64" s="29">
        <v>0</v>
      </c>
      <c r="O64" s="29">
        <v>-1698.5733699999998</v>
      </c>
      <c r="P64" s="29">
        <v>-1193.1653999999999</v>
      </c>
      <c r="Q64" s="29">
        <v>0</v>
      </c>
      <c r="R64" s="29">
        <v>0</v>
      </c>
    </row>
    <row r="65" spans="1:18" x14ac:dyDescent="0.2">
      <c r="A65" s="35" t="s">
        <v>2524</v>
      </c>
      <c r="B65" s="29">
        <v>-105.64055999999999</v>
      </c>
      <c r="C65" s="29">
        <v>-91.958839999999995</v>
      </c>
      <c r="D65" s="29">
        <v>0</v>
      </c>
      <c r="E65" s="29">
        <v>-70.498020000000011</v>
      </c>
      <c r="F65" s="29">
        <v>-1002.13298</v>
      </c>
      <c r="G65" s="29">
        <v>0</v>
      </c>
      <c r="H65" s="29">
        <v>-1270.2303999999999</v>
      </c>
      <c r="I65" s="29">
        <v>-487.52148000000011</v>
      </c>
      <c r="J65" s="29">
        <v>0</v>
      </c>
      <c r="K65" s="29">
        <v>0</v>
      </c>
      <c r="L65" s="29">
        <v>0</v>
      </c>
      <c r="M65" s="29">
        <v>-18.568300000000001</v>
      </c>
      <c r="N65" s="29">
        <v>-3.2429100000000002</v>
      </c>
      <c r="O65" s="29">
        <v>-509.33269000000007</v>
      </c>
      <c r="P65" s="29">
        <v>16838.70505</v>
      </c>
      <c r="Q65" s="29">
        <v>-2938.86364</v>
      </c>
      <c r="R65" s="29">
        <v>0</v>
      </c>
    </row>
    <row r="66" spans="1:18" x14ac:dyDescent="0.2">
      <c r="A66" s="35" t="s">
        <v>1291</v>
      </c>
      <c r="B66" s="29">
        <v>-269.78497999999996</v>
      </c>
      <c r="C66" s="29">
        <v>-65.772000000000006</v>
      </c>
      <c r="D66" s="29">
        <v>0</v>
      </c>
      <c r="E66" s="29">
        <v>-471.57964000000004</v>
      </c>
      <c r="F66" s="29">
        <v>-2296.6214799999998</v>
      </c>
      <c r="G66" s="29">
        <v>0</v>
      </c>
      <c r="H66" s="29">
        <v>-3103.7581</v>
      </c>
      <c r="I66" s="29">
        <v>-541.08275000000003</v>
      </c>
      <c r="J66" s="29">
        <v>0</v>
      </c>
      <c r="K66" s="29">
        <v>0</v>
      </c>
      <c r="L66" s="29">
        <v>0</v>
      </c>
      <c r="M66" s="29">
        <v>-9469.7323800000013</v>
      </c>
      <c r="N66" s="29">
        <v>0</v>
      </c>
      <c r="O66" s="29">
        <v>-10010.815130000001</v>
      </c>
      <c r="P66" s="29">
        <v>-4660.8114800000003</v>
      </c>
      <c r="Q66" s="29">
        <v>0</v>
      </c>
      <c r="R66" s="29">
        <v>0</v>
      </c>
    </row>
    <row r="67" spans="1:18" x14ac:dyDescent="0.2">
      <c r="A67" s="38" t="s">
        <v>290</v>
      </c>
      <c r="B67" s="46">
        <v>-9187.2189900000012</v>
      </c>
      <c r="C67" s="46">
        <v>-2768.9721299999992</v>
      </c>
      <c r="D67" s="46">
        <v>-7528.5269100000014</v>
      </c>
      <c r="E67" s="46">
        <v>-5241.4598199999982</v>
      </c>
      <c r="F67" s="46">
        <v>-17395.710049999998</v>
      </c>
      <c r="G67" s="46">
        <v>-728.96819000000005</v>
      </c>
      <c r="H67" s="46">
        <v>-42850.856089999994</v>
      </c>
      <c r="I67" s="46">
        <v>-21117.917460000004</v>
      </c>
      <c r="J67" s="46">
        <v>10.46349</v>
      </c>
      <c r="K67" s="46">
        <v>0</v>
      </c>
      <c r="L67" s="46">
        <v>19315.043990000009</v>
      </c>
      <c r="M67" s="46">
        <v>-28961.016430000007</v>
      </c>
      <c r="N67" s="46">
        <v>-12363.55761</v>
      </c>
      <c r="O67" s="46">
        <v>-43116.984020000004</v>
      </c>
      <c r="P67" s="46">
        <v>102604.03791000118</v>
      </c>
      <c r="Q67" s="46">
        <v>-29221.126891801508</v>
      </c>
      <c r="R67" s="46">
        <v>0</v>
      </c>
    </row>
    <row r="68" spans="1:18" x14ac:dyDescent="0.2">
      <c r="A68" s="299" t="s">
        <v>2590</v>
      </c>
      <c r="B68" s="46">
        <v>-21380.613730000005</v>
      </c>
      <c r="C68" s="46">
        <v>-5152.905279999999</v>
      </c>
      <c r="D68" s="46">
        <v>-165027.66296890096</v>
      </c>
      <c r="E68" s="46">
        <v>-74182.654679999992</v>
      </c>
      <c r="F68" s="46">
        <v>-64382.669462264632</v>
      </c>
      <c r="G68" s="46">
        <v>-1969.5834300000001</v>
      </c>
      <c r="H68" s="46">
        <v>-332096.08955116558</v>
      </c>
      <c r="I68" s="46">
        <v>-146683.25136999998</v>
      </c>
      <c r="J68" s="46">
        <v>-5190.7401199999968</v>
      </c>
      <c r="K68" s="46">
        <v>342.38058000000001</v>
      </c>
      <c r="L68" s="46">
        <v>62006.194163924381</v>
      </c>
      <c r="M68" s="46">
        <v>-58085.413409999972</v>
      </c>
      <c r="N68" s="46">
        <v>-13838.44262</v>
      </c>
      <c r="O68" s="46">
        <v>-161449.27277607561</v>
      </c>
      <c r="P68" s="46">
        <v>295304.75286773819</v>
      </c>
      <c r="Q68" s="46">
        <v>-80610.329151802769</v>
      </c>
      <c r="R68" s="46">
        <v>0</v>
      </c>
    </row>
    <row r="69" spans="1:18" x14ac:dyDescent="0.2">
      <c r="A69" s="39" t="s">
        <v>2591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</row>
    <row r="70" spans="1:18" x14ac:dyDescent="0.2">
      <c r="A70" s="35" t="s">
        <v>1292</v>
      </c>
      <c r="B70" s="45">
        <v>-20330.096809999999</v>
      </c>
      <c r="C70" s="45">
        <v>0</v>
      </c>
      <c r="D70" s="45">
        <v>-22200.068670000001</v>
      </c>
      <c r="E70" s="45">
        <v>-6798.8630700000003</v>
      </c>
      <c r="F70" s="45">
        <v>-2262.3325599999994</v>
      </c>
      <c r="G70" s="45">
        <v>0</v>
      </c>
      <c r="H70" s="45">
        <v>-51591.361110000005</v>
      </c>
      <c r="I70" s="45">
        <v>-631.70528999999999</v>
      </c>
      <c r="J70" s="45">
        <v>0</v>
      </c>
      <c r="K70" s="45">
        <v>0</v>
      </c>
      <c r="L70" s="45">
        <v>71.363960000000006</v>
      </c>
      <c r="M70" s="45">
        <v>-7273.7217699999992</v>
      </c>
      <c r="N70" s="45">
        <v>0</v>
      </c>
      <c r="O70" s="45">
        <v>-7834.0630999999994</v>
      </c>
      <c r="P70" s="45">
        <v>65075.645130000004</v>
      </c>
      <c r="Q70" s="45">
        <v>-16662.510039999997</v>
      </c>
      <c r="R70" s="45">
        <v>0</v>
      </c>
    </row>
    <row r="71" spans="1:18" ht="13.5" thickBot="1" x14ac:dyDescent="0.25">
      <c r="A71" s="300" t="s">
        <v>1550</v>
      </c>
      <c r="B71" s="31">
        <v>-41710.710540000007</v>
      </c>
      <c r="C71" s="31">
        <v>-5152.905279999999</v>
      </c>
      <c r="D71" s="31">
        <v>-187227.73163890094</v>
      </c>
      <c r="E71" s="31">
        <v>-80981.517749999999</v>
      </c>
      <c r="F71" s="31">
        <v>-66645.002022264642</v>
      </c>
      <c r="G71" s="31">
        <v>-1969.5834300000001</v>
      </c>
      <c r="H71" s="31">
        <v>-383687.45066116558</v>
      </c>
      <c r="I71" s="31">
        <v>-147314.95665999997</v>
      </c>
      <c r="J71" s="31">
        <v>-5190.7401199999968</v>
      </c>
      <c r="K71" s="31">
        <v>342.38058000000001</v>
      </c>
      <c r="L71" s="31">
        <v>62077.558123924384</v>
      </c>
      <c r="M71" s="31">
        <v>-65359.135179999976</v>
      </c>
      <c r="N71" s="31">
        <v>-13838.44262</v>
      </c>
      <c r="O71" s="31">
        <v>-169283.33587607561</v>
      </c>
      <c r="P71" s="31">
        <v>360380.39799773821</v>
      </c>
      <c r="Q71" s="31">
        <v>-97272.839191802763</v>
      </c>
      <c r="R71" s="31">
        <v>0</v>
      </c>
    </row>
  </sheetData>
  <mergeCells count="23">
    <mergeCell ref="R9:R12"/>
    <mergeCell ref="G9:G12"/>
    <mergeCell ref="K9:K12"/>
    <mergeCell ref="P8:R8"/>
    <mergeCell ref="L9:L12"/>
    <mergeCell ref="I9:I12"/>
    <mergeCell ref="M9:M12"/>
    <mergeCell ref="B9:B12"/>
    <mergeCell ref="C9:C12"/>
    <mergeCell ref="D9:D12"/>
    <mergeCell ref="H9:H12"/>
    <mergeCell ref="E9:E12"/>
    <mergeCell ref="F9:F12"/>
    <mergeCell ref="A5:H6"/>
    <mergeCell ref="I5:R6"/>
    <mergeCell ref="N9:N12"/>
    <mergeCell ref="O9:O12"/>
    <mergeCell ref="P9:P12"/>
    <mergeCell ref="Q9:Q12"/>
    <mergeCell ref="J9:J12"/>
    <mergeCell ref="A8:A12"/>
    <mergeCell ref="B8:H8"/>
    <mergeCell ref="I8:O8"/>
  </mergeCells>
  <phoneticPr fontId="2" type="noConversion"/>
  <conditionalFormatting sqref="A71 A14:A52 A54:A69">
    <cfRule type="expression" dxfId="86" priority="1" stopIfTrue="1">
      <formula>$AW14=1</formula>
    </cfRule>
  </conditionalFormatting>
  <conditionalFormatting sqref="B14:R71">
    <cfRule type="expression" dxfId="85" priority="2" stopIfTrue="1">
      <formula>$AS14=1</formula>
    </cfRule>
  </conditionalFormatting>
  <conditionalFormatting sqref="A70">
    <cfRule type="expression" dxfId="84" priority="3" stopIfTrue="1">
      <formula>#REF!=1</formula>
    </cfRule>
  </conditionalFormatting>
  <conditionalFormatting sqref="A53">
    <cfRule type="expression" dxfId="83" priority="4" stopIfTrue="1">
      <formula>$AV53=1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43307086614173229" right="0.55118110236220474" top="0.70866141732283472" bottom="0.98425196850393704" header="0.51181102362204722" footer="0.51181102362204722"/>
  <pageSetup paperSize="8" scale="76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>
      <selection activeCell="A2" sqref="A2"/>
    </sheetView>
  </sheetViews>
  <sheetFormatPr defaultRowHeight="12.75" x14ac:dyDescent="0.2"/>
  <cols>
    <col min="1" max="1" width="22.5703125" style="2" customWidth="1"/>
    <col min="2" max="2" width="9" style="2" bestFit="1" customWidth="1"/>
    <col min="3" max="3" width="11.140625" style="2" customWidth="1"/>
    <col min="4" max="4" width="12.140625" style="2" customWidth="1"/>
    <col min="5" max="5" width="12.28515625" style="2" customWidth="1"/>
    <col min="6" max="6" width="11.140625" style="2" customWidth="1"/>
    <col min="7" max="7" width="9.140625" style="2"/>
    <col min="8" max="8" width="10.5703125" style="2" bestFit="1" customWidth="1"/>
    <col min="9" max="9" width="9.140625" style="2"/>
    <col min="10" max="10" width="12" style="2" customWidth="1"/>
    <col min="11" max="16384" width="9.140625" style="2"/>
  </cols>
  <sheetData>
    <row r="1" spans="1:10" x14ac:dyDescent="0.2">
      <c r="A1" s="519" t="s">
        <v>185</v>
      </c>
    </row>
    <row r="2" spans="1:10" x14ac:dyDescent="0.2">
      <c r="A2" s="519" t="s">
        <v>2786</v>
      </c>
    </row>
    <row r="3" spans="1:10" x14ac:dyDescent="0.2">
      <c r="A3" s="1" t="s">
        <v>2017</v>
      </c>
      <c r="J3" s="177" t="s">
        <v>2016</v>
      </c>
    </row>
    <row r="5" spans="1:10" ht="14.25" x14ac:dyDescent="0.2">
      <c r="A5" s="637" t="s">
        <v>172</v>
      </c>
      <c r="B5" s="637"/>
      <c r="C5" s="637"/>
      <c r="D5" s="637"/>
      <c r="E5" s="637"/>
      <c r="F5" s="637"/>
      <c r="G5" s="637"/>
      <c r="H5" s="637"/>
      <c r="I5" s="637"/>
      <c r="J5" s="637"/>
    </row>
    <row r="6" spans="1:10" x14ac:dyDescent="0.2">
      <c r="A6" s="638" t="s">
        <v>2015</v>
      </c>
      <c r="B6" s="638"/>
      <c r="C6" s="638"/>
      <c r="D6" s="638"/>
      <c r="E6" s="638"/>
      <c r="F6" s="638"/>
      <c r="G6" s="638"/>
      <c r="H6" s="638"/>
      <c r="I6" s="638"/>
      <c r="J6" s="638"/>
    </row>
    <row r="7" spans="1:10" ht="15" customHeight="1" thickBot="1" x14ac:dyDescent="0.25">
      <c r="J7" s="14" t="s">
        <v>2525</v>
      </c>
    </row>
    <row r="8" spans="1:10" ht="17.25" customHeight="1" x14ac:dyDescent="0.2">
      <c r="A8" s="589" t="s">
        <v>328</v>
      </c>
      <c r="B8" s="639" t="s">
        <v>969</v>
      </c>
      <c r="C8" s="620" t="s">
        <v>1516</v>
      </c>
      <c r="D8" s="642" t="s">
        <v>1517</v>
      </c>
      <c r="E8" s="642" t="s">
        <v>1518</v>
      </c>
      <c r="F8" s="643"/>
      <c r="G8" s="644"/>
      <c r="H8" s="620" t="s">
        <v>881</v>
      </c>
      <c r="I8" s="620" t="s">
        <v>2298</v>
      </c>
      <c r="J8" s="620" t="s">
        <v>1519</v>
      </c>
    </row>
    <row r="9" spans="1:10" ht="18.75" customHeight="1" thickBot="1" x14ac:dyDescent="0.25">
      <c r="A9" s="590"/>
      <c r="B9" s="640"/>
      <c r="C9" s="621"/>
      <c r="D9" s="648"/>
      <c r="E9" s="645"/>
      <c r="F9" s="646"/>
      <c r="G9" s="647"/>
      <c r="H9" s="621"/>
      <c r="I9" s="621"/>
      <c r="J9" s="621"/>
    </row>
    <row r="10" spans="1:10" ht="12.75" customHeight="1" x14ac:dyDescent="0.2">
      <c r="A10" s="590"/>
      <c r="B10" s="640"/>
      <c r="C10" s="621"/>
      <c r="D10" s="648"/>
      <c r="E10" s="639" t="s">
        <v>2296</v>
      </c>
      <c r="F10" s="639" t="s">
        <v>2297</v>
      </c>
      <c r="G10" s="639" t="s">
        <v>2298</v>
      </c>
      <c r="H10" s="621"/>
      <c r="I10" s="621"/>
      <c r="J10" s="621"/>
    </row>
    <row r="11" spans="1:10" ht="12.75" customHeight="1" x14ac:dyDescent="0.2">
      <c r="A11" s="590"/>
      <c r="B11" s="640"/>
      <c r="C11" s="621"/>
      <c r="D11" s="648"/>
      <c r="E11" s="640"/>
      <c r="F11" s="640"/>
      <c r="G11" s="640"/>
      <c r="H11" s="621"/>
      <c r="I11" s="621"/>
      <c r="J11" s="621"/>
    </row>
    <row r="12" spans="1:10" ht="13.5" customHeight="1" thickBot="1" x14ac:dyDescent="0.25">
      <c r="A12" s="591"/>
      <c r="B12" s="641"/>
      <c r="C12" s="626"/>
      <c r="D12" s="645"/>
      <c r="E12" s="641"/>
      <c r="F12" s="641"/>
      <c r="G12" s="641"/>
      <c r="H12" s="626"/>
      <c r="I12" s="626"/>
      <c r="J12" s="626"/>
    </row>
    <row r="13" spans="1:10" ht="12.75" customHeight="1" x14ac:dyDescent="0.2">
      <c r="A13" s="34" t="s">
        <v>2589</v>
      </c>
      <c r="B13" s="30"/>
      <c r="C13" s="42"/>
      <c r="D13" s="30"/>
      <c r="E13" s="30"/>
      <c r="F13" s="43"/>
      <c r="G13" s="30"/>
      <c r="H13" s="32"/>
      <c r="I13" s="30"/>
      <c r="J13" s="49"/>
    </row>
    <row r="14" spans="1:10" x14ac:dyDescent="0.2">
      <c r="A14" s="35" t="s">
        <v>703</v>
      </c>
      <c r="B14" s="369">
        <v>18</v>
      </c>
      <c r="C14" s="370">
        <v>2176.5285400000002</v>
      </c>
      <c r="D14" s="370">
        <v>74.149799999999999</v>
      </c>
      <c r="E14" s="370">
        <v>0</v>
      </c>
      <c r="F14" s="370">
        <v>0</v>
      </c>
      <c r="G14" s="370">
        <v>0</v>
      </c>
      <c r="H14" s="370">
        <v>605.33240000000001</v>
      </c>
      <c r="I14" s="370">
        <v>0</v>
      </c>
      <c r="J14" s="370">
        <v>1264.0259900000001</v>
      </c>
    </row>
    <row r="15" spans="1:10" x14ac:dyDescent="0.2">
      <c r="A15" s="35" t="s">
        <v>704</v>
      </c>
      <c r="B15" s="362">
        <v>47</v>
      </c>
      <c r="C15" s="29">
        <v>79251.218139999997</v>
      </c>
      <c r="D15" s="29">
        <v>8719.2225689999996</v>
      </c>
      <c r="E15" s="29">
        <v>65400</v>
      </c>
      <c r="F15" s="29">
        <v>0</v>
      </c>
      <c r="G15" s="29">
        <v>0</v>
      </c>
      <c r="H15" s="29">
        <v>5066.7667599999995</v>
      </c>
      <c r="I15" s="29">
        <v>0</v>
      </c>
      <c r="J15" s="29">
        <v>65.228810999989506</v>
      </c>
    </row>
    <row r="16" spans="1:10" x14ac:dyDescent="0.2">
      <c r="A16" s="35" t="s">
        <v>705</v>
      </c>
      <c r="B16" s="362">
        <v>81</v>
      </c>
      <c r="C16" s="29">
        <v>31080.532480000002</v>
      </c>
      <c r="D16" s="29">
        <v>1252.7570000000001</v>
      </c>
      <c r="E16" s="29">
        <v>12000</v>
      </c>
      <c r="F16" s="29">
        <v>1003.0170000000001</v>
      </c>
      <c r="G16" s="29">
        <v>0</v>
      </c>
      <c r="H16" s="29">
        <v>5881.7214199999999</v>
      </c>
      <c r="I16" s="29">
        <v>0</v>
      </c>
      <c r="J16" s="29">
        <v>10943.037060000002</v>
      </c>
    </row>
    <row r="17" spans="1:10" x14ac:dyDescent="0.2">
      <c r="A17" s="35" t="s">
        <v>706</v>
      </c>
      <c r="B17" s="362">
        <v>71</v>
      </c>
      <c r="C17" s="29">
        <v>-66772.170670000007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</row>
    <row r="18" spans="1:10" x14ac:dyDescent="0.2">
      <c r="A18" s="36" t="s">
        <v>707</v>
      </c>
      <c r="B18" s="362">
        <v>18</v>
      </c>
      <c r="C18" s="29">
        <v>14637.743870000011</v>
      </c>
      <c r="D18" s="29">
        <v>672.5446510000005</v>
      </c>
      <c r="E18" s="29">
        <v>0</v>
      </c>
      <c r="F18" s="29">
        <v>0</v>
      </c>
      <c r="G18" s="29">
        <v>0</v>
      </c>
      <c r="H18" s="29">
        <v>1186.85085</v>
      </c>
      <c r="I18" s="29">
        <v>0</v>
      </c>
      <c r="J18" s="29">
        <v>12778.34836900001</v>
      </c>
    </row>
    <row r="19" spans="1:10" x14ac:dyDescent="0.2">
      <c r="A19" s="35" t="s">
        <v>708</v>
      </c>
      <c r="B19" s="363">
        <v>39</v>
      </c>
      <c r="C19" s="44">
        <v>76439.496849999996</v>
      </c>
      <c r="D19" s="44">
        <v>3340.5974084999993</v>
      </c>
      <c r="E19" s="44">
        <v>9701.78586</v>
      </c>
      <c r="F19" s="44">
        <v>50874.257189999997</v>
      </c>
      <c r="G19" s="44">
        <v>0</v>
      </c>
      <c r="H19" s="44">
        <v>13184.71824</v>
      </c>
      <c r="I19" s="44">
        <v>0</v>
      </c>
      <c r="J19" s="44">
        <v>659.23591150000311</v>
      </c>
    </row>
    <row r="20" spans="1:10" x14ac:dyDescent="0.2">
      <c r="A20" s="35" t="s">
        <v>284</v>
      </c>
      <c r="B20" s="362">
        <v>47</v>
      </c>
      <c r="C20" s="29">
        <v>-79129.510312264596</v>
      </c>
      <c r="D20" s="29">
        <v>0</v>
      </c>
      <c r="E20" s="29">
        <v>0</v>
      </c>
      <c r="F20" s="29">
        <v>0</v>
      </c>
      <c r="G20" s="29">
        <v>0</v>
      </c>
      <c r="H20" s="29">
        <v>10</v>
      </c>
      <c r="I20" s="29">
        <v>0</v>
      </c>
      <c r="J20" s="29">
        <v>0</v>
      </c>
    </row>
    <row r="21" spans="1:10" x14ac:dyDescent="0.2">
      <c r="A21" s="35" t="s">
        <v>709</v>
      </c>
      <c r="B21" s="362">
        <v>22</v>
      </c>
      <c r="C21" s="29">
        <v>-4748.5623099999993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</row>
    <row r="22" spans="1:10" x14ac:dyDescent="0.2">
      <c r="A22" s="35" t="s">
        <v>710</v>
      </c>
      <c r="B22" s="362">
        <v>48</v>
      </c>
      <c r="C22" s="29">
        <v>2906.6712499999999</v>
      </c>
      <c r="D22" s="29">
        <v>-5.820766091346741E-15</v>
      </c>
      <c r="E22" s="29">
        <v>0</v>
      </c>
      <c r="F22" s="29">
        <v>0</v>
      </c>
      <c r="G22" s="29">
        <v>0</v>
      </c>
      <c r="H22" s="29">
        <v>544.45760999999993</v>
      </c>
      <c r="I22" s="29">
        <v>0</v>
      </c>
      <c r="J22" s="29">
        <v>-1.1059455573558807E-13</v>
      </c>
    </row>
    <row r="23" spans="1:10" x14ac:dyDescent="0.2">
      <c r="A23" s="35" t="s">
        <v>711</v>
      </c>
      <c r="B23" s="364">
        <v>14</v>
      </c>
      <c r="C23" s="45">
        <v>-502.34004999999996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</row>
    <row r="24" spans="1:10" x14ac:dyDescent="0.2">
      <c r="A24" s="37" t="s">
        <v>285</v>
      </c>
      <c r="B24" s="362">
        <v>19</v>
      </c>
      <c r="C24" s="29">
        <v>13890.23725</v>
      </c>
      <c r="D24" s="29">
        <v>879.33533250000005</v>
      </c>
      <c r="E24" s="29">
        <v>6319.4938300000003</v>
      </c>
      <c r="F24" s="29">
        <v>0</v>
      </c>
      <c r="G24" s="29">
        <v>0</v>
      </c>
      <c r="H24" s="29">
        <v>3124.6280000000002</v>
      </c>
      <c r="I24" s="29">
        <v>0</v>
      </c>
      <c r="J24" s="29">
        <v>3566.7800874999994</v>
      </c>
    </row>
    <row r="25" spans="1:10" x14ac:dyDescent="0.2">
      <c r="A25" s="35" t="s">
        <v>712</v>
      </c>
      <c r="B25" s="362">
        <v>6</v>
      </c>
      <c r="C25" s="29">
        <v>19121.015809999997</v>
      </c>
      <c r="D25" s="29">
        <v>733.45781499999987</v>
      </c>
      <c r="E25" s="29">
        <v>0</v>
      </c>
      <c r="F25" s="29">
        <v>0</v>
      </c>
      <c r="G25" s="29">
        <v>0</v>
      </c>
      <c r="H25" s="29">
        <v>3269.8709100000001</v>
      </c>
      <c r="I25" s="29">
        <v>0</v>
      </c>
      <c r="J25" s="29">
        <v>13935.698484999997</v>
      </c>
    </row>
    <row r="26" spans="1:10" x14ac:dyDescent="0.2">
      <c r="A26" s="35" t="s">
        <v>713</v>
      </c>
      <c r="B26" s="362">
        <v>18</v>
      </c>
      <c r="C26" s="29">
        <v>30854.191149999999</v>
      </c>
      <c r="D26" s="29">
        <v>1054.028947499995</v>
      </c>
      <c r="E26" s="29">
        <v>0</v>
      </c>
      <c r="F26" s="29">
        <v>0</v>
      </c>
      <c r="G26" s="29">
        <v>0</v>
      </c>
      <c r="H26" s="29">
        <v>6576.4068600000001</v>
      </c>
      <c r="I26" s="29">
        <v>0</v>
      </c>
      <c r="J26" s="29">
        <v>16677.414488575538</v>
      </c>
    </row>
    <row r="27" spans="1:10" x14ac:dyDescent="0.2">
      <c r="A27" s="35" t="s">
        <v>714</v>
      </c>
      <c r="B27" s="362">
        <v>18</v>
      </c>
      <c r="C27" s="29">
        <v>-730.14807999999994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x14ac:dyDescent="0.2">
      <c r="A28" s="36" t="s">
        <v>715</v>
      </c>
      <c r="B28" s="362">
        <v>49</v>
      </c>
      <c r="C28" s="29">
        <v>2533.4780000000001</v>
      </c>
      <c r="D28" s="29">
        <v>126.67389999999999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2406.8041000000003</v>
      </c>
    </row>
    <row r="29" spans="1:10" x14ac:dyDescent="0.2">
      <c r="A29" s="35" t="s">
        <v>716</v>
      </c>
      <c r="B29" s="363">
        <v>82</v>
      </c>
      <c r="C29" s="44">
        <v>4201.3769299999994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4201.3769299999994</v>
      </c>
    </row>
    <row r="30" spans="1:10" x14ac:dyDescent="0.2">
      <c r="A30" s="35" t="s">
        <v>286</v>
      </c>
      <c r="B30" s="362">
        <v>12</v>
      </c>
      <c r="C30" s="29">
        <v>-8140.71101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</row>
    <row r="31" spans="1:10" x14ac:dyDescent="0.2">
      <c r="A31" s="35" t="s">
        <v>717</v>
      </c>
      <c r="B31" s="362">
        <v>40</v>
      </c>
      <c r="C31" s="29">
        <v>2166.7212400000003</v>
      </c>
      <c r="D31" s="29">
        <v>107.14002000000001</v>
      </c>
      <c r="E31" s="29">
        <v>0</v>
      </c>
      <c r="F31" s="29">
        <v>0</v>
      </c>
      <c r="G31" s="29">
        <v>0</v>
      </c>
      <c r="H31" s="29">
        <v>510.12064000000004</v>
      </c>
      <c r="I31" s="29">
        <v>0</v>
      </c>
      <c r="J31" s="29">
        <v>1549.4605800000002</v>
      </c>
    </row>
    <row r="32" spans="1:10" x14ac:dyDescent="0.2">
      <c r="A32" s="35" t="s">
        <v>718</v>
      </c>
      <c r="B32" s="362">
        <v>11</v>
      </c>
      <c r="C32" s="29">
        <v>421.27996000000002</v>
      </c>
      <c r="D32" s="29">
        <v>0</v>
      </c>
      <c r="E32" s="29">
        <v>0</v>
      </c>
      <c r="F32" s="29">
        <v>0</v>
      </c>
      <c r="G32" s="29">
        <v>0</v>
      </c>
      <c r="H32" s="29">
        <v>37.09393</v>
      </c>
      <c r="I32" s="29">
        <v>0</v>
      </c>
      <c r="J32" s="29">
        <v>384</v>
      </c>
    </row>
    <row r="33" spans="1:10" x14ac:dyDescent="0.2">
      <c r="A33" s="35" t="s">
        <v>719</v>
      </c>
      <c r="B33" s="364">
        <v>83</v>
      </c>
      <c r="C33" s="45">
        <v>17075.742978911585</v>
      </c>
      <c r="D33" s="45">
        <v>2053.7871489455792</v>
      </c>
      <c r="E33" s="45">
        <v>15000</v>
      </c>
      <c r="F33" s="45">
        <v>0</v>
      </c>
      <c r="G33" s="45">
        <v>0</v>
      </c>
      <c r="H33" s="45">
        <v>0</v>
      </c>
      <c r="I33" s="45">
        <v>0</v>
      </c>
      <c r="J33" s="45">
        <v>21.955829966006799</v>
      </c>
    </row>
    <row r="34" spans="1:10" x14ac:dyDescent="0.2">
      <c r="A34" s="37" t="s">
        <v>720</v>
      </c>
      <c r="B34" s="362">
        <v>17</v>
      </c>
      <c r="C34" s="29">
        <v>415.09228000000002</v>
      </c>
      <c r="D34" s="29">
        <v>39.661006</v>
      </c>
      <c r="E34" s="29">
        <v>300</v>
      </c>
      <c r="F34" s="29">
        <v>0</v>
      </c>
      <c r="G34" s="29">
        <v>0</v>
      </c>
      <c r="H34" s="29">
        <v>61.872160000000001</v>
      </c>
      <c r="I34" s="29">
        <v>0</v>
      </c>
      <c r="J34" s="29">
        <v>13.559114000000001</v>
      </c>
    </row>
    <row r="35" spans="1:10" x14ac:dyDescent="0.2">
      <c r="A35" s="35" t="s">
        <v>721</v>
      </c>
      <c r="B35" s="362">
        <v>18</v>
      </c>
      <c r="C35" s="29">
        <v>-8.2437000000000005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</row>
    <row r="36" spans="1:10" x14ac:dyDescent="0.2">
      <c r="A36" s="35" t="s">
        <v>722</v>
      </c>
      <c r="B36" s="362">
        <v>48</v>
      </c>
      <c r="C36" s="29">
        <v>-16220.963699999998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</row>
    <row r="37" spans="1:10" x14ac:dyDescent="0.2">
      <c r="A37" s="35" t="s">
        <v>2500</v>
      </c>
      <c r="B37" s="362">
        <v>17</v>
      </c>
      <c r="C37" s="29">
        <v>-1125.1569999999999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</row>
    <row r="38" spans="1:10" x14ac:dyDescent="0.2">
      <c r="A38" s="36" t="s">
        <v>2501</v>
      </c>
      <c r="B38" s="362">
        <v>52</v>
      </c>
      <c r="C38" s="29">
        <v>-13118.653459999998</v>
      </c>
      <c r="D38" s="29">
        <v>0</v>
      </c>
      <c r="E38" s="29">
        <v>0</v>
      </c>
      <c r="F38" s="29">
        <v>0</v>
      </c>
      <c r="G38" s="29">
        <v>0</v>
      </c>
      <c r="H38" s="29">
        <v>205.81676999999999</v>
      </c>
      <c r="I38" s="29">
        <v>0</v>
      </c>
      <c r="J38" s="29">
        <v>0</v>
      </c>
    </row>
    <row r="39" spans="1:10" x14ac:dyDescent="0.2">
      <c r="A39" s="35" t="s">
        <v>2502</v>
      </c>
      <c r="B39" s="363">
        <v>9</v>
      </c>
      <c r="C39" s="44">
        <v>3713.6559399999901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3714</v>
      </c>
    </row>
    <row r="40" spans="1:10" x14ac:dyDescent="0.2">
      <c r="A40" s="35" t="s">
        <v>2503</v>
      </c>
      <c r="B40" s="362">
        <v>16</v>
      </c>
      <c r="C40" s="29">
        <v>-1006.67889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</row>
    <row r="41" spans="1:10" x14ac:dyDescent="0.2">
      <c r="A41" s="35" t="s">
        <v>2504</v>
      </c>
      <c r="B41" s="362">
        <v>11</v>
      </c>
      <c r="C41" s="29">
        <v>-878.12076000000002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</row>
    <row r="42" spans="1:10" x14ac:dyDescent="0.2">
      <c r="A42" s="35" t="s">
        <v>2505</v>
      </c>
      <c r="B42" s="362">
        <v>15</v>
      </c>
      <c r="C42" s="29">
        <v>3076.9700499999999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</row>
    <row r="43" spans="1:10" x14ac:dyDescent="0.2">
      <c r="A43" s="35" t="s">
        <v>2506</v>
      </c>
      <c r="B43" s="362">
        <v>58</v>
      </c>
      <c r="C43" s="29">
        <v>61223.463619999995</v>
      </c>
      <c r="D43" s="29">
        <v>4719.0866099999994</v>
      </c>
      <c r="E43" s="29">
        <v>38771.49</v>
      </c>
      <c r="F43" s="29">
        <v>1360</v>
      </c>
      <c r="G43" s="29">
        <v>610</v>
      </c>
      <c r="H43" s="29">
        <v>10690.841869999998</v>
      </c>
      <c r="I43" s="29">
        <v>0</v>
      </c>
      <c r="J43" s="29">
        <v>5072.0451400000002</v>
      </c>
    </row>
    <row r="44" spans="1:10" x14ac:dyDescent="0.2">
      <c r="A44" s="35" t="s">
        <v>1290</v>
      </c>
      <c r="B44" s="364">
        <v>62</v>
      </c>
      <c r="C44" s="45">
        <v>19896.558010000001</v>
      </c>
      <c r="D44" s="45">
        <v>339.49515800000012</v>
      </c>
      <c r="E44" s="45">
        <v>1290.1600000000001</v>
      </c>
      <c r="F44" s="45">
        <v>0</v>
      </c>
      <c r="G44" s="45">
        <v>0</v>
      </c>
      <c r="H44" s="45">
        <v>432.70409999999998</v>
      </c>
      <c r="I44" s="45">
        <v>0</v>
      </c>
      <c r="J44" s="45">
        <v>5160.2480020000021</v>
      </c>
    </row>
    <row r="45" spans="1:10" x14ac:dyDescent="0.2">
      <c r="A45" s="38" t="s">
        <v>289</v>
      </c>
      <c r="B45" s="365"/>
      <c r="C45" s="28">
        <f>SUM(C14:C44)</f>
        <v>192700.71440664702</v>
      </c>
      <c r="D45" s="28">
        <f t="shared" ref="D45:J45" si="0">SUM(D14:D44)</f>
        <v>24111.937366445571</v>
      </c>
      <c r="E45" s="28">
        <f t="shared" si="0"/>
        <v>148782.92969000002</v>
      </c>
      <c r="F45" s="28">
        <f t="shared" si="0"/>
        <v>53237.274189999996</v>
      </c>
      <c r="G45" s="28">
        <f t="shared" si="0"/>
        <v>610</v>
      </c>
      <c r="H45" s="28">
        <f t="shared" si="0"/>
        <v>51389.202520000006</v>
      </c>
      <c r="I45" s="28">
        <f t="shared" si="0"/>
        <v>0</v>
      </c>
      <c r="J45" s="28">
        <f t="shared" si="0"/>
        <v>82413.218898541571</v>
      </c>
    </row>
    <row r="46" spans="1:10" x14ac:dyDescent="0.2">
      <c r="A46" s="35" t="s">
        <v>2507</v>
      </c>
      <c r="B46" s="363">
        <v>15</v>
      </c>
      <c r="C46" s="44">
        <v>-25514.729289999999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</row>
    <row r="47" spans="1:10" x14ac:dyDescent="0.2">
      <c r="A47" s="35" t="s">
        <v>2508</v>
      </c>
      <c r="B47" s="362">
        <v>65</v>
      </c>
      <c r="C47" s="29">
        <v>6706.6500800000003</v>
      </c>
      <c r="D47" s="29">
        <v>288.29826299999996</v>
      </c>
      <c r="E47" s="29">
        <v>0</v>
      </c>
      <c r="F47" s="29">
        <v>0</v>
      </c>
      <c r="G47" s="29">
        <v>0</v>
      </c>
      <c r="H47" s="29">
        <v>1007.5693199999999</v>
      </c>
      <c r="I47" s="29">
        <v>0</v>
      </c>
      <c r="J47" s="29">
        <v>5410.7824969999992</v>
      </c>
    </row>
    <row r="48" spans="1:10" x14ac:dyDescent="0.2">
      <c r="A48" s="35" t="s">
        <v>2509</v>
      </c>
      <c r="B48" s="362">
        <v>19</v>
      </c>
      <c r="C48" s="29">
        <v>15389.883</v>
      </c>
      <c r="D48" s="29">
        <v>619.18105000000003</v>
      </c>
      <c r="E48" s="29">
        <v>0</v>
      </c>
      <c r="F48" s="29">
        <v>0</v>
      </c>
      <c r="G48" s="29">
        <v>0</v>
      </c>
      <c r="H48" s="29">
        <v>2438.692</v>
      </c>
      <c r="I48" s="29">
        <v>0</v>
      </c>
      <c r="J48" s="29">
        <v>11764.43995</v>
      </c>
    </row>
    <row r="49" spans="1:10" x14ac:dyDescent="0.2">
      <c r="A49" s="35" t="s">
        <v>2510</v>
      </c>
      <c r="B49" s="362">
        <v>17</v>
      </c>
      <c r="C49" s="29">
        <v>30853.148000000001</v>
      </c>
      <c r="D49" s="29">
        <v>1646.8087</v>
      </c>
      <c r="E49" s="29">
        <v>12000</v>
      </c>
      <c r="F49" s="29">
        <v>575.36800000000005</v>
      </c>
      <c r="G49" s="29">
        <v>1860.357</v>
      </c>
      <c r="H49" s="29">
        <v>5567.7139999999999</v>
      </c>
      <c r="I49" s="29">
        <v>0</v>
      </c>
      <c r="J49" s="29">
        <f>11063.2573+P49</f>
        <v>11063.257299999999</v>
      </c>
    </row>
    <row r="50" spans="1:10" x14ac:dyDescent="0.2">
      <c r="A50" s="35" t="s">
        <v>2511</v>
      </c>
      <c r="B50" s="364">
        <v>7</v>
      </c>
      <c r="C50" s="45">
        <v>-6209.1103499999999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</row>
    <row r="51" spans="1:10" x14ac:dyDescent="0.2">
      <c r="A51" s="37" t="s">
        <v>2512</v>
      </c>
      <c r="B51" s="362">
        <v>16</v>
      </c>
      <c r="C51" s="29">
        <v>-23033.921750000001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</row>
    <row r="52" spans="1:10" x14ac:dyDescent="0.2">
      <c r="A52" s="35" t="s">
        <v>2513</v>
      </c>
      <c r="B52" s="362">
        <v>12</v>
      </c>
      <c r="C52" s="29">
        <v>13455.984199999999</v>
      </c>
      <c r="D52" s="29">
        <v>1051.7298755000002</v>
      </c>
      <c r="E52" s="29">
        <v>6485.2999300000001</v>
      </c>
      <c r="F52" s="29">
        <v>0</v>
      </c>
      <c r="G52" s="29">
        <v>2707.10655</v>
      </c>
      <c r="H52" s="29">
        <v>3137.2269999999999</v>
      </c>
      <c r="I52" s="29">
        <v>0</v>
      </c>
      <c r="J52" s="29">
        <v>74.620844499998952</v>
      </c>
    </row>
    <row r="53" spans="1:10" x14ac:dyDescent="0.2">
      <c r="A53" s="371" t="s">
        <v>287</v>
      </c>
      <c r="B53" s="362">
        <v>9</v>
      </c>
      <c r="C53" s="29">
        <v>42824.037490000002</v>
      </c>
      <c r="D53" s="29">
        <v>4349.5252</v>
      </c>
      <c r="E53" s="29">
        <v>30216.54205</v>
      </c>
      <c r="F53" s="29">
        <v>0</v>
      </c>
      <c r="G53" s="29">
        <v>0</v>
      </c>
      <c r="H53" s="29">
        <v>8257.9699000000001</v>
      </c>
      <c r="I53" s="29">
        <v>0</v>
      </c>
      <c r="J53" s="29">
        <v>3.4000000264495611E-4</v>
      </c>
    </row>
    <row r="54" spans="1:10" x14ac:dyDescent="0.2">
      <c r="A54" s="35" t="s">
        <v>2514</v>
      </c>
      <c r="B54" s="362">
        <v>9</v>
      </c>
      <c r="C54" s="29">
        <v>13943.510630000001</v>
      </c>
      <c r="D54" s="29">
        <v>655.40767050000022</v>
      </c>
      <c r="E54" s="29">
        <v>5231.0163499999999</v>
      </c>
      <c r="F54" s="29">
        <v>0</v>
      </c>
      <c r="G54" s="29">
        <v>0</v>
      </c>
      <c r="H54" s="29">
        <v>2687.9086200000002</v>
      </c>
      <c r="I54" s="29">
        <v>0</v>
      </c>
      <c r="J54" s="29">
        <v>5369.1779895000009</v>
      </c>
    </row>
    <row r="55" spans="1:10" x14ac:dyDescent="0.2">
      <c r="A55" s="36" t="s">
        <v>2515</v>
      </c>
      <c r="B55" s="362">
        <v>12</v>
      </c>
      <c r="C55" s="29">
        <v>1112.8226000000002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1113</v>
      </c>
    </row>
    <row r="56" spans="1:10" x14ac:dyDescent="0.2">
      <c r="A56" s="35" t="s">
        <v>288</v>
      </c>
      <c r="B56" s="363">
        <v>13</v>
      </c>
      <c r="C56" s="44">
        <v>-4477.7340800000002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</row>
    <row r="57" spans="1:10" x14ac:dyDescent="0.2">
      <c r="A57" s="35" t="s">
        <v>2516</v>
      </c>
      <c r="B57" s="362">
        <v>10</v>
      </c>
      <c r="C57" s="29">
        <v>-7495.6182299989014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</row>
    <row r="58" spans="1:10" x14ac:dyDescent="0.2">
      <c r="A58" s="35" t="s">
        <v>2517</v>
      </c>
      <c r="B58" s="362">
        <v>15</v>
      </c>
      <c r="C58" s="29">
        <v>19797.830999999998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19797.830999999998</v>
      </c>
    </row>
    <row r="59" spans="1:10" x14ac:dyDescent="0.2">
      <c r="A59" s="35" t="s">
        <v>2518</v>
      </c>
      <c r="B59" s="362">
        <v>10</v>
      </c>
      <c r="C59" s="29">
        <v>2096.67301</v>
      </c>
      <c r="D59" s="29">
        <v>193.3978505</v>
      </c>
      <c r="E59" s="29">
        <v>500</v>
      </c>
      <c r="F59" s="29">
        <v>379.99900000000002</v>
      </c>
      <c r="G59" s="29">
        <v>0</v>
      </c>
      <c r="H59" s="29">
        <v>0</v>
      </c>
      <c r="I59" s="29">
        <v>0</v>
      </c>
      <c r="J59" s="29">
        <v>1023.2761595000001</v>
      </c>
    </row>
    <row r="60" spans="1:10" x14ac:dyDescent="0.2">
      <c r="A60" s="35" t="s">
        <v>2519</v>
      </c>
      <c r="B60" s="364">
        <v>8</v>
      </c>
      <c r="C60" s="45">
        <v>-974.65665000000001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</row>
    <row r="61" spans="1:10" x14ac:dyDescent="0.2">
      <c r="A61" s="37" t="s">
        <v>2520</v>
      </c>
      <c r="B61" s="362">
        <v>10</v>
      </c>
      <c r="C61" s="29">
        <v>428.58393999999998</v>
      </c>
      <c r="D61" s="29">
        <v>246.2151265</v>
      </c>
      <c r="E61" s="29">
        <v>0</v>
      </c>
      <c r="F61" s="29">
        <v>0</v>
      </c>
      <c r="G61" s="29">
        <v>0</v>
      </c>
      <c r="H61" s="29">
        <v>182.36881</v>
      </c>
      <c r="I61" s="29">
        <v>0</v>
      </c>
      <c r="J61" s="29">
        <v>3.5000000207219275E-6</v>
      </c>
    </row>
    <row r="62" spans="1:10" x14ac:dyDescent="0.2">
      <c r="A62" s="35" t="s">
        <v>2521</v>
      </c>
      <c r="B62" s="362">
        <v>16</v>
      </c>
      <c r="C62" s="29">
        <v>17014.917960000097</v>
      </c>
      <c r="D62" s="29">
        <v>1356.4954700000001</v>
      </c>
      <c r="E62" s="29">
        <v>10000</v>
      </c>
      <c r="F62" s="29">
        <v>0</v>
      </c>
      <c r="G62" s="29">
        <v>0</v>
      </c>
      <c r="H62" s="29">
        <v>3002.8137718015341</v>
      </c>
      <c r="I62" s="29">
        <v>0</v>
      </c>
      <c r="J62" s="29">
        <v>2655.6087181985622</v>
      </c>
    </row>
    <row r="63" spans="1:10" x14ac:dyDescent="0.2">
      <c r="A63" s="35" t="s">
        <v>2522</v>
      </c>
      <c r="B63" s="362">
        <v>4</v>
      </c>
      <c r="C63" s="29">
        <v>-4298.9620000000004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</row>
    <row r="64" spans="1:10" x14ac:dyDescent="0.2">
      <c r="A64" s="35" t="s">
        <v>2523</v>
      </c>
      <c r="B64" s="362">
        <v>16</v>
      </c>
      <c r="C64" s="29">
        <v>-1193.1653999999999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</row>
    <row r="65" spans="1:10" x14ac:dyDescent="0.2">
      <c r="A65" s="35" t="s">
        <v>2524</v>
      </c>
      <c r="B65" s="362">
        <v>16</v>
      </c>
      <c r="C65" s="29">
        <v>16838.70505</v>
      </c>
      <c r="D65" s="29">
        <v>0</v>
      </c>
      <c r="E65" s="29">
        <v>0</v>
      </c>
      <c r="F65" s="29">
        <v>0</v>
      </c>
      <c r="G65" s="29">
        <v>0</v>
      </c>
      <c r="H65" s="29">
        <v>2938.86364</v>
      </c>
      <c r="I65" s="29">
        <v>0</v>
      </c>
      <c r="J65" s="29">
        <v>13899.841410000001</v>
      </c>
    </row>
    <row r="66" spans="1:10" x14ac:dyDescent="0.2">
      <c r="A66" s="35" t="s">
        <v>1291</v>
      </c>
      <c r="B66" s="362">
        <v>16</v>
      </c>
      <c r="C66" s="29">
        <v>-4660.8114800000003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</row>
    <row r="67" spans="1:10" x14ac:dyDescent="0.2">
      <c r="A67" s="38" t="s">
        <v>290</v>
      </c>
      <c r="B67" s="366"/>
      <c r="C67" s="46">
        <f>SUM(C46:C66)</f>
        <v>102604.03773000119</v>
      </c>
      <c r="D67" s="46">
        <f t="shared" ref="D67:J67" si="1">SUM(D46:D66)</f>
        <v>10407.059206</v>
      </c>
      <c r="E67" s="46">
        <f t="shared" si="1"/>
        <v>64432.858329999995</v>
      </c>
      <c r="F67" s="46">
        <f t="shared" si="1"/>
        <v>955.36700000000008</v>
      </c>
      <c r="G67" s="46">
        <f t="shared" si="1"/>
        <v>4567.4635500000004</v>
      </c>
      <c r="H67" s="46">
        <f t="shared" si="1"/>
        <v>29221.127061801537</v>
      </c>
      <c r="I67" s="46">
        <f t="shared" si="1"/>
        <v>0</v>
      </c>
      <c r="J67" s="46">
        <f t="shared" si="1"/>
        <v>72171.836212198556</v>
      </c>
    </row>
    <row r="68" spans="1:10" x14ac:dyDescent="0.2">
      <c r="A68" s="299" t="s">
        <v>2590</v>
      </c>
      <c r="B68" s="366"/>
      <c r="C68" s="46">
        <f>+C67+C45</f>
        <v>295304.75213664823</v>
      </c>
      <c r="D68" s="46">
        <f t="shared" ref="D68:J68" si="2">+D67+D45</f>
        <v>34518.996572445569</v>
      </c>
      <c r="E68" s="46">
        <f t="shared" si="2"/>
        <v>213215.78802000001</v>
      </c>
      <c r="F68" s="46">
        <f t="shared" si="2"/>
        <v>54192.641189999995</v>
      </c>
      <c r="G68" s="46">
        <f t="shared" si="2"/>
        <v>5177.4635500000004</v>
      </c>
      <c r="H68" s="46">
        <f t="shared" si="2"/>
        <v>80610.329581801547</v>
      </c>
      <c r="I68" s="46">
        <f t="shared" si="2"/>
        <v>0</v>
      </c>
      <c r="J68" s="46">
        <f t="shared" si="2"/>
        <v>154585.05511074013</v>
      </c>
    </row>
    <row r="69" spans="1:10" x14ac:dyDescent="0.2">
      <c r="A69" s="39" t="s">
        <v>2591</v>
      </c>
      <c r="B69" s="36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35" t="s">
        <v>1292</v>
      </c>
      <c r="B70" s="364">
        <v>78</v>
      </c>
      <c r="C70" s="45">
        <v>65075.645130000004</v>
      </c>
      <c r="D70" s="45">
        <v>8825.3088299999999</v>
      </c>
      <c r="E70" s="45">
        <v>5926.5677800000003</v>
      </c>
      <c r="F70" s="45">
        <v>81.915240000000011</v>
      </c>
      <c r="G70" s="45">
        <v>36000</v>
      </c>
      <c r="H70" s="45">
        <v>16662.510039999997</v>
      </c>
      <c r="I70" s="45">
        <v>0</v>
      </c>
      <c r="J70" s="45">
        <v>0</v>
      </c>
    </row>
    <row r="71" spans="1:10" ht="13.5" thickBot="1" x14ac:dyDescent="0.25">
      <c r="A71" s="300" t="s">
        <v>1550</v>
      </c>
      <c r="B71" s="368"/>
      <c r="C71" s="31">
        <f>+C70+C68</f>
        <v>360380.39726664824</v>
      </c>
      <c r="D71" s="31">
        <f t="shared" ref="D71:J71" si="3">+D70+D68</f>
        <v>43344.305402445571</v>
      </c>
      <c r="E71" s="31">
        <f t="shared" si="3"/>
        <v>219142.35580000002</v>
      </c>
      <c r="F71" s="31">
        <f t="shared" si="3"/>
        <v>54274.556429999997</v>
      </c>
      <c r="G71" s="31">
        <f t="shared" si="3"/>
        <v>41177.46355</v>
      </c>
      <c r="H71" s="31">
        <f t="shared" si="3"/>
        <v>97272.83962180154</v>
      </c>
      <c r="I71" s="31">
        <f t="shared" si="3"/>
        <v>0</v>
      </c>
      <c r="J71" s="31">
        <f t="shared" si="3"/>
        <v>154585.05511074013</v>
      </c>
    </row>
    <row r="73" spans="1:10" x14ac:dyDescent="0.2">
      <c r="A73" s="255" t="s">
        <v>882</v>
      </c>
    </row>
  </sheetData>
  <mergeCells count="13">
    <mergeCell ref="F10:F12"/>
    <mergeCell ref="G10:G12"/>
    <mergeCell ref="D8:D12"/>
    <mergeCell ref="A5:J5"/>
    <mergeCell ref="A6:J6"/>
    <mergeCell ref="A8:A12"/>
    <mergeCell ref="B8:B12"/>
    <mergeCell ref="C8:C12"/>
    <mergeCell ref="J8:J12"/>
    <mergeCell ref="H8:H12"/>
    <mergeCell ref="I8:I12"/>
    <mergeCell ref="E8:G9"/>
    <mergeCell ref="E10:E12"/>
  </mergeCells>
  <phoneticPr fontId="2" type="noConversion"/>
  <conditionalFormatting sqref="A14:A69 A71">
    <cfRule type="expression" dxfId="82" priority="1" stopIfTrue="1">
      <formula>$AV14=1</formula>
    </cfRule>
  </conditionalFormatting>
  <conditionalFormatting sqref="B14:J71">
    <cfRule type="expression" dxfId="81" priority="2" stopIfTrue="1">
      <formula>$X14=1</formula>
    </cfRule>
  </conditionalFormatting>
  <conditionalFormatting sqref="A70">
    <cfRule type="expression" dxfId="80" priority="3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51181102362204722" right="0.27559055118110237" top="0.70866141732283472" bottom="0.78740157480314965" header="0.51181102362204722" footer="0.51181102362204722"/>
  <pageSetup paperSize="9" scale="81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4"/>
  <sheetViews>
    <sheetView showGridLines="0" workbookViewId="0">
      <selection activeCell="A2" sqref="A2"/>
    </sheetView>
  </sheetViews>
  <sheetFormatPr defaultRowHeight="12.75" x14ac:dyDescent="0.2"/>
  <cols>
    <col min="1" max="1" width="22" customWidth="1"/>
    <col min="2" max="2" width="17" customWidth="1"/>
    <col min="3" max="3" width="10.85546875" customWidth="1"/>
    <col min="4" max="4" width="11.28515625" customWidth="1"/>
    <col min="5" max="5" width="11" customWidth="1"/>
    <col min="6" max="6" width="10.5703125" customWidth="1"/>
    <col min="9" max="9" width="10.140625" customWidth="1"/>
  </cols>
  <sheetData>
    <row r="1" spans="1:11" x14ac:dyDescent="0.2">
      <c r="A1" s="519" t="s">
        <v>185</v>
      </c>
    </row>
    <row r="2" spans="1:11" x14ac:dyDescent="0.2">
      <c r="A2" s="519" t="s">
        <v>2786</v>
      </c>
    </row>
    <row r="3" spans="1:11" x14ac:dyDescent="0.2">
      <c r="A3" s="1" t="s">
        <v>2019</v>
      </c>
      <c r="B3" s="2"/>
      <c r="C3" s="2"/>
      <c r="D3" s="2"/>
      <c r="E3" s="2"/>
      <c r="F3" s="2"/>
      <c r="G3" s="2"/>
      <c r="H3" s="2"/>
      <c r="I3" s="177" t="s">
        <v>2020</v>
      </c>
    </row>
    <row r="5" spans="1:11" ht="10.5" customHeight="1" x14ac:dyDescent="0.2">
      <c r="A5" s="595" t="s">
        <v>1218</v>
      </c>
      <c r="B5" s="595"/>
      <c r="C5" s="595"/>
      <c r="D5" s="595"/>
      <c r="E5" s="595"/>
      <c r="F5" s="595"/>
      <c r="G5" s="595"/>
      <c r="H5" s="595"/>
      <c r="I5" s="595"/>
    </row>
    <row r="6" spans="1:11" ht="11.25" customHeight="1" x14ac:dyDescent="0.2">
      <c r="A6" s="596" t="s">
        <v>2763</v>
      </c>
      <c r="B6" s="596"/>
      <c r="C6" s="596"/>
      <c r="D6" s="596"/>
      <c r="E6" s="596"/>
      <c r="F6" s="596"/>
      <c r="G6" s="596"/>
      <c r="H6" s="596"/>
      <c r="I6" s="596"/>
    </row>
    <row r="7" spans="1:11" ht="15" customHeight="1" thickBot="1" x14ac:dyDescent="0.25">
      <c r="I7" s="14" t="s">
        <v>2525</v>
      </c>
    </row>
    <row r="8" spans="1:11" ht="17.25" customHeight="1" x14ac:dyDescent="0.2">
      <c r="A8" s="589" t="s">
        <v>328</v>
      </c>
      <c r="B8" s="639" t="s">
        <v>2299</v>
      </c>
      <c r="C8" s="651" t="s">
        <v>2300</v>
      </c>
      <c r="D8" s="652"/>
      <c r="E8" s="651" t="s">
        <v>2305</v>
      </c>
      <c r="F8" s="652"/>
      <c r="G8" s="651" t="s">
        <v>2303</v>
      </c>
      <c r="H8" s="657"/>
      <c r="I8" s="586" t="s">
        <v>2304</v>
      </c>
    </row>
    <row r="9" spans="1:11" ht="19.5" customHeight="1" x14ac:dyDescent="0.2">
      <c r="A9" s="590"/>
      <c r="B9" s="649"/>
      <c r="C9" s="653"/>
      <c r="D9" s="654"/>
      <c r="E9" s="653"/>
      <c r="F9" s="654"/>
      <c r="G9" s="653"/>
      <c r="H9" s="658"/>
      <c r="I9" s="584"/>
      <c r="K9" s="374"/>
    </row>
    <row r="10" spans="1:11" ht="28.5" customHeight="1" thickBot="1" x14ac:dyDescent="0.3">
      <c r="A10" s="590"/>
      <c r="B10" s="649"/>
      <c r="C10" s="655"/>
      <c r="D10" s="656"/>
      <c r="E10" s="655"/>
      <c r="F10" s="656"/>
      <c r="G10" s="655"/>
      <c r="H10" s="659"/>
      <c r="I10" s="584"/>
      <c r="K10" s="372"/>
    </row>
    <row r="11" spans="1:11" ht="18.75" customHeight="1" x14ac:dyDescent="0.25">
      <c r="A11" s="590"/>
      <c r="B11" s="649"/>
      <c r="C11" s="586" t="s">
        <v>2301</v>
      </c>
      <c r="D11" s="586" t="s">
        <v>2302</v>
      </c>
      <c r="E11" s="586" t="s">
        <v>2301</v>
      </c>
      <c r="F11" s="586" t="s">
        <v>2302</v>
      </c>
      <c r="G11" s="586" t="s">
        <v>2301</v>
      </c>
      <c r="H11" s="586" t="s">
        <v>2302</v>
      </c>
      <c r="I11" s="584"/>
      <c r="K11" s="372"/>
    </row>
    <row r="12" spans="1:11" ht="13.5" customHeight="1" thickBot="1" x14ac:dyDescent="0.3">
      <c r="A12" s="591"/>
      <c r="B12" s="650"/>
      <c r="C12" s="585"/>
      <c r="D12" s="585"/>
      <c r="E12" s="585"/>
      <c r="F12" s="585"/>
      <c r="G12" s="585"/>
      <c r="H12" s="585"/>
      <c r="I12" s="585"/>
      <c r="K12" s="372"/>
    </row>
    <row r="13" spans="1:11" x14ac:dyDescent="0.2">
      <c r="A13" s="34" t="s">
        <v>2589</v>
      </c>
      <c r="B13" s="30"/>
      <c r="C13" s="49"/>
      <c r="D13" s="230"/>
      <c r="E13" s="49"/>
      <c r="F13" s="230"/>
      <c r="G13" s="49"/>
      <c r="H13" s="230"/>
      <c r="I13" s="49"/>
    </row>
    <row r="14" spans="1:11" x14ac:dyDescent="0.2">
      <c r="A14" s="35" t="s">
        <v>703</v>
      </c>
      <c r="B14" s="71" t="s">
        <v>2034</v>
      </c>
      <c r="C14" s="30">
        <v>26891.279999999999</v>
      </c>
      <c r="D14" s="231">
        <v>57.950508045883083</v>
      </c>
      <c r="E14" s="30">
        <v>2233.0830000000001</v>
      </c>
      <c r="F14" s="231">
        <v>4.8122772273623546</v>
      </c>
      <c r="G14" s="30">
        <v>17279.509730000002</v>
      </c>
      <c r="H14" s="231">
        <v>37.237214726754551</v>
      </c>
      <c r="I14" s="30">
        <v>46403.872730000003</v>
      </c>
      <c r="J14" s="192"/>
      <c r="K14" s="248"/>
    </row>
    <row r="15" spans="1:11" x14ac:dyDescent="0.2">
      <c r="A15" s="35" t="s">
        <v>704</v>
      </c>
      <c r="B15" s="71" t="s">
        <v>2034</v>
      </c>
      <c r="C15" s="30">
        <v>233541.69758000004</v>
      </c>
      <c r="D15" s="231">
        <v>73.329960468123872</v>
      </c>
      <c r="E15" s="30">
        <v>5978.8417199999994</v>
      </c>
      <c r="F15" s="231">
        <v>1.8773017046456362</v>
      </c>
      <c r="G15" s="30">
        <v>78960.060020000019</v>
      </c>
      <c r="H15" s="231">
        <v>24.792737827230489</v>
      </c>
      <c r="I15" s="30">
        <v>318480.59932000004</v>
      </c>
      <c r="J15" s="192"/>
      <c r="K15" s="248"/>
    </row>
    <row r="16" spans="1:11" x14ac:dyDescent="0.2">
      <c r="A16" s="35" t="s">
        <v>705</v>
      </c>
      <c r="B16" s="71" t="s">
        <v>2034</v>
      </c>
      <c r="C16" s="30">
        <v>177285.56075</v>
      </c>
      <c r="D16" s="231">
        <v>61.686641655139049</v>
      </c>
      <c r="E16" s="30">
        <v>13554.152169999994</v>
      </c>
      <c r="F16" s="231">
        <v>4.7161772471084618</v>
      </c>
      <c r="G16" s="30">
        <v>96557.292320000008</v>
      </c>
      <c r="H16" s="231">
        <v>33.59718109775249</v>
      </c>
      <c r="I16" s="30">
        <v>287397.00524000003</v>
      </c>
      <c r="J16" s="192"/>
      <c r="K16" s="248"/>
    </row>
    <row r="17" spans="1:11" x14ac:dyDescent="0.2">
      <c r="A17" s="35" t="s">
        <v>706</v>
      </c>
      <c r="B17" s="71" t="s">
        <v>2034</v>
      </c>
      <c r="C17" s="30">
        <v>75884.836030000006</v>
      </c>
      <c r="D17" s="231">
        <v>78.905580629956219</v>
      </c>
      <c r="E17" s="30">
        <v>2268.0756699999997</v>
      </c>
      <c r="F17" s="231">
        <v>2.3583608665013935</v>
      </c>
      <c r="G17" s="30">
        <v>18018.785439999996</v>
      </c>
      <c r="H17" s="231">
        <v>18.736058503542381</v>
      </c>
      <c r="I17" s="30">
        <v>96171.697140000004</v>
      </c>
      <c r="J17" s="192"/>
      <c r="K17" s="248"/>
    </row>
    <row r="18" spans="1:11" x14ac:dyDescent="0.2">
      <c r="A18" s="36" t="s">
        <v>707</v>
      </c>
      <c r="B18" s="71" t="s">
        <v>2034</v>
      </c>
      <c r="C18" s="30">
        <v>9968.3915399999987</v>
      </c>
      <c r="D18" s="231">
        <v>34.157568009466985</v>
      </c>
      <c r="E18" s="30">
        <v>13539.275799999999</v>
      </c>
      <c r="F18" s="231">
        <v>46.393516153703423</v>
      </c>
      <c r="G18" s="30">
        <v>5675.8844200000003</v>
      </c>
      <c r="H18" s="231">
        <v>19.448915836829588</v>
      </c>
      <c r="I18" s="30">
        <v>29183.551759999998</v>
      </c>
      <c r="J18" s="192"/>
      <c r="K18" s="248"/>
    </row>
    <row r="19" spans="1:11" x14ac:dyDescent="0.2">
      <c r="A19" s="35" t="s">
        <v>708</v>
      </c>
      <c r="B19" s="72" t="s">
        <v>2034</v>
      </c>
      <c r="C19" s="73">
        <v>13608.074629999999</v>
      </c>
      <c r="D19" s="232">
        <v>9.0071064090615742</v>
      </c>
      <c r="E19" s="73">
        <v>41164.151939999996</v>
      </c>
      <c r="F19" s="232">
        <v>27.246315650339614</v>
      </c>
      <c r="G19" s="73">
        <v>96309.308519999991</v>
      </c>
      <c r="H19" s="232">
        <v>63.746577940598826</v>
      </c>
      <c r="I19" s="73">
        <v>151081.53508999996</v>
      </c>
      <c r="J19" s="192"/>
      <c r="K19" s="248"/>
    </row>
    <row r="20" spans="1:11" x14ac:dyDescent="0.2">
      <c r="A20" s="35" t="s">
        <v>284</v>
      </c>
      <c r="B20" s="71" t="s">
        <v>2034</v>
      </c>
      <c r="C20" s="30">
        <v>125454.88661000002</v>
      </c>
      <c r="D20" s="231">
        <v>71.073929202856178</v>
      </c>
      <c r="E20" s="30">
        <v>8876.5518499999998</v>
      </c>
      <c r="F20" s="231">
        <v>5.02883095908114</v>
      </c>
      <c r="G20" s="30">
        <v>42181.789410000005</v>
      </c>
      <c r="H20" s="231">
        <v>23.897239838062685</v>
      </c>
      <c r="I20" s="30">
        <v>176513.22787</v>
      </c>
      <c r="J20" s="192"/>
      <c r="K20" s="248"/>
    </row>
    <row r="21" spans="1:11" x14ac:dyDescent="0.2">
      <c r="A21" s="35" t="s">
        <v>709</v>
      </c>
      <c r="B21" s="71" t="s">
        <v>1575</v>
      </c>
      <c r="C21" s="30">
        <v>0</v>
      </c>
      <c r="D21" s="231">
        <v>0</v>
      </c>
      <c r="E21" s="30">
        <v>0</v>
      </c>
      <c r="F21" s="231">
        <v>0</v>
      </c>
      <c r="G21" s="30">
        <v>8.0689999999999998E-2</v>
      </c>
      <c r="H21" s="231">
        <v>100</v>
      </c>
      <c r="I21" s="30">
        <v>8.0689999999999998E-2</v>
      </c>
      <c r="J21" s="192"/>
      <c r="K21" s="248"/>
    </row>
    <row r="22" spans="1:11" x14ac:dyDescent="0.2">
      <c r="A22" s="35" t="s">
        <v>710</v>
      </c>
      <c r="B22" s="71" t="s">
        <v>2034</v>
      </c>
      <c r="C22" s="30">
        <v>20436.552169999999</v>
      </c>
      <c r="D22" s="231">
        <v>70.638223365226281</v>
      </c>
      <c r="E22" s="30">
        <v>1386.0219999999997</v>
      </c>
      <c r="F22" s="231">
        <v>4.7907362656231101</v>
      </c>
      <c r="G22" s="30">
        <v>7108.7199599999994</v>
      </c>
      <c r="H22" s="231">
        <v>24.571040369150605</v>
      </c>
      <c r="I22" s="30">
        <v>28931.294129999995</v>
      </c>
      <c r="J22" s="192"/>
      <c r="K22" s="248"/>
    </row>
    <row r="23" spans="1:11" x14ac:dyDescent="0.2">
      <c r="A23" s="35" t="s">
        <v>711</v>
      </c>
      <c r="B23" s="74" t="s">
        <v>1575</v>
      </c>
      <c r="C23" s="75">
        <v>0</v>
      </c>
      <c r="D23" s="233" t="s">
        <v>1575</v>
      </c>
      <c r="E23" s="75">
        <v>0</v>
      </c>
      <c r="F23" s="233" t="s">
        <v>1575</v>
      </c>
      <c r="G23" s="75">
        <v>0</v>
      </c>
      <c r="H23" s="233" t="s">
        <v>1575</v>
      </c>
      <c r="I23" s="75">
        <v>0</v>
      </c>
      <c r="J23" s="192"/>
      <c r="K23" s="248"/>
    </row>
    <row r="24" spans="1:11" x14ac:dyDescent="0.2">
      <c r="A24" s="37" t="s">
        <v>285</v>
      </c>
      <c r="B24" s="71" t="s">
        <v>1575</v>
      </c>
      <c r="C24" s="30">
        <v>80070.054380000001</v>
      </c>
      <c r="D24" s="231">
        <v>40.738712623607</v>
      </c>
      <c r="E24" s="30">
        <v>4396.3359</v>
      </c>
      <c r="F24" s="231">
        <v>2.2368045858562917</v>
      </c>
      <c r="G24" s="30">
        <v>112078.98198000003</v>
      </c>
      <c r="H24" s="231">
        <v>57.024482790536709</v>
      </c>
      <c r="I24" s="30">
        <v>196545.37226000003</v>
      </c>
      <c r="J24" s="192"/>
      <c r="K24" s="248"/>
    </row>
    <row r="25" spans="1:11" x14ac:dyDescent="0.2">
      <c r="A25" s="35" t="s">
        <v>712</v>
      </c>
      <c r="B25" s="71" t="s">
        <v>2034</v>
      </c>
      <c r="C25" s="30">
        <v>55795.90567</v>
      </c>
      <c r="D25" s="231">
        <v>78.013288423695329</v>
      </c>
      <c r="E25" s="30">
        <v>2156.2623100000001</v>
      </c>
      <c r="F25" s="231">
        <v>3.0148648272165151</v>
      </c>
      <c r="G25" s="30">
        <v>13568.859780000003</v>
      </c>
      <c r="H25" s="231">
        <v>18.971846749088161</v>
      </c>
      <c r="I25" s="30">
        <v>71521.027760000012</v>
      </c>
      <c r="J25" s="192"/>
      <c r="K25" s="248"/>
    </row>
    <row r="26" spans="1:11" x14ac:dyDescent="0.2">
      <c r="A26" s="35" t="s">
        <v>713</v>
      </c>
      <c r="B26" s="71" t="s">
        <v>1575</v>
      </c>
      <c r="C26" s="30">
        <v>81529.628149999975</v>
      </c>
      <c r="D26" s="231">
        <v>40.490320770424155</v>
      </c>
      <c r="E26" s="30">
        <v>2625.8741400000004</v>
      </c>
      <c r="F26" s="231">
        <v>1.3040962977992157</v>
      </c>
      <c r="G26" s="30">
        <v>117200.34424000002</v>
      </c>
      <c r="H26" s="231">
        <v>58.205582931776632</v>
      </c>
      <c r="I26" s="30">
        <v>201355.84653000001</v>
      </c>
      <c r="J26" s="192"/>
      <c r="K26" s="248"/>
    </row>
    <row r="27" spans="1:11" x14ac:dyDescent="0.2">
      <c r="A27" s="35" t="s">
        <v>714</v>
      </c>
      <c r="B27" s="71" t="s">
        <v>1575</v>
      </c>
      <c r="C27" s="30">
        <v>29899.952840000005</v>
      </c>
      <c r="D27" s="231">
        <v>65.452027792654263</v>
      </c>
      <c r="E27" s="30">
        <v>868.1726799999999</v>
      </c>
      <c r="F27" s="231">
        <v>1.9004599333068088</v>
      </c>
      <c r="G27" s="30">
        <v>14914.115119999999</v>
      </c>
      <c r="H27" s="231">
        <v>32.647512274038924</v>
      </c>
      <c r="I27" s="30">
        <v>45682.240640000004</v>
      </c>
      <c r="J27" s="192"/>
      <c r="K27" s="248"/>
    </row>
    <row r="28" spans="1:11" x14ac:dyDescent="0.2">
      <c r="A28" s="36" t="s">
        <v>715</v>
      </c>
      <c r="B28" s="71" t="s">
        <v>1575</v>
      </c>
      <c r="C28" s="30">
        <v>154389.41899999999</v>
      </c>
      <c r="D28" s="231">
        <v>61.39578862446767</v>
      </c>
      <c r="E28" s="30">
        <v>4266.3036600000005</v>
      </c>
      <c r="F28" s="231">
        <v>1.6965740231016275</v>
      </c>
      <c r="G28" s="30">
        <v>92810.090319999988</v>
      </c>
      <c r="H28" s="231">
        <v>36.907637352430697</v>
      </c>
      <c r="I28" s="30">
        <v>251465.81297999999</v>
      </c>
      <c r="J28" s="192"/>
      <c r="K28" s="248"/>
    </row>
    <row r="29" spans="1:11" x14ac:dyDescent="0.2">
      <c r="A29" s="35" t="s">
        <v>716</v>
      </c>
      <c r="B29" s="72" t="s">
        <v>1575</v>
      </c>
      <c r="C29" s="73">
        <v>36999.663029999996</v>
      </c>
      <c r="D29" s="232">
        <v>77.010254460218391</v>
      </c>
      <c r="E29" s="73">
        <v>2232.2730100000003</v>
      </c>
      <c r="F29" s="232">
        <v>4.6462021123109043</v>
      </c>
      <c r="G29" s="73">
        <v>8813.1759899999997</v>
      </c>
      <c r="H29" s="232">
        <v>18.343543427470703</v>
      </c>
      <c r="I29" s="73">
        <v>48045.112029999997</v>
      </c>
      <c r="J29" s="192"/>
      <c r="K29" s="248"/>
    </row>
    <row r="30" spans="1:11" x14ac:dyDescent="0.2">
      <c r="A30" s="35" t="s">
        <v>286</v>
      </c>
      <c r="B30" s="71" t="s">
        <v>1575</v>
      </c>
      <c r="C30" s="30">
        <v>39792.525010000005</v>
      </c>
      <c r="D30" s="231">
        <v>79.963467823728138</v>
      </c>
      <c r="E30" s="30">
        <v>786.60629000000006</v>
      </c>
      <c r="F30" s="231">
        <v>1.5806930257517016</v>
      </c>
      <c r="G30" s="30">
        <v>9184.2495199999994</v>
      </c>
      <c r="H30" s="231">
        <v>18.455839150520156</v>
      </c>
      <c r="I30" s="30">
        <v>49763.380820000006</v>
      </c>
      <c r="J30" s="192"/>
      <c r="K30" s="248"/>
    </row>
    <row r="31" spans="1:11" x14ac:dyDescent="0.2">
      <c r="A31" s="35" t="s">
        <v>717</v>
      </c>
      <c r="B31" s="71" t="s">
        <v>1575</v>
      </c>
      <c r="C31" s="30">
        <v>0</v>
      </c>
      <c r="D31" s="231">
        <v>0</v>
      </c>
      <c r="E31" s="30">
        <v>0</v>
      </c>
      <c r="F31" s="231">
        <v>0</v>
      </c>
      <c r="G31" s="30">
        <v>8118.3714399999999</v>
      </c>
      <c r="H31" s="231">
        <v>100</v>
      </c>
      <c r="I31" s="30">
        <v>8118.3714399999999</v>
      </c>
      <c r="J31" s="192"/>
      <c r="K31" s="248"/>
    </row>
    <row r="32" spans="1:11" x14ac:dyDescent="0.2">
      <c r="A32" s="35" t="s">
        <v>718</v>
      </c>
      <c r="B32" s="71" t="s">
        <v>2034</v>
      </c>
      <c r="C32" s="30">
        <v>18098.600089999996</v>
      </c>
      <c r="D32" s="231">
        <v>70.953410191879968</v>
      </c>
      <c r="E32" s="30">
        <v>1311.9316899999999</v>
      </c>
      <c r="F32" s="231">
        <v>5.1432722354989791</v>
      </c>
      <c r="G32" s="30">
        <v>6097.192289999999</v>
      </c>
      <c r="H32" s="231">
        <v>23.903317572621052</v>
      </c>
      <c r="I32" s="30">
        <v>25507.724069999997</v>
      </c>
      <c r="J32" s="192"/>
      <c r="K32" s="248"/>
    </row>
    <row r="33" spans="1:11" x14ac:dyDescent="0.2">
      <c r="A33" s="35" t="s">
        <v>719</v>
      </c>
      <c r="B33" s="74" t="s">
        <v>2034</v>
      </c>
      <c r="C33" s="75">
        <v>164864.17507000003</v>
      </c>
      <c r="D33" s="233">
        <v>59.677126857786412</v>
      </c>
      <c r="E33" s="75">
        <v>7656.1017799999991</v>
      </c>
      <c r="F33" s="233">
        <v>2.7713368108455985</v>
      </c>
      <c r="G33" s="75">
        <v>103739.96514</v>
      </c>
      <c r="H33" s="233">
        <v>37.551536331367998</v>
      </c>
      <c r="I33" s="75">
        <v>276260.24199000001</v>
      </c>
      <c r="J33" s="192"/>
      <c r="K33" s="248"/>
    </row>
    <row r="34" spans="1:11" x14ac:dyDescent="0.2">
      <c r="A34" s="37" t="s">
        <v>720</v>
      </c>
      <c r="B34" s="71" t="s">
        <v>1575</v>
      </c>
      <c r="C34" s="30">
        <v>0</v>
      </c>
      <c r="D34" s="231" t="s">
        <v>1575</v>
      </c>
      <c r="E34" s="30">
        <v>0</v>
      </c>
      <c r="F34" s="231" t="s">
        <v>1575</v>
      </c>
      <c r="G34" s="30">
        <v>0</v>
      </c>
      <c r="H34" s="231" t="s">
        <v>1575</v>
      </c>
      <c r="I34" s="30">
        <v>0</v>
      </c>
      <c r="J34" s="192"/>
      <c r="K34" s="248"/>
    </row>
    <row r="35" spans="1:11" x14ac:dyDescent="0.2">
      <c r="A35" s="35" t="s">
        <v>721</v>
      </c>
      <c r="B35" s="71" t="s">
        <v>1575</v>
      </c>
      <c r="C35" s="30">
        <v>0</v>
      </c>
      <c r="D35" s="231" t="s">
        <v>1575</v>
      </c>
      <c r="E35" s="30">
        <v>0</v>
      </c>
      <c r="F35" s="231" t="s">
        <v>1575</v>
      </c>
      <c r="G35" s="30">
        <v>0</v>
      </c>
      <c r="H35" s="231" t="s">
        <v>1575</v>
      </c>
      <c r="I35" s="30">
        <v>0</v>
      </c>
      <c r="J35" s="192"/>
      <c r="K35" s="248"/>
    </row>
    <row r="36" spans="1:11" x14ac:dyDescent="0.2">
      <c r="A36" s="35" t="s">
        <v>722</v>
      </c>
      <c r="B36" s="71" t="s">
        <v>1575</v>
      </c>
      <c r="C36" s="30">
        <v>49119.283870000007</v>
      </c>
      <c r="D36" s="231">
        <v>49.620412954544257</v>
      </c>
      <c r="E36" s="30">
        <v>4734.7787000000008</v>
      </c>
      <c r="F36" s="231">
        <v>4.7830842763135797</v>
      </c>
      <c r="G36" s="30">
        <v>45136.012170000009</v>
      </c>
      <c r="H36" s="231">
        <v>45.59650276914217</v>
      </c>
      <c r="I36" s="30">
        <v>98990.074740000011</v>
      </c>
      <c r="J36" s="192"/>
      <c r="K36" s="248"/>
    </row>
    <row r="37" spans="1:11" x14ac:dyDescent="0.2">
      <c r="A37" s="35" t="s">
        <v>2500</v>
      </c>
      <c r="B37" s="71" t="s">
        <v>1575</v>
      </c>
      <c r="C37" s="30">
        <v>0</v>
      </c>
      <c r="D37" s="231" t="s">
        <v>1575</v>
      </c>
      <c r="E37" s="30">
        <v>0</v>
      </c>
      <c r="F37" s="231" t="s">
        <v>1575</v>
      </c>
      <c r="G37" s="30">
        <v>0</v>
      </c>
      <c r="H37" s="231" t="s">
        <v>1575</v>
      </c>
      <c r="I37" s="30">
        <v>0</v>
      </c>
      <c r="J37" s="192"/>
      <c r="K37" s="248"/>
    </row>
    <row r="38" spans="1:11" x14ac:dyDescent="0.2">
      <c r="A38" s="36" t="s">
        <v>2501</v>
      </c>
      <c r="B38" s="71" t="s">
        <v>2034</v>
      </c>
      <c r="C38" s="30">
        <v>58107.327420000009</v>
      </c>
      <c r="D38" s="231">
        <v>87.88934326145899</v>
      </c>
      <c r="E38" s="30">
        <v>601.53525000000002</v>
      </c>
      <c r="F38" s="231">
        <v>0.90984287900531946</v>
      </c>
      <c r="G38" s="30">
        <v>7405.3273599999993</v>
      </c>
      <c r="H38" s="231">
        <v>11.200813859535682</v>
      </c>
      <c r="I38" s="30">
        <v>66114.190030000012</v>
      </c>
      <c r="J38" s="192"/>
      <c r="K38" s="248"/>
    </row>
    <row r="39" spans="1:11" x14ac:dyDescent="0.2">
      <c r="A39" s="35" t="s">
        <v>2502</v>
      </c>
      <c r="B39" s="72" t="s">
        <v>2034</v>
      </c>
      <c r="C39" s="73">
        <v>7626.8854700000002</v>
      </c>
      <c r="D39" s="232">
        <v>21.596026166180131</v>
      </c>
      <c r="E39" s="73">
        <v>10975.10454</v>
      </c>
      <c r="F39" s="232">
        <v>31.076727945464</v>
      </c>
      <c r="G39" s="73">
        <v>16714.162189999999</v>
      </c>
      <c r="H39" s="232">
        <v>47.327245888355854</v>
      </c>
      <c r="I39" s="73">
        <v>35316.152200000004</v>
      </c>
      <c r="J39" s="192"/>
      <c r="K39" s="248"/>
    </row>
    <row r="40" spans="1:11" x14ac:dyDescent="0.2">
      <c r="A40" s="35" t="s">
        <v>2503</v>
      </c>
      <c r="B40" s="71" t="s">
        <v>1575</v>
      </c>
      <c r="C40" s="30">
        <v>-42.877450000000003</v>
      </c>
      <c r="D40" s="231">
        <v>-41.106405195974574</v>
      </c>
      <c r="E40" s="30">
        <v>147.18588999999997</v>
      </c>
      <c r="F40" s="231">
        <v>141.10640519597456</v>
      </c>
      <c r="G40" s="30">
        <v>0</v>
      </c>
      <c r="H40" s="231">
        <v>0</v>
      </c>
      <c r="I40" s="30">
        <v>104.30843999999998</v>
      </c>
      <c r="J40" s="192"/>
      <c r="K40" s="248"/>
    </row>
    <row r="41" spans="1:11" x14ac:dyDescent="0.2">
      <c r="A41" s="35" t="s">
        <v>2504</v>
      </c>
      <c r="B41" s="71" t="s">
        <v>1575</v>
      </c>
      <c r="C41" s="30">
        <v>1416.5366400000003</v>
      </c>
      <c r="D41" s="231">
        <v>100</v>
      </c>
      <c r="E41" s="30">
        <v>0</v>
      </c>
      <c r="F41" s="231">
        <v>0</v>
      </c>
      <c r="G41" s="30">
        <v>0</v>
      </c>
      <c r="H41" s="231">
        <v>0</v>
      </c>
      <c r="I41" s="30">
        <v>1416.5366400000003</v>
      </c>
      <c r="J41" s="192"/>
      <c r="K41" s="248"/>
    </row>
    <row r="42" spans="1:11" x14ac:dyDescent="0.2">
      <c r="A42" s="35" t="s">
        <v>2505</v>
      </c>
      <c r="B42" s="71" t="s">
        <v>1575</v>
      </c>
      <c r="C42" s="30">
        <v>0</v>
      </c>
      <c r="D42" s="231" t="s">
        <v>1575</v>
      </c>
      <c r="E42" s="30">
        <v>0</v>
      </c>
      <c r="F42" s="231" t="s">
        <v>1575</v>
      </c>
      <c r="G42" s="30">
        <v>0</v>
      </c>
      <c r="H42" s="231" t="s">
        <v>1575</v>
      </c>
      <c r="I42" s="30">
        <v>0</v>
      </c>
      <c r="J42" s="192"/>
      <c r="K42" s="248"/>
    </row>
    <row r="43" spans="1:11" x14ac:dyDescent="0.2">
      <c r="A43" s="35" t="s">
        <v>2506</v>
      </c>
      <c r="B43" s="71" t="s">
        <v>2034</v>
      </c>
      <c r="C43" s="30">
        <v>61484.752890000003</v>
      </c>
      <c r="D43" s="231">
        <v>77.378966146836206</v>
      </c>
      <c r="E43" s="30">
        <v>2873.9355800000008</v>
      </c>
      <c r="F43" s="231">
        <v>3.6168668409689055</v>
      </c>
      <c r="G43" s="30">
        <v>15100.570230000003</v>
      </c>
      <c r="H43" s="231">
        <v>19.004167012194895</v>
      </c>
      <c r="I43" s="30">
        <v>79459.258700000006</v>
      </c>
      <c r="J43" s="192"/>
      <c r="K43" s="248"/>
    </row>
    <row r="44" spans="1:11" x14ac:dyDescent="0.2">
      <c r="A44" s="35" t="s">
        <v>1290</v>
      </c>
      <c r="B44" s="74" t="s">
        <v>2034</v>
      </c>
      <c r="C44" s="75">
        <v>124773.19968000001</v>
      </c>
      <c r="D44" s="233">
        <v>74.246378197543137</v>
      </c>
      <c r="E44" s="75">
        <v>6716.4065399999999</v>
      </c>
      <c r="F44" s="233">
        <v>3.9966023262704242</v>
      </c>
      <c r="G44" s="75">
        <v>36563.304520000005</v>
      </c>
      <c r="H44" s="233">
        <v>21.757019476186432</v>
      </c>
      <c r="I44" s="75">
        <v>168052.91074000002</v>
      </c>
      <c r="J44" s="192"/>
      <c r="K44" s="248"/>
    </row>
    <row r="45" spans="1:11" x14ac:dyDescent="0.2">
      <c r="A45" s="38" t="s">
        <v>289</v>
      </c>
      <c r="B45" s="76"/>
      <c r="C45" s="77">
        <v>1646996.3110699998</v>
      </c>
      <c r="D45" s="234">
        <v>59.719620124159157</v>
      </c>
      <c r="E45" s="77">
        <v>141348.96211000002</v>
      </c>
      <c r="F45" s="234">
        <v>5.1252733630407015</v>
      </c>
      <c r="G45" s="77">
        <v>969536.15279999992</v>
      </c>
      <c r="H45" s="234">
        <v>35.155106512800124</v>
      </c>
      <c r="I45" s="77">
        <v>2757881.4259800003</v>
      </c>
      <c r="J45" s="192"/>
      <c r="K45" s="248"/>
    </row>
    <row r="46" spans="1:11" x14ac:dyDescent="0.2">
      <c r="A46" s="35" t="s">
        <v>2507</v>
      </c>
      <c r="B46" s="72" t="s">
        <v>1575</v>
      </c>
      <c r="C46" s="73">
        <v>10245.209570000001</v>
      </c>
      <c r="D46" s="232">
        <v>100</v>
      </c>
      <c r="E46" s="73">
        <v>0</v>
      </c>
      <c r="F46" s="232">
        <v>0</v>
      </c>
      <c r="G46" s="73">
        <v>0</v>
      </c>
      <c r="H46" s="232">
        <v>0</v>
      </c>
      <c r="I46" s="73">
        <v>10245.209570000001</v>
      </c>
      <c r="J46" s="192"/>
      <c r="K46" s="248"/>
    </row>
    <row r="47" spans="1:11" x14ac:dyDescent="0.2">
      <c r="A47" s="35" t="s">
        <v>2508</v>
      </c>
      <c r="B47" s="71" t="s">
        <v>1575</v>
      </c>
      <c r="C47" s="30">
        <v>28.316869999999998</v>
      </c>
      <c r="D47" s="231">
        <v>100</v>
      </c>
      <c r="E47" s="30">
        <v>0</v>
      </c>
      <c r="F47" s="231">
        <v>0</v>
      </c>
      <c r="G47" s="30">
        <v>0</v>
      </c>
      <c r="H47" s="231">
        <v>0</v>
      </c>
      <c r="I47" s="30">
        <v>28.316869999999998</v>
      </c>
      <c r="J47" s="192"/>
      <c r="K47" s="248"/>
    </row>
    <row r="48" spans="1:11" x14ac:dyDescent="0.2">
      <c r="A48" s="35" t="s">
        <v>2509</v>
      </c>
      <c r="B48" s="71" t="s">
        <v>1575</v>
      </c>
      <c r="C48" s="30">
        <v>0</v>
      </c>
      <c r="D48" s="231">
        <v>0</v>
      </c>
      <c r="E48" s="30">
        <v>0</v>
      </c>
      <c r="F48" s="231">
        <v>0</v>
      </c>
      <c r="G48" s="30">
        <v>4302.3959999999997</v>
      </c>
      <c r="H48" s="231">
        <v>100</v>
      </c>
      <c r="I48" s="30">
        <v>4302.3959999999997</v>
      </c>
      <c r="J48" s="192"/>
      <c r="K48" s="248"/>
    </row>
    <row r="49" spans="1:11" x14ac:dyDescent="0.2">
      <c r="A49" s="35" t="s">
        <v>2510</v>
      </c>
      <c r="B49" s="71" t="s">
        <v>2034</v>
      </c>
      <c r="C49" s="30">
        <v>48.189540000000001</v>
      </c>
      <c r="D49" s="231">
        <v>100</v>
      </c>
      <c r="E49" s="30">
        <v>0</v>
      </c>
      <c r="F49" s="231">
        <v>0</v>
      </c>
      <c r="G49" s="30">
        <v>0</v>
      </c>
      <c r="H49" s="231">
        <v>0</v>
      </c>
      <c r="I49" s="30">
        <v>48.189540000000001</v>
      </c>
      <c r="J49" s="192"/>
      <c r="K49" s="248"/>
    </row>
    <row r="50" spans="1:11" x14ac:dyDescent="0.2">
      <c r="A50" s="35" t="s">
        <v>2511</v>
      </c>
      <c r="B50" s="71" t="s">
        <v>1575</v>
      </c>
      <c r="C50" s="30">
        <v>60.662999999999997</v>
      </c>
      <c r="D50" s="231">
        <v>100</v>
      </c>
      <c r="E50" s="30">
        <v>0</v>
      </c>
      <c r="F50" s="231">
        <v>0</v>
      </c>
      <c r="G50" s="30">
        <v>0</v>
      </c>
      <c r="H50" s="231">
        <v>0</v>
      </c>
      <c r="I50" s="30">
        <v>60.662999999999997</v>
      </c>
      <c r="J50" s="192"/>
      <c r="K50" s="248"/>
    </row>
    <row r="51" spans="1:11" x14ac:dyDescent="0.2">
      <c r="A51" s="37" t="s">
        <v>2512</v>
      </c>
      <c r="B51" s="72" t="s">
        <v>1575</v>
      </c>
      <c r="C51" s="73">
        <v>0</v>
      </c>
      <c r="D51" s="232" t="s">
        <v>1575</v>
      </c>
      <c r="E51" s="73">
        <v>0</v>
      </c>
      <c r="F51" s="232" t="s">
        <v>1575</v>
      </c>
      <c r="G51" s="73">
        <v>0</v>
      </c>
      <c r="H51" s="232" t="s">
        <v>1575</v>
      </c>
      <c r="I51" s="73">
        <v>0</v>
      </c>
      <c r="J51" s="192"/>
      <c r="K51" s="248"/>
    </row>
    <row r="52" spans="1:11" x14ac:dyDescent="0.2">
      <c r="A52" s="35" t="s">
        <v>2513</v>
      </c>
      <c r="B52" s="71" t="s">
        <v>2034</v>
      </c>
      <c r="C52" s="30">
        <v>24812.611149999997</v>
      </c>
      <c r="D52" s="231">
        <v>96.532332813134701</v>
      </c>
      <c r="E52" s="30">
        <v>79.851979999999998</v>
      </c>
      <c r="F52" s="231">
        <v>0.31066048883564501</v>
      </c>
      <c r="G52" s="30">
        <v>811.4750499999999</v>
      </c>
      <c r="H52" s="231">
        <v>3.1570066980296478</v>
      </c>
      <c r="I52" s="30">
        <v>25703.938180000001</v>
      </c>
      <c r="J52" s="192"/>
      <c r="K52" s="248"/>
    </row>
    <row r="53" spans="1:11" x14ac:dyDescent="0.2">
      <c r="A53" s="371" t="s">
        <v>287</v>
      </c>
      <c r="B53" s="71" t="s">
        <v>1575</v>
      </c>
      <c r="C53" s="30">
        <v>228.23354</v>
      </c>
      <c r="D53" s="231">
        <v>100</v>
      </c>
      <c r="E53" s="30">
        <v>0</v>
      </c>
      <c r="F53" s="231">
        <v>0</v>
      </c>
      <c r="G53" s="30">
        <v>0</v>
      </c>
      <c r="H53" s="231">
        <v>0</v>
      </c>
      <c r="I53" s="30">
        <v>228.23354</v>
      </c>
      <c r="J53" s="192"/>
      <c r="K53" s="248"/>
    </row>
    <row r="54" spans="1:11" x14ac:dyDescent="0.2">
      <c r="A54" s="35" t="s">
        <v>2514</v>
      </c>
      <c r="B54" s="71" t="s">
        <v>1575</v>
      </c>
      <c r="C54" s="30">
        <v>16.516470000000002</v>
      </c>
      <c r="D54" s="231">
        <v>100</v>
      </c>
      <c r="E54" s="30">
        <v>0</v>
      </c>
      <c r="F54" s="231">
        <v>0</v>
      </c>
      <c r="G54" s="30">
        <v>0</v>
      </c>
      <c r="H54" s="231">
        <v>0</v>
      </c>
      <c r="I54" s="30">
        <v>16.516470000000002</v>
      </c>
      <c r="J54" s="192"/>
      <c r="K54" s="248"/>
    </row>
    <row r="55" spans="1:11" x14ac:dyDescent="0.2">
      <c r="A55" s="36" t="s">
        <v>2515</v>
      </c>
      <c r="B55" s="71" t="s">
        <v>1575</v>
      </c>
      <c r="C55" s="30">
        <v>9109.6358499999988</v>
      </c>
      <c r="D55" s="231">
        <v>100</v>
      </c>
      <c r="E55" s="30">
        <v>0</v>
      </c>
      <c r="F55" s="231">
        <v>0</v>
      </c>
      <c r="G55" s="30">
        <v>0</v>
      </c>
      <c r="H55" s="231">
        <v>0</v>
      </c>
      <c r="I55" s="30">
        <v>9109.6358499999988</v>
      </c>
      <c r="J55" s="192"/>
      <c r="K55" s="248"/>
    </row>
    <row r="56" spans="1:11" x14ac:dyDescent="0.2">
      <c r="A56" s="35" t="s">
        <v>288</v>
      </c>
      <c r="B56" s="72" t="s">
        <v>1575</v>
      </c>
      <c r="C56" s="73">
        <v>19286.208609999998</v>
      </c>
      <c r="D56" s="232">
        <v>100</v>
      </c>
      <c r="E56" s="73">
        <v>0</v>
      </c>
      <c r="F56" s="232">
        <v>0</v>
      </c>
      <c r="G56" s="73">
        <v>0</v>
      </c>
      <c r="H56" s="232">
        <v>0</v>
      </c>
      <c r="I56" s="73">
        <v>19286.208609999998</v>
      </c>
      <c r="J56" s="192"/>
      <c r="K56" s="248"/>
    </row>
    <row r="57" spans="1:11" x14ac:dyDescent="0.2">
      <c r="A57" s="35" t="s">
        <v>2516</v>
      </c>
      <c r="B57" s="71" t="s">
        <v>2034</v>
      </c>
      <c r="C57" s="30">
        <v>163.17860000000002</v>
      </c>
      <c r="D57" s="231">
        <v>100</v>
      </c>
      <c r="E57" s="30">
        <v>0</v>
      </c>
      <c r="F57" s="231">
        <v>0</v>
      </c>
      <c r="G57" s="30">
        <v>0</v>
      </c>
      <c r="H57" s="231">
        <v>0</v>
      </c>
      <c r="I57" s="30">
        <v>163.17860000000002</v>
      </c>
      <c r="J57" s="192"/>
      <c r="K57" s="248"/>
    </row>
    <row r="58" spans="1:11" x14ac:dyDescent="0.2">
      <c r="A58" s="35" t="s">
        <v>2517</v>
      </c>
      <c r="B58" s="71" t="s">
        <v>1575</v>
      </c>
      <c r="C58" s="30">
        <v>0</v>
      </c>
      <c r="D58" s="231" t="s">
        <v>1575</v>
      </c>
      <c r="E58" s="30">
        <v>0</v>
      </c>
      <c r="F58" s="231" t="s">
        <v>1575</v>
      </c>
      <c r="G58" s="30">
        <v>0</v>
      </c>
      <c r="H58" s="231" t="s">
        <v>1575</v>
      </c>
      <c r="I58" s="30">
        <v>0</v>
      </c>
      <c r="J58" s="192"/>
      <c r="K58" s="248"/>
    </row>
    <row r="59" spans="1:11" x14ac:dyDescent="0.2">
      <c r="A59" s="35" t="s">
        <v>2518</v>
      </c>
      <c r="B59" s="71" t="s">
        <v>1575</v>
      </c>
      <c r="C59" s="30">
        <v>23573.620129999999</v>
      </c>
      <c r="D59" s="231">
        <v>100</v>
      </c>
      <c r="E59" s="30">
        <v>0</v>
      </c>
      <c r="F59" s="231">
        <v>0</v>
      </c>
      <c r="G59" s="30">
        <v>0</v>
      </c>
      <c r="H59" s="231">
        <v>0</v>
      </c>
      <c r="I59" s="30">
        <v>23573.620129999999</v>
      </c>
      <c r="J59" s="192"/>
      <c r="K59" s="248"/>
    </row>
    <row r="60" spans="1:11" x14ac:dyDescent="0.2">
      <c r="A60" s="35" t="s">
        <v>2519</v>
      </c>
      <c r="B60" s="74" t="s">
        <v>2034</v>
      </c>
      <c r="C60" s="75">
        <v>668.53887999999984</v>
      </c>
      <c r="D60" s="233">
        <v>99.049112701941766</v>
      </c>
      <c r="E60" s="75">
        <v>6.4180799999999998</v>
      </c>
      <c r="F60" s="233">
        <v>0.95088729805823491</v>
      </c>
      <c r="G60" s="75">
        <v>0</v>
      </c>
      <c r="H60" s="233">
        <v>0</v>
      </c>
      <c r="I60" s="75">
        <v>674.95695999999987</v>
      </c>
      <c r="J60" s="192"/>
      <c r="K60" s="248"/>
    </row>
    <row r="61" spans="1:11" x14ac:dyDescent="0.2">
      <c r="A61" s="37" t="s">
        <v>2520</v>
      </c>
      <c r="B61" s="71" t="s">
        <v>1575</v>
      </c>
      <c r="C61" s="30">
        <v>2619.2651199999996</v>
      </c>
      <c r="D61" s="231">
        <v>100</v>
      </c>
      <c r="E61" s="30">
        <v>0</v>
      </c>
      <c r="F61" s="231">
        <v>0</v>
      </c>
      <c r="G61" s="30">
        <v>0</v>
      </c>
      <c r="H61" s="231">
        <v>0</v>
      </c>
      <c r="I61" s="30">
        <v>2619.2651199999996</v>
      </c>
      <c r="J61" s="192"/>
      <c r="K61" s="248"/>
    </row>
    <row r="62" spans="1:11" x14ac:dyDescent="0.2">
      <c r="A62" s="35" t="s">
        <v>2521</v>
      </c>
      <c r="B62" s="71" t="s">
        <v>1575</v>
      </c>
      <c r="C62" s="30">
        <v>194.97723999999999</v>
      </c>
      <c r="D62" s="231">
        <v>93.687700617190515</v>
      </c>
      <c r="E62" s="30">
        <v>0</v>
      </c>
      <c r="F62" s="231">
        <v>0</v>
      </c>
      <c r="G62" s="30">
        <v>13.13678</v>
      </c>
      <c r="H62" s="231">
        <v>6.3122993828094813</v>
      </c>
      <c r="I62" s="30">
        <v>208.11401999999998</v>
      </c>
      <c r="J62" s="192"/>
      <c r="K62" s="248"/>
    </row>
    <row r="63" spans="1:11" x14ac:dyDescent="0.2">
      <c r="A63" s="35" t="s">
        <v>2522</v>
      </c>
      <c r="B63" s="71" t="s">
        <v>1575</v>
      </c>
      <c r="C63" s="30">
        <v>0</v>
      </c>
      <c r="D63" s="231" t="s">
        <v>1575</v>
      </c>
      <c r="E63" s="30">
        <v>0</v>
      </c>
      <c r="F63" s="231" t="s">
        <v>1575</v>
      </c>
      <c r="G63" s="30">
        <v>0</v>
      </c>
      <c r="H63" s="231" t="s">
        <v>1575</v>
      </c>
      <c r="I63" s="30">
        <v>0</v>
      </c>
      <c r="J63" s="192"/>
      <c r="K63" s="248"/>
    </row>
    <row r="64" spans="1:11" x14ac:dyDescent="0.2">
      <c r="A64" s="35" t="s">
        <v>2523</v>
      </c>
      <c r="B64" s="71" t="s">
        <v>1575</v>
      </c>
      <c r="C64" s="30">
        <v>0</v>
      </c>
      <c r="D64" s="231" t="s">
        <v>1575</v>
      </c>
      <c r="E64" s="30">
        <v>0</v>
      </c>
      <c r="F64" s="231" t="s">
        <v>1575</v>
      </c>
      <c r="G64" s="30">
        <v>0</v>
      </c>
      <c r="H64" s="231" t="s">
        <v>1575</v>
      </c>
      <c r="I64" s="30">
        <v>0</v>
      </c>
      <c r="J64" s="192"/>
      <c r="K64" s="248"/>
    </row>
    <row r="65" spans="1:11" x14ac:dyDescent="0.2">
      <c r="A65" s="35" t="s">
        <v>2524</v>
      </c>
      <c r="B65" s="71" t="s">
        <v>1575</v>
      </c>
      <c r="C65" s="30">
        <v>74.292210000000011</v>
      </c>
      <c r="D65" s="231">
        <v>100</v>
      </c>
      <c r="E65" s="30">
        <v>0</v>
      </c>
      <c r="F65" s="231">
        <v>0</v>
      </c>
      <c r="G65" s="30">
        <v>0</v>
      </c>
      <c r="H65" s="231">
        <v>0</v>
      </c>
      <c r="I65" s="30">
        <v>74.292210000000011</v>
      </c>
      <c r="J65" s="192"/>
      <c r="K65" s="248"/>
    </row>
    <row r="66" spans="1:11" x14ac:dyDescent="0.2">
      <c r="A66" s="35" t="s">
        <v>1291</v>
      </c>
      <c r="B66" s="74" t="s">
        <v>1575</v>
      </c>
      <c r="C66" s="75">
        <v>0</v>
      </c>
      <c r="D66" s="233">
        <v>0</v>
      </c>
      <c r="E66" s="75">
        <v>0</v>
      </c>
      <c r="F66" s="233">
        <v>0</v>
      </c>
      <c r="G66" s="75">
        <v>289.41401999999999</v>
      </c>
      <c r="H66" s="233">
        <v>100</v>
      </c>
      <c r="I66" s="75">
        <v>289.41401999999999</v>
      </c>
      <c r="J66" s="192"/>
      <c r="K66" s="248"/>
    </row>
    <row r="67" spans="1:11" x14ac:dyDescent="0.2">
      <c r="A67" s="38" t="s">
        <v>290</v>
      </c>
      <c r="B67" s="78"/>
      <c r="C67" s="79">
        <v>91129.456779999993</v>
      </c>
      <c r="D67" s="235">
        <v>94.305526696241799</v>
      </c>
      <c r="E67" s="79">
        <v>86.270060000000001</v>
      </c>
      <c r="F67" s="235">
        <v>8.92767688285169E-2</v>
      </c>
      <c r="G67" s="79">
        <v>5416.4218499999997</v>
      </c>
      <c r="H67" s="235">
        <v>5.6051965349297062</v>
      </c>
      <c r="I67" s="79">
        <v>96632.148689999973</v>
      </c>
      <c r="J67" s="192"/>
      <c r="K67" s="248"/>
    </row>
    <row r="68" spans="1:11" x14ac:dyDescent="0.2">
      <c r="A68" s="299" t="s">
        <v>2590</v>
      </c>
      <c r="B68" s="80"/>
      <c r="C68" s="81">
        <v>1738125.7678499999</v>
      </c>
      <c r="D68" s="236">
        <v>60.890436229610081</v>
      </c>
      <c r="E68" s="81">
        <v>141435.23217</v>
      </c>
      <c r="F68" s="236">
        <v>4.954792768373883</v>
      </c>
      <c r="G68" s="81">
        <v>974952.57464999997</v>
      </c>
      <c r="H68" s="236">
        <v>34.154771002016012</v>
      </c>
      <c r="I68" s="81">
        <v>2854513.5746700005</v>
      </c>
      <c r="J68" s="192"/>
      <c r="K68" s="248"/>
    </row>
    <row r="69" spans="1:11" x14ac:dyDescent="0.2">
      <c r="A69" s="39" t="s">
        <v>2591</v>
      </c>
      <c r="B69" s="80"/>
      <c r="C69" s="81"/>
      <c r="D69" s="236"/>
      <c r="E69" s="81"/>
      <c r="F69" s="236"/>
      <c r="G69" s="81"/>
      <c r="H69" s="236"/>
      <c r="I69" s="81"/>
      <c r="J69" s="192"/>
      <c r="K69" s="248"/>
    </row>
    <row r="70" spans="1:11" ht="13.5" thickBot="1" x14ac:dyDescent="0.25">
      <c r="A70" s="35" t="s">
        <v>1292</v>
      </c>
      <c r="B70" s="71" t="s">
        <v>2034</v>
      </c>
      <c r="C70" s="30">
        <v>75676.805239999987</v>
      </c>
      <c r="D70" s="231">
        <v>71.271170380818177</v>
      </c>
      <c r="E70" s="30">
        <v>30498.077379999999</v>
      </c>
      <c r="F70" s="231">
        <v>28.722587619072137</v>
      </c>
      <c r="G70" s="30">
        <v>6.6278500000000005</v>
      </c>
      <c r="H70" s="231">
        <v>6.2420001096825635E-3</v>
      </c>
      <c r="I70" s="30">
        <v>106181.51046999996</v>
      </c>
      <c r="J70" s="192"/>
      <c r="K70" s="248"/>
    </row>
    <row r="71" spans="1:11" ht="13.5" thickBot="1" x14ac:dyDescent="0.25">
      <c r="A71" s="300" t="s">
        <v>1550</v>
      </c>
      <c r="B71" s="280"/>
      <c r="C71" s="281">
        <v>1813802.5730899998</v>
      </c>
      <c r="D71" s="282">
        <v>61.262727870682831</v>
      </c>
      <c r="E71" s="281">
        <v>171933.30955000001</v>
      </c>
      <c r="F71" s="282">
        <v>5.8071940745586748</v>
      </c>
      <c r="G71" s="281">
        <v>974959.20250000001</v>
      </c>
      <c r="H71" s="282">
        <v>32.930078054758475</v>
      </c>
      <c r="I71" s="281">
        <v>2960695.0851400006</v>
      </c>
      <c r="J71" s="192"/>
      <c r="K71" s="248"/>
    </row>
    <row r="72" spans="1:11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11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11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11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11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11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11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11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11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">
      <c r="A164" s="2"/>
      <c r="B164" s="2"/>
      <c r="C164" s="2"/>
      <c r="D164" s="2"/>
      <c r="E164" s="2"/>
      <c r="F164" s="2"/>
      <c r="G164" s="2"/>
      <c r="H164" s="2"/>
      <c r="I164" s="2"/>
    </row>
  </sheetData>
  <mergeCells count="14">
    <mergeCell ref="G8:H10"/>
    <mergeCell ref="I8:I12"/>
    <mergeCell ref="C11:C12"/>
    <mergeCell ref="D11:D12"/>
    <mergeCell ref="E11:E12"/>
    <mergeCell ref="F11:F12"/>
    <mergeCell ref="G11:G12"/>
    <mergeCell ref="H11:H12"/>
    <mergeCell ref="A5:I5"/>
    <mergeCell ref="A6:I6"/>
    <mergeCell ref="A8:A12"/>
    <mergeCell ref="B8:B12"/>
    <mergeCell ref="C8:D10"/>
    <mergeCell ref="E8:F10"/>
  </mergeCells>
  <phoneticPr fontId="2" type="noConversion"/>
  <conditionalFormatting sqref="A14:A69 A71">
    <cfRule type="expression" dxfId="79" priority="1" stopIfTrue="1">
      <formula>$AW14=1</formula>
    </cfRule>
  </conditionalFormatting>
  <conditionalFormatting sqref="A70">
    <cfRule type="expression" dxfId="78" priority="2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51181102362204722" right="0.51181102362204722" top="0.70866141732283472" bottom="0.98425196850393704" header="0.51181102362204722" footer="0.51181102362204722"/>
  <pageSetup paperSize="9" scale="77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"/>
  <sheetViews>
    <sheetView showGridLines="0" workbookViewId="0">
      <selection activeCell="A2" sqref="A2"/>
    </sheetView>
  </sheetViews>
  <sheetFormatPr defaultRowHeight="12.75" x14ac:dyDescent="0.2"/>
  <cols>
    <col min="1" max="1" width="19.7109375" customWidth="1"/>
    <col min="2" max="2" width="8.85546875" bestFit="1" customWidth="1"/>
    <col min="3" max="3" width="7.5703125" customWidth="1"/>
    <col min="4" max="4" width="7.42578125" bestFit="1" customWidth="1"/>
    <col min="5" max="5" width="7.140625" customWidth="1"/>
    <col min="6" max="6" width="8.85546875" bestFit="1" customWidth="1"/>
    <col min="7" max="7" width="7.7109375" customWidth="1"/>
    <col min="8" max="8" width="8.85546875" bestFit="1" customWidth="1"/>
    <col min="9" max="9" width="7.7109375" customWidth="1"/>
    <col min="10" max="10" width="7.42578125" bestFit="1" customWidth="1"/>
    <col min="11" max="11" width="6.85546875" customWidth="1"/>
    <col min="12" max="12" width="6.5703125" bestFit="1" customWidth="1"/>
    <col min="13" max="13" width="7.85546875" customWidth="1"/>
    <col min="14" max="14" width="8.5703125" customWidth="1"/>
    <col min="15" max="15" width="7.140625" customWidth="1"/>
    <col min="16" max="16" width="7.42578125" bestFit="1" customWidth="1"/>
    <col min="17" max="17" width="6.42578125" bestFit="1" customWidth="1"/>
    <col min="18" max="18" width="7.85546875" customWidth="1"/>
    <col min="19" max="19" width="7.28515625" customWidth="1"/>
    <col min="20" max="20" width="7.42578125" bestFit="1" customWidth="1"/>
    <col min="21" max="21" width="7.7109375" customWidth="1"/>
    <col min="22" max="22" width="10.85546875" customWidth="1"/>
    <col min="23" max="23" width="10.28515625" customWidth="1"/>
    <col min="24" max="24" width="8.85546875" bestFit="1" customWidth="1"/>
    <col min="25" max="25" width="7.85546875" bestFit="1" customWidth="1"/>
    <col min="26" max="26" width="8.85546875" bestFit="1" customWidth="1"/>
    <col min="27" max="27" width="9.28515625" bestFit="1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2024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75" t="s">
        <v>2025</v>
      </c>
    </row>
    <row r="4" spans="1:27" x14ac:dyDescent="0.2">
      <c r="A4" s="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5" customHeight="1" x14ac:dyDescent="0.2">
      <c r="A5" s="595" t="s">
        <v>2026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6" t="s">
        <v>2764</v>
      </c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6"/>
      <c r="Z5" s="596"/>
      <c r="AA5" s="596"/>
    </row>
    <row r="6" spans="1:27" ht="15" customHeight="1" x14ac:dyDescent="0.2">
      <c r="A6" s="595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6"/>
      <c r="Z6" s="596"/>
      <c r="AA6" s="596"/>
    </row>
    <row r="7" spans="1:27" ht="13.5" thickBot="1" x14ac:dyDescent="0.25">
      <c r="A7" s="2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4" t="s">
        <v>2525</v>
      </c>
    </row>
    <row r="8" spans="1:27" ht="12.75" customHeight="1" x14ac:dyDescent="0.2">
      <c r="A8" s="589" t="s">
        <v>328</v>
      </c>
      <c r="B8" s="660" t="s">
        <v>1520</v>
      </c>
      <c r="C8" s="661"/>
      <c r="D8" s="660" t="s">
        <v>1521</v>
      </c>
      <c r="E8" s="661"/>
      <c r="F8" s="660" t="s">
        <v>1522</v>
      </c>
      <c r="G8" s="661"/>
      <c r="H8" s="651" t="s">
        <v>1523</v>
      </c>
      <c r="I8" s="652"/>
      <c r="J8" s="660" t="s">
        <v>1524</v>
      </c>
      <c r="K8" s="661"/>
      <c r="L8" s="660" t="s">
        <v>2567</v>
      </c>
      <c r="M8" s="661"/>
      <c r="N8" s="660" t="s">
        <v>2568</v>
      </c>
      <c r="O8" s="661"/>
      <c r="P8" s="660" t="s">
        <v>2569</v>
      </c>
      <c r="Q8" s="661"/>
      <c r="R8" s="660" t="s">
        <v>2570</v>
      </c>
      <c r="S8" s="661"/>
      <c r="T8" s="660" t="s">
        <v>2571</v>
      </c>
      <c r="U8" s="661"/>
      <c r="V8" s="660" t="s">
        <v>2572</v>
      </c>
      <c r="W8" s="661"/>
      <c r="X8" s="660" t="s">
        <v>2573</v>
      </c>
      <c r="Y8" s="661"/>
      <c r="Z8" s="660" t="s">
        <v>2574</v>
      </c>
      <c r="AA8" s="661"/>
    </row>
    <row r="9" spans="1:27" ht="12.75" customHeight="1" x14ac:dyDescent="0.2">
      <c r="A9" s="590"/>
      <c r="B9" s="662"/>
      <c r="C9" s="663"/>
      <c r="D9" s="662"/>
      <c r="E9" s="663"/>
      <c r="F9" s="662"/>
      <c r="G9" s="663"/>
      <c r="H9" s="653"/>
      <c r="I9" s="654"/>
      <c r="J9" s="662"/>
      <c r="K9" s="663"/>
      <c r="L9" s="662"/>
      <c r="M9" s="663"/>
      <c r="N9" s="662"/>
      <c r="O9" s="663"/>
      <c r="P9" s="662"/>
      <c r="Q9" s="663"/>
      <c r="R9" s="662"/>
      <c r="S9" s="663"/>
      <c r="T9" s="662"/>
      <c r="U9" s="663"/>
      <c r="V9" s="662"/>
      <c r="W9" s="663"/>
      <c r="X9" s="662"/>
      <c r="Y9" s="663"/>
      <c r="Z9" s="662"/>
      <c r="AA9" s="663"/>
    </row>
    <row r="10" spans="1:27" ht="13.5" customHeight="1" thickBot="1" x14ac:dyDescent="0.25">
      <c r="A10" s="590"/>
      <c r="B10" s="662"/>
      <c r="C10" s="663"/>
      <c r="D10" s="662"/>
      <c r="E10" s="663"/>
      <c r="F10" s="662"/>
      <c r="G10" s="663"/>
      <c r="H10" s="653"/>
      <c r="I10" s="654"/>
      <c r="J10" s="662"/>
      <c r="K10" s="664"/>
      <c r="L10" s="662"/>
      <c r="M10" s="663"/>
      <c r="N10" s="662"/>
      <c r="O10" s="663"/>
      <c r="P10" s="662"/>
      <c r="Q10" s="663"/>
      <c r="R10" s="662"/>
      <c r="S10" s="663"/>
      <c r="T10" s="662"/>
      <c r="U10" s="663"/>
      <c r="V10" s="662"/>
      <c r="W10" s="663"/>
      <c r="X10" s="662"/>
      <c r="Y10" s="663"/>
      <c r="Z10" s="662"/>
      <c r="AA10" s="663"/>
    </row>
    <row r="11" spans="1:27" ht="12.75" customHeight="1" x14ac:dyDescent="0.2">
      <c r="A11" s="590"/>
      <c r="B11" s="586" t="s">
        <v>2306</v>
      </c>
      <c r="C11" s="586" t="s">
        <v>2023</v>
      </c>
      <c r="D11" s="586" t="s">
        <v>2306</v>
      </c>
      <c r="E11" s="586" t="s">
        <v>2023</v>
      </c>
      <c r="F11" s="586" t="s">
        <v>2306</v>
      </c>
      <c r="G11" s="586" t="s">
        <v>2023</v>
      </c>
      <c r="H11" s="586" t="s">
        <v>2306</v>
      </c>
      <c r="I11" s="586" t="s">
        <v>2023</v>
      </c>
      <c r="J11" s="586" t="s">
        <v>2306</v>
      </c>
      <c r="K11" s="665" t="s">
        <v>2023</v>
      </c>
      <c r="L11" s="586" t="s">
        <v>2306</v>
      </c>
      <c r="M11" s="586" t="s">
        <v>2023</v>
      </c>
      <c r="N11" s="586" t="s">
        <v>2306</v>
      </c>
      <c r="O11" s="586" t="s">
        <v>2023</v>
      </c>
      <c r="P11" s="586" t="s">
        <v>2306</v>
      </c>
      <c r="Q11" s="586" t="s">
        <v>2023</v>
      </c>
      <c r="R11" s="586" t="s">
        <v>2306</v>
      </c>
      <c r="S11" s="586" t="s">
        <v>2023</v>
      </c>
      <c r="T11" s="586" t="s">
        <v>2306</v>
      </c>
      <c r="U11" s="586" t="s">
        <v>2023</v>
      </c>
      <c r="V11" s="586" t="s">
        <v>2306</v>
      </c>
      <c r="W11" s="586" t="s">
        <v>2023</v>
      </c>
      <c r="X11" s="586" t="s">
        <v>2306</v>
      </c>
      <c r="Y11" s="586" t="s">
        <v>2023</v>
      </c>
      <c r="Z11" s="586" t="s">
        <v>2306</v>
      </c>
      <c r="AA11" s="586" t="s">
        <v>2023</v>
      </c>
    </row>
    <row r="12" spans="1:27" ht="13.5" customHeight="1" thickBot="1" x14ac:dyDescent="0.25">
      <c r="A12" s="591"/>
      <c r="B12" s="585"/>
      <c r="C12" s="585"/>
      <c r="D12" s="585"/>
      <c r="E12" s="585"/>
      <c r="F12" s="585"/>
      <c r="G12" s="585"/>
      <c r="H12" s="585"/>
      <c r="I12" s="585"/>
      <c r="J12" s="585"/>
      <c r="K12" s="598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585"/>
    </row>
    <row r="13" spans="1:27" x14ac:dyDescent="0.2">
      <c r="A13" s="34"/>
      <c r="B13" s="49"/>
      <c r="C13" s="237"/>
      <c r="D13" s="49"/>
      <c r="E13" s="237"/>
      <c r="F13" s="49"/>
      <c r="G13" s="237"/>
      <c r="H13" s="49"/>
      <c r="I13" s="237"/>
      <c r="J13" s="49"/>
      <c r="K13" s="237"/>
      <c r="L13" s="49"/>
      <c r="M13" s="237"/>
      <c r="N13" s="49"/>
      <c r="O13" s="237"/>
      <c r="P13" s="49"/>
      <c r="Q13" s="237"/>
      <c r="R13" s="49"/>
      <c r="S13" s="237"/>
      <c r="T13" s="49"/>
      <c r="U13" s="237"/>
      <c r="V13" s="49"/>
      <c r="W13" s="237"/>
      <c r="X13" s="49"/>
      <c r="Y13" s="237"/>
      <c r="Z13" s="49"/>
      <c r="AA13" s="230"/>
    </row>
    <row r="14" spans="1:27" x14ac:dyDescent="0.2">
      <c r="A14" s="35" t="s">
        <v>703</v>
      </c>
      <c r="B14" s="29">
        <v>14413.489819999999</v>
      </c>
      <c r="C14" s="231">
        <v>11.795446847046831</v>
      </c>
      <c r="D14" s="29">
        <v>17422.151740000001</v>
      </c>
      <c r="E14" s="231">
        <v>14.257620283271169</v>
      </c>
      <c r="F14" s="29">
        <v>4117.5179200000002</v>
      </c>
      <c r="G14" s="231">
        <v>3.369618626276786</v>
      </c>
      <c r="H14" s="29">
        <v>19599.464760000006</v>
      </c>
      <c r="I14" s="231">
        <v>16.039449688746341</v>
      </c>
      <c r="J14" s="29">
        <v>49672.507010000001</v>
      </c>
      <c r="K14" s="231">
        <v>40.650073196223076</v>
      </c>
      <c r="L14" s="29">
        <v>59.455570000000002</v>
      </c>
      <c r="M14" s="231">
        <v>4.8656156451628324E-2</v>
      </c>
      <c r="N14" s="29">
        <v>6538.8937000000005</v>
      </c>
      <c r="O14" s="231">
        <v>5.351179626867034</v>
      </c>
      <c r="P14" s="29">
        <v>5835.1866600000003</v>
      </c>
      <c r="Q14" s="231">
        <v>4.7752927951647681</v>
      </c>
      <c r="R14" s="29">
        <v>0</v>
      </c>
      <c r="S14" s="231">
        <v>0</v>
      </c>
      <c r="T14" s="29">
        <v>4536.7019900000005</v>
      </c>
      <c r="U14" s="231">
        <v>3.7126627799523844</v>
      </c>
      <c r="V14" s="29">
        <v>122195.36916999999</v>
      </c>
      <c r="W14" s="231">
        <v>100</v>
      </c>
      <c r="X14" s="29">
        <v>0</v>
      </c>
      <c r="Y14" s="231">
        <v>0</v>
      </c>
      <c r="Z14" s="29">
        <v>122195.36916999999</v>
      </c>
      <c r="AA14" s="231">
        <v>100</v>
      </c>
    </row>
    <row r="15" spans="1:27" x14ac:dyDescent="0.2">
      <c r="A15" s="35" t="s">
        <v>704</v>
      </c>
      <c r="B15" s="29">
        <v>129271.76768999999</v>
      </c>
      <c r="C15" s="231">
        <v>19.331083060196001</v>
      </c>
      <c r="D15" s="29">
        <v>23380.738340000007</v>
      </c>
      <c r="E15" s="231">
        <v>3.49631634915914</v>
      </c>
      <c r="F15" s="29">
        <v>104618.06280000003</v>
      </c>
      <c r="G15" s="231">
        <v>15.644409430784368</v>
      </c>
      <c r="H15" s="29">
        <v>304882.16937000008</v>
      </c>
      <c r="I15" s="231">
        <v>45.591567632908074</v>
      </c>
      <c r="J15" s="29">
        <v>14017.790950000001</v>
      </c>
      <c r="K15" s="231">
        <v>2.0961969192278307</v>
      </c>
      <c r="L15" s="29">
        <v>0</v>
      </c>
      <c r="M15" s="231">
        <v>0</v>
      </c>
      <c r="N15" s="29">
        <v>2047.2270900000001</v>
      </c>
      <c r="O15" s="231">
        <v>0.30613890122378778</v>
      </c>
      <c r="P15" s="29">
        <v>25748.263369999997</v>
      </c>
      <c r="Q15" s="231">
        <v>3.8503520664688464</v>
      </c>
      <c r="R15" s="29">
        <v>2485.7991299999999</v>
      </c>
      <c r="S15" s="231">
        <v>0.37172222761142126</v>
      </c>
      <c r="T15" s="29">
        <v>60719.542009999997</v>
      </c>
      <c r="U15" s="231">
        <v>9.0798983486258109</v>
      </c>
      <c r="V15" s="29">
        <v>667171.36074999999</v>
      </c>
      <c r="W15" s="231">
        <v>99.767684936205271</v>
      </c>
      <c r="X15" s="29">
        <v>1553.5487000000001</v>
      </c>
      <c r="Y15" s="231">
        <v>0.2323150637947273</v>
      </c>
      <c r="Z15" s="29">
        <v>668724.90945000004</v>
      </c>
      <c r="AA15" s="231">
        <v>100</v>
      </c>
    </row>
    <row r="16" spans="1:27" x14ac:dyDescent="0.2">
      <c r="A16" s="35" t="s">
        <v>705</v>
      </c>
      <c r="B16" s="29">
        <v>226934.86657000001</v>
      </c>
      <c r="C16" s="231">
        <v>21.40572697030937</v>
      </c>
      <c r="D16" s="29">
        <v>52584.887330000005</v>
      </c>
      <c r="E16" s="231">
        <v>4.9600916684314535</v>
      </c>
      <c r="F16" s="29">
        <v>116839.99446</v>
      </c>
      <c r="G16" s="231">
        <v>11.020981739937925</v>
      </c>
      <c r="H16" s="29">
        <v>451071.1418300001</v>
      </c>
      <c r="I16" s="231">
        <v>42.547475635350871</v>
      </c>
      <c r="J16" s="29">
        <v>35616.080900000001</v>
      </c>
      <c r="K16" s="231">
        <v>3.3595018474725444</v>
      </c>
      <c r="L16" s="29">
        <v>577.21983999999998</v>
      </c>
      <c r="M16" s="231">
        <v>5.4446504777503645E-2</v>
      </c>
      <c r="N16" s="29">
        <v>3938.82465</v>
      </c>
      <c r="O16" s="231">
        <v>0.37153129581265631</v>
      </c>
      <c r="P16" s="29">
        <v>52311.92254</v>
      </c>
      <c r="Q16" s="231">
        <v>4.9343441495263072</v>
      </c>
      <c r="R16" s="29">
        <v>473.06961000000001</v>
      </c>
      <c r="S16" s="231">
        <v>4.4622490420559331E-2</v>
      </c>
      <c r="T16" s="29">
        <v>119811.57892999999</v>
      </c>
      <c r="U16" s="231">
        <v>11.301277697960799</v>
      </c>
      <c r="V16" s="29">
        <v>1060159.5866600003</v>
      </c>
      <c r="W16" s="231">
        <v>100</v>
      </c>
      <c r="X16" s="29">
        <v>0</v>
      </c>
      <c r="Y16" s="231">
        <v>0</v>
      </c>
      <c r="Z16" s="29">
        <v>1060159.5866600003</v>
      </c>
      <c r="AA16" s="231">
        <v>100</v>
      </c>
    </row>
    <row r="17" spans="1:27" x14ac:dyDescent="0.2">
      <c r="A17" s="35" t="s">
        <v>706</v>
      </c>
      <c r="B17" s="29">
        <v>30157.966649999998</v>
      </c>
      <c r="C17" s="231">
        <v>15.467338224489319</v>
      </c>
      <c r="D17" s="29">
        <v>3080.86285</v>
      </c>
      <c r="E17" s="231">
        <v>1.5801047954343468</v>
      </c>
      <c r="F17" s="29">
        <v>50977.230980000008</v>
      </c>
      <c r="G17" s="231">
        <v>26.145067486357711</v>
      </c>
      <c r="H17" s="29">
        <v>92944.833190000005</v>
      </c>
      <c r="I17" s="231">
        <v>47.669300382639371</v>
      </c>
      <c r="J17" s="29">
        <v>5819.6941100000004</v>
      </c>
      <c r="K17" s="231">
        <v>2.9847893330181909</v>
      </c>
      <c r="L17" s="29">
        <v>0</v>
      </c>
      <c r="M17" s="231">
        <v>0</v>
      </c>
      <c r="N17" s="29">
        <v>802.60744000000011</v>
      </c>
      <c r="O17" s="231">
        <v>0.41163918244373809</v>
      </c>
      <c r="P17" s="29">
        <v>7452.6467499999999</v>
      </c>
      <c r="Q17" s="231">
        <v>3.8222937669403878</v>
      </c>
      <c r="R17" s="29">
        <v>2361.6837700000001</v>
      </c>
      <c r="S17" s="231">
        <v>1.2112541297566903</v>
      </c>
      <c r="T17" s="29">
        <v>1380.8617000000002</v>
      </c>
      <c r="U17" s="231">
        <v>0.70821269892024719</v>
      </c>
      <c r="V17" s="29">
        <v>194978.38743999999</v>
      </c>
      <c r="W17" s="231">
        <v>100</v>
      </c>
      <c r="X17" s="29">
        <v>0</v>
      </c>
      <c r="Y17" s="231">
        <v>0</v>
      </c>
      <c r="Z17" s="29">
        <v>194978.38743999999</v>
      </c>
      <c r="AA17" s="231">
        <v>100</v>
      </c>
    </row>
    <row r="18" spans="1:27" x14ac:dyDescent="0.2">
      <c r="A18" s="36" t="s">
        <v>707</v>
      </c>
      <c r="B18" s="29">
        <v>58351.006760000004</v>
      </c>
      <c r="C18" s="231">
        <v>31.713406476259863</v>
      </c>
      <c r="D18" s="29">
        <v>10789.617759999999</v>
      </c>
      <c r="E18" s="231">
        <v>5.8640896317990521</v>
      </c>
      <c r="F18" s="29">
        <v>35389.661140000004</v>
      </c>
      <c r="G18" s="231">
        <v>19.234059035280954</v>
      </c>
      <c r="H18" s="29">
        <v>61469.904230000007</v>
      </c>
      <c r="I18" s="231">
        <v>33.408507704430832</v>
      </c>
      <c r="J18" s="29">
        <v>2567.5523400000002</v>
      </c>
      <c r="K18" s="231">
        <v>1.3954486054096691</v>
      </c>
      <c r="L18" s="29">
        <v>0</v>
      </c>
      <c r="M18" s="231">
        <v>0</v>
      </c>
      <c r="N18" s="29">
        <v>0</v>
      </c>
      <c r="O18" s="231">
        <v>0</v>
      </c>
      <c r="P18" s="29">
        <v>15427.019744499999</v>
      </c>
      <c r="Q18" s="231">
        <v>8.3844885468196342</v>
      </c>
      <c r="R18" s="29">
        <v>0</v>
      </c>
      <c r="S18" s="231">
        <v>0</v>
      </c>
      <c r="T18" s="29">
        <v>0</v>
      </c>
      <c r="U18" s="231">
        <v>0</v>
      </c>
      <c r="V18" s="29">
        <v>183994.7619745</v>
      </c>
      <c r="W18" s="231">
        <v>100</v>
      </c>
      <c r="X18" s="29">
        <v>0</v>
      </c>
      <c r="Y18" s="231">
        <v>0</v>
      </c>
      <c r="Z18" s="29">
        <v>183994.7619745</v>
      </c>
      <c r="AA18" s="231">
        <v>100</v>
      </c>
    </row>
    <row r="19" spans="1:27" x14ac:dyDescent="0.2">
      <c r="A19" s="35" t="s">
        <v>708</v>
      </c>
      <c r="B19" s="44">
        <v>223774.50248000014</v>
      </c>
      <c r="C19" s="232">
        <v>23.685869772611476</v>
      </c>
      <c r="D19" s="44">
        <v>32204.540929999934</v>
      </c>
      <c r="E19" s="232">
        <v>3.4087554842084353</v>
      </c>
      <c r="F19" s="44">
        <v>157695.25972000003</v>
      </c>
      <c r="G19" s="232">
        <v>16.691577208712125</v>
      </c>
      <c r="H19" s="44">
        <v>470120.31503999978</v>
      </c>
      <c r="I19" s="232">
        <v>49.760846012792385</v>
      </c>
      <c r="J19" s="44">
        <v>18141.511170000002</v>
      </c>
      <c r="K19" s="232">
        <v>1.9202253442140969</v>
      </c>
      <c r="L19" s="44">
        <v>0.9355</v>
      </c>
      <c r="M19" s="232">
        <v>9.9019910341476106E-5</v>
      </c>
      <c r="N19" s="44">
        <v>3646.0015400012062</v>
      </c>
      <c r="O19" s="232">
        <v>0.38591848807675388</v>
      </c>
      <c r="P19" s="44">
        <v>36822.992800000051</v>
      </c>
      <c r="Q19" s="232">
        <v>3.897604965858712</v>
      </c>
      <c r="R19" s="44">
        <v>755.96401000000003</v>
      </c>
      <c r="S19" s="232">
        <v>8.0016556377961248E-2</v>
      </c>
      <c r="T19" s="44">
        <v>1597.46687</v>
      </c>
      <c r="U19" s="232">
        <v>0.16908714723771079</v>
      </c>
      <c r="V19" s="44">
        <v>944759.49006000115</v>
      </c>
      <c r="W19" s="232">
        <v>100</v>
      </c>
      <c r="X19" s="44">
        <v>0</v>
      </c>
      <c r="Y19" s="232">
        <v>0</v>
      </c>
      <c r="Z19" s="44">
        <v>944759.49006000115</v>
      </c>
      <c r="AA19" s="232">
        <v>100</v>
      </c>
    </row>
    <row r="20" spans="1:27" x14ac:dyDescent="0.2">
      <c r="A20" s="35" t="s">
        <v>284</v>
      </c>
      <c r="B20" s="29">
        <v>88744.800039999987</v>
      </c>
      <c r="C20" s="231">
        <v>19.584169926650748</v>
      </c>
      <c r="D20" s="29">
        <v>20848.976439999999</v>
      </c>
      <c r="E20" s="231">
        <v>4.6009444746470809</v>
      </c>
      <c r="F20" s="29">
        <v>62564.571859999996</v>
      </c>
      <c r="G20" s="231">
        <v>13.806726773198235</v>
      </c>
      <c r="H20" s="29">
        <v>175406.86097000007</v>
      </c>
      <c r="I20" s="231">
        <v>38.708721750328309</v>
      </c>
      <c r="J20" s="29">
        <v>8178.4041400000006</v>
      </c>
      <c r="K20" s="231">
        <v>1.8048072262756998</v>
      </c>
      <c r="L20" s="29">
        <v>0</v>
      </c>
      <c r="M20" s="231">
        <v>0</v>
      </c>
      <c r="N20" s="29">
        <v>1319.9162499999998</v>
      </c>
      <c r="O20" s="231">
        <v>0.29127863398527559</v>
      </c>
      <c r="P20" s="29">
        <v>23695.902399999999</v>
      </c>
      <c r="Q20" s="231">
        <v>5.22920305142119</v>
      </c>
      <c r="R20" s="29">
        <v>16979.570830000004</v>
      </c>
      <c r="S20" s="231">
        <v>3.7470454636941057</v>
      </c>
      <c r="T20" s="29">
        <v>55406.575220000006</v>
      </c>
      <c r="U20" s="231">
        <v>12.227102699799344</v>
      </c>
      <c r="V20" s="29">
        <v>453145.57815000007</v>
      </c>
      <c r="W20" s="231">
        <v>100</v>
      </c>
      <c r="X20" s="29">
        <v>0</v>
      </c>
      <c r="Y20" s="231">
        <v>0</v>
      </c>
      <c r="Z20" s="29">
        <v>453145.57815000007</v>
      </c>
      <c r="AA20" s="231">
        <v>100</v>
      </c>
    </row>
    <row r="21" spans="1:27" x14ac:dyDescent="0.2">
      <c r="A21" s="35" t="s">
        <v>709</v>
      </c>
      <c r="B21" s="29">
        <v>1.08023</v>
      </c>
      <c r="C21" s="231">
        <v>5.0895978990090116</v>
      </c>
      <c r="D21" s="29">
        <v>3.7468900000000005</v>
      </c>
      <c r="E21" s="231">
        <v>17.653799164824044</v>
      </c>
      <c r="F21" s="29">
        <v>-2.802E-2</v>
      </c>
      <c r="G21" s="231">
        <v>-0.13201867484723856</v>
      </c>
      <c r="H21" s="29">
        <v>1.3992300000000002</v>
      </c>
      <c r="I21" s="231">
        <v>6.5925942329229716</v>
      </c>
      <c r="J21" s="29">
        <v>0.25518000000000002</v>
      </c>
      <c r="K21" s="231">
        <v>1.2023028353860934</v>
      </c>
      <c r="L21" s="29">
        <v>0</v>
      </c>
      <c r="M21" s="231">
        <v>0</v>
      </c>
      <c r="N21" s="29">
        <v>0</v>
      </c>
      <c r="O21" s="231">
        <v>0</v>
      </c>
      <c r="P21" s="29">
        <v>14.678670000000002</v>
      </c>
      <c r="Q21" s="231">
        <v>69.159834472516607</v>
      </c>
      <c r="R21" s="29">
        <v>0</v>
      </c>
      <c r="S21" s="231">
        <v>0</v>
      </c>
      <c r="T21" s="29">
        <v>9.2090000000000005E-2</v>
      </c>
      <c r="U21" s="231">
        <v>0.43389007018851528</v>
      </c>
      <c r="V21" s="29">
        <v>21.224270000000001</v>
      </c>
      <c r="W21" s="231">
        <v>100</v>
      </c>
      <c r="X21" s="29">
        <v>0</v>
      </c>
      <c r="Y21" s="231">
        <v>0</v>
      </c>
      <c r="Z21" s="29">
        <v>21.224270000000001</v>
      </c>
      <c r="AA21" s="231">
        <v>100</v>
      </c>
    </row>
    <row r="22" spans="1:27" x14ac:dyDescent="0.2">
      <c r="A22" s="35" t="s">
        <v>710</v>
      </c>
      <c r="B22" s="29">
        <v>19970.12945</v>
      </c>
      <c r="C22" s="231">
        <v>17.750677263723261</v>
      </c>
      <c r="D22" s="29">
        <v>931.44839000000013</v>
      </c>
      <c r="E22" s="231">
        <v>0.8279285219507998</v>
      </c>
      <c r="F22" s="29">
        <v>21057.439290000002</v>
      </c>
      <c r="G22" s="231">
        <v>18.717145012659692</v>
      </c>
      <c r="H22" s="29">
        <v>62389.942060000001</v>
      </c>
      <c r="I22" s="231">
        <v>55.456011378506801</v>
      </c>
      <c r="J22" s="29">
        <v>3049.1309200000005</v>
      </c>
      <c r="K22" s="231">
        <v>2.7102547848411467</v>
      </c>
      <c r="L22" s="29">
        <v>0</v>
      </c>
      <c r="M22" s="231">
        <v>0</v>
      </c>
      <c r="N22" s="29">
        <v>0</v>
      </c>
      <c r="O22" s="231">
        <v>0</v>
      </c>
      <c r="P22" s="29">
        <v>4017.1145099999999</v>
      </c>
      <c r="Q22" s="231">
        <v>3.5706580358911895</v>
      </c>
      <c r="R22" s="29">
        <v>0</v>
      </c>
      <c r="S22" s="231">
        <v>0</v>
      </c>
      <c r="T22" s="29">
        <v>1088.2742800000001</v>
      </c>
      <c r="U22" s="231">
        <v>0.96732500242710262</v>
      </c>
      <c r="V22" s="29">
        <v>112503.47890000002</v>
      </c>
      <c r="W22" s="231">
        <v>100</v>
      </c>
      <c r="X22" s="29">
        <v>0</v>
      </c>
      <c r="Y22" s="231">
        <v>0</v>
      </c>
      <c r="Z22" s="29">
        <v>112503.47890000002</v>
      </c>
      <c r="AA22" s="231">
        <v>100</v>
      </c>
    </row>
    <row r="23" spans="1:27" x14ac:dyDescent="0.2">
      <c r="A23" s="35" t="s">
        <v>711</v>
      </c>
      <c r="B23" s="45">
        <v>0</v>
      </c>
      <c r="C23" s="233" t="s">
        <v>1575</v>
      </c>
      <c r="D23" s="45">
        <v>0</v>
      </c>
      <c r="E23" s="233" t="s">
        <v>1575</v>
      </c>
      <c r="F23" s="45">
        <v>0</v>
      </c>
      <c r="G23" s="233" t="s">
        <v>1575</v>
      </c>
      <c r="H23" s="45">
        <v>0</v>
      </c>
      <c r="I23" s="233" t="s">
        <v>1575</v>
      </c>
      <c r="J23" s="45">
        <v>0</v>
      </c>
      <c r="K23" s="233" t="s">
        <v>1575</v>
      </c>
      <c r="L23" s="45">
        <v>0</v>
      </c>
      <c r="M23" s="233" t="s">
        <v>1575</v>
      </c>
      <c r="N23" s="45">
        <v>0</v>
      </c>
      <c r="O23" s="233" t="s">
        <v>1575</v>
      </c>
      <c r="P23" s="45">
        <v>0</v>
      </c>
      <c r="Q23" s="233" t="s">
        <v>1575</v>
      </c>
      <c r="R23" s="45">
        <v>0</v>
      </c>
      <c r="S23" s="233" t="s">
        <v>1575</v>
      </c>
      <c r="T23" s="45">
        <v>0</v>
      </c>
      <c r="U23" s="233" t="s">
        <v>1575</v>
      </c>
      <c r="V23" s="45">
        <v>0</v>
      </c>
      <c r="W23" s="233" t="s">
        <v>1575</v>
      </c>
      <c r="X23" s="45">
        <v>0</v>
      </c>
      <c r="Y23" s="233" t="s">
        <v>1575</v>
      </c>
      <c r="Z23" s="45">
        <v>0</v>
      </c>
      <c r="AA23" s="233" t="s">
        <v>1575</v>
      </c>
    </row>
    <row r="24" spans="1:27" x14ac:dyDescent="0.2">
      <c r="A24" s="37" t="s">
        <v>285</v>
      </c>
      <c r="B24" s="29">
        <v>85692.210189999998</v>
      </c>
      <c r="C24" s="231">
        <v>16.279530871680002</v>
      </c>
      <c r="D24" s="29">
        <v>30915.886440000002</v>
      </c>
      <c r="E24" s="231">
        <v>5.8733008124006369</v>
      </c>
      <c r="F24" s="29">
        <v>159043.07044000004</v>
      </c>
      <c r="G24" s="231">
        <v>30.2144917188389</v>
      </c>
      <c r="H24" s="29">
        <v>218377.04665</v>
      </c>
      <c r="I24" s="231">
        <v>41.486569954521315</v>
      </c>
      <c r="J24" s="29">
        <v>11834.39581</v>
      </c>
      <c r="K24" s="231">
        <v>2.2482605071033408</v>
      </c>
      <c r="L24" s="29">
        <v>0</v>
      </c>
      <c r="M24" s="231">
        <v>0</v>
      </c>
      <c r="N24" s="29">
        <v>1669.2933</v>
      </c>
      <c r="O24" s="231">
        <v>0.31712697981513677</v>
      </c>
      <c r="P24" s="29">
        <v>14384.355509999999</v>
      </c>
      <c r="Q24" s="231">
        <v>2.7326936611280481</v>
      </c>
      <c r="R24" s="29">
        <v>4463.8374100000001</v>
      </c>
      <c r="S24" s="231">
        <v>0.84802549451263132</v>
      </c>
      <c r="T24" s="29">
        <v>0</v>
      </c>
      <c r="U24" s="231">
        <v>0</v>
      </c>
      <c r="V24" s="29">
        <v>526380.09574999998</v>
      </c>
      <c r="W24" s="231">
        <v>100</v>
      </c>
      <c r="X24" s="29">
        <v>0</v>
      </c>
      <c r="Y24" s="231">
        <v>0</v>
      </c>
      <c r="Z24" s="29">
        <v>526380.09574999998</v>
      </c>
      <c r="AA24" s="231">
        <v>100</v>
      </c>
    </row>
    <row r="25" spans="1:27" x14ac:dyDescent="0.2">
      <c r="A25" s="35" t="s">
        <v>712</v>
      </c>
      <c r="B25" s="29">
        <v>41935.900609999997</v>
      </c>
      <c r="C25" s="231">
        <v>19.685965849026594</v>
      </c>
      <c r="D25" s="29">
        <v>6558.0298600000006</v>
      </c>
      <c r="E25" s="231">
        <v>3.0785353356658645</v>
      </c>
      <c r="F25" s="29">
        <v>46029.559270000005</v>
      </c>
      <c r="G25" s="231">
        <v>21.607651645828472</v>
      </c>
      <c r="H25" s="29">
        <v>82195.224179999976</v>
      </c>
      <c r="I25" s="231">
        <v>38.584896297057604</v>
      </c>
      <c r="J25" s="29">
        <v>18220.54795</v>
      </c>
      <c r="K25" s="231">
        <v>8.5532700973809259</v>
      </c>
      <c r="L25" s="29">
        <v>0</v>
      </c>
      <c r="M25" s="231">
        <v>0</v>
      </c>
      <c r="N25" s="29">
        <v>420.89985999999999</v>
      </c>
      <c r="O25" s="231">
        <v>0.197582981390514</v>
      </c>
      <c r="P25" s="29">
        <v>17664.18735</v>
      </c>
      <c r="Q25" s="231">
        <v>8.292097793650024</v>
      </c>
      <c r="R25" s="29">
        <v>0</v>
      </c>
      <c r="S25" s="231">
        <v>0</v>
      </c>
      <c r="T25" s="29">
        <v>0</v>
      </c>
      <c r="U25" s="231">
        <v>0</v>
      </c>
      <c r="V25" s="29">
        <v>213024.34907999999</v>
      </c>
      <c r="W25" s="231">
        <v>100</v>
      </c>
      <c r="X25" s="29">
        <v>0</v>
      </c>
      <c r="Y25" s="231">
        <v>0</v>
      </c>
      <c r="Z25" s="29">
        <v>213024.34907999999</v>
      </c>
      <c r="AA25" s="231">
        <v>100</v>
      </c>
    </row>
    <row r="26" spans="1:27" x14ac:dyDescent="0.2">
      <c r="A26" s="35" t="s">
        <v>713</v>
      </c>
      <c r="B26" s="29">
        <v>82590.705129999813</v>
      </c>
      <c r="C26" s="231">
        <v>22.716041034465043</v>
      </c>
      <c r="D26" s="29">
        <v>24243.825669999977</v>
      </c>
      <c r="E26" s="231">
        <v>6.6681079654821156</v>
      </c>
      <c r="F26" s="29">
        <v>17490.824669999984</v>
      </c>
      <c r="G26" s="231">
        <v>4.8107385728812702</v>
      </c>
      <c r="H26" s="29">
        <v>144328.91136000003</v>
      </c>
      <c r="I26" s="231">
        <v>39.69673666973614</v>
      </c>
      <c r="J26" s="29">
        <v>30472.789659999973</v>
      </c>
      <c r="K26" s="231">
        <v>8.3813443566271566</v>
      </c>
      <c r="L26" s="29">
        <v>5919.2680200000004</v>
      </c>
      <c r="M26" s="231">
        <v>1.6280565110162168</v>
      </c>
      <c r="N26" s="29">
        <v>354.70721999999944</v>
      </c>
      <c r="O26" s="231">
        <v>9.7559934281445271E-2</v>
      </c>
      <c r="P26" s="29">
        <v>38572.392739999974</v>
      </c>
      <c r="Q26" s="231">
        <v>10.609087970615597</v>
      </c>
      <c r="R26" s="29">
        <v>240.46678</v>
      </c>
      <c r="S26" s="231">
        <v>6.6138837697385447E-2</v>
      </c>
      <c r="T26" s="29">
        <v>19364.889950000004</v>
      </c>
      <c r="U26" s="231">
        <v>5.3261881471976329</v>
      </c>
      <c r="V26" s="29">
        <v>363578.78119999974</v>
      </c>
      <c r="W26" s="231">
        <v>100</v>
      </c>
      <c r="X26" s="29">
        <v>0</v>
      </c>
      <c r="Y26" s="231">
        <v>0</v>
      </c>
      <c r="Z26" s="29">
        <v>363578.78119999974</v>
      </c>
      <c r="AA26" s="231">
        <v>100</v>
      </c>
    </row>
    <row r="27" spans="1:27" x14ac:dyDescent="0.2">
      <c r="A27" s="35" t="s">
        <v>714</v>
      </c>
      <c r="B27" s="29">
        <v>22326.19917</v>
      </c>
      <c r="C27" s="231">
        <v>31.052098322840266</v>
      </c>
      <c r="D27" s="29">
        <v>4114.6845499999999</v>
      </c>
      <c r="E27" s="231">
        <v>5.7228544922127806</v>
      </c>
      <c r="F27" s="29">
        <v>13624.46515</v>
      </c>
      <c r="G27" s="231">
        <v>18.949406847646188</v>
      </c>
      <c r="H27" s="29">
        <v>27489.559040000004</v>
      </c>
      <c r="I27" s="231">
        <v>38.233488990307279</v>
      </c>
      <c r="J27" s="29">
        <v>1451.0736000000002</v>
      </c>
      <c r="K27" s="231">
        <v>2.0182064917446398</v>
      </c>
      <c r="L27" s="29">
        <v>0</v>
      </c>
      <c r="M27" s="231">
        <v>0</v>
      </c>
      <c r="N27" s="29">
        <v>361.81698</v>
      </c>
      <c r="O27" s="231">
        <v>0.50322835303422275</v>
      </c>
      <c r="P27" s="29">
        <v>2389.1948199999997</v>
      </c>
      <c r="Q27" s="231">
        <v>3.3229799617101889</v>
      </c>
      <c r="R27" s="29">
        <v>0</v>
      </c>
      <c r="S27" s="231">
        <v>0</v>
      </c>
      <c r="T27" s="29">
        <v>134.94892000000002</v>
      </c>
      <c r="U27" s="231">
        <v>0.18769191748642389</v>
      </c>
      <c r="V27" s="29">
        <v>71891.942230000001</v>
      </c>
      <c r="W27" s="231">
        <v>99.989955376981996</v>
      </c>
      <c r="X27" s="29">
        <v>7.2220000000000004</v>
      </c>
      <c r="Y27" s="231">
        <v>1.0044623018005282E-2</v>
      </c>
      <c r="Z27" s="29">
        <v>71899.164230000009</v>
      </c>
      <c r="AA27" s="231">
        <v>100</v>
      </c>
    </row>
    <row r="28" spans="1:27" x14ac:dyDescent="0.2">
      <c r="A28" s="36" t="s">
        <v>715</v>
      </c>
      <c r="B28" s="29">
        <v>110536.69795000002</v>
      </c>
      <c r="C28" s="231">
        <v>21.534812483714649</v>
      </c>
      <c r="D28" s="29">
        <v>20723.298050000001</v>
      </c>
      <c r="E28" s="231">
        <v>4.0373228604381275</v>
      </c>
      <c r="F28" s="29">
        <v>113289.81291999998</v>
      </c>
      <c r="G28" s="231">
        <v>22.07117566195863</v>
      </c>
      <c r="H28" s="29">
        <v>189018.0301</v>
      </c>
      <c r="I28" s="231">
        <v>36.824583235568149</v>
      </c>
      <c r="J28" s="29">
        <v>8522.6483100000005</v>
      </c>
      <c r="K28" s="231">
        <v>1.6603864293423789</v>
      </c>
      <c r="L28" s="29">
        <v>106.2483</v>
      </c>
      <c r="M28" s="231">
        <v>2.0699344739322917E-2</v>
      </c>
      <c r="N28" s="29">
        <v>1413.9398099999999</v>
      </c>
      <c r="O28" s="231">
        <v>0.27546443159883727</v>
      </c>
      <c r="P28" s="29">
        <v>38614.837580000007</v>
      </c>
      <c r="Q28" s="231">
        <v>7.5229611685211157</v>
      </c>
      <c r="R28" s="29">
        <v>2177.9536300000004</v>
      </c>
      <c r="S28" s="231">
        <v>0.42430997026427486</v>
      </c>
      <c r="T28" s="29">
        <v>28015.612029999997</v>
      </c>
      <c r="U28" s="231">
        <v>5.4580149658120858</v>
      </c>
      <c r="V28" s="29">
        <v>512419.07867999992</v>
      </c>
      <c r="W28" s="231">
        <v>99.829730551957567</v>
      </c>
      <c r="X28" s="29">
        <v>873.98126000000002</v>
      </c>
      <c r="Y28" s="231">
        <v>0.17026944804244223</v>
      </c>
      <c r="Z28" s="29">
        <v>513293.05993999995</v>
      </c>
      <c r="AA28" s="231">
        <v>100</v>
      </c>
    </row>
    <row r="29" spans="1:27" x14ac:dyDescent="0.2">
      <c r="A29" s="35" t="s">
        <v>716</v>
      </c>
      <c r="B29" s="44">
        <v>22393.634389999999</v>
      </c>
      <c r="C29" s="232">
        <v>11.563514659160912</v>
      </c>
      <c r="D29" s="44">
        <v>4613.2597999999998</v>
      </c>
      <c r="E29" s="232">
        <v>2.3821723796490781</v>
      </c>
      <c r="F29" s="44">
        <v>59695.127930000002</v>
      </c>
      <c r="G29" s="232">
        <v>30.825076219306847</v>
      </c>
      <c r="H29" s="44">
        <v>83770.666830000002</v>
      </c>
      <c r="I29" s="232">
        <v>43.257084447576787</v>
      </c>
      <c r="J29" s="44">
        <v>3080.6807999999996</v>
      </c>
      <c r="K29" s="232">
        <v>1.5907867821090902</v>
      </c>
      <c r="L29" s="44">
        <v>0</v>
      </c>
      <c r="M29" s="232">
        <v>0</v>
      </c>
      <c r="N29" s="44">
        <v>0</v>
      </c>
      <c r="O29" s="232">
        <v>0</v>
      </c>
      <c r="P29" s="44">
        <v>2718.4949699999997</v>
      </c>
      <c r="Q29" s="232">
        <v>1.4037630466311368</v>
      </c>
      <c r="R29" s="44">
        <v>17385.816789999997</v>
      </c>
      <c r="S29" s="232">
        <v>8.9776024655661466</v>
      </c>
      <c r="T29" s="44">
        <v>0</v>
      </c>
      <c r="U29" s="232">
        <v>0</v>
      </c>
      <c r="V29" s="44">
        <v>193657.68150999999</v>
      </c>
      <c r="W29" s="232">
        <v>100</v>
      </c>
      <c r="X29" s="44">
        <v>0</v>
      </c>
      <c r="Y29" s="232">
        <v>0</v>
      </c>
      <c r="Z29" s="44">
        <v>193657.68150999999</v>
      </c>
      <c r="AA29" s="232">
        <v>100</v>
      </c>
    </row>
    <row r="30" spans="1:27" x14ac:dyDescent="0.2">
      <c r="A30" s="35" t="s">
        <v>286</v>
      </c>
      <c r="B30" s="29">
        <v>9557.8704199999993</v>
      </c>
      <c r="C30" s="231">
        <v>8.2617207093830949</v>
      </c>
      <c r="D30" s="29">
        <v>1711.69244</v>
      </c>
      <c r="E30" s="231">
        <v>1.4795685919795596</v>
      </c>
      <c r="F30" s="29">
        <v>34674.401969999992</v>
      </c>
      <c r="G30" s="231">
        <v>29.972181276027694</v>
      </c>
      <c r="H30" s="29">
        <v>62870.80775</v>
      </c>
      <c r="I30" s="231">
        <v>54.344852103970901</v>
      </c>
      <c r="J30" s="29">
        <v>1437.9566200000002</v>
      </c>
      <c r="K30" s="231">
        <v>1.2429542842294068</v>
      </c>
      <c r="L30" s="29">
        <v>0</v>
      </c>
      <c r="M30" s="231">
        <v>0</v>
      </c>
      <c r="N30" s="29">
        <v>18.466330000000003</v>
      </c>
      <c r="O30" s="231">
        <v>1.5962097651801222E-2</v>
      </c>
      <c r="P30" s="29">
        <v>3640.6281499999996</v>
      </c>
      <c r="Q30" s="231">
        <v>3.1469199372152672</v>
      </c>
      <c r="R30" s="29">
        <v>14.447719999999999</v>
      </c>
      <c r="S30" s="231">
        <v>1.248845425625349E-2</v>
      </c>
      <c r="T30" s="29">
        <v>1762.3454899999999</v>
      </c>
      <c r="U30" s="231">
        <v>1.5233525452860137</v>
      </c>
      <c r="V30" s="29">
        <v>115688.61689</v>
      </c>
      <c r="W30" s="231">
        <v>100</v>
      </c>
      <c r="X30" s="29">
        <v>0</v>
      </c>
      <c r="Y30" s="231">
        <v>0</v>
      </c>
      <c r="Z30" s="29">
        <v>115688.61689</v>
      </c>
      <c r="AA30" s="231">
        <v>100</v>
      </c>
    </row>
    <row r="31" spans="1:27" x14ac:dyDescent="0.2">
      <c r="A31" s="35" t="s">
        <v>717</v>
      </c>
      <c r="B31" s="29">
        <v>2945.4531399999996</v>
      </c>
      <c r="C31" s="231">
        <v>6.1168127027932959</v>
      </c>
      <c r="D31" s="29">
        <v>224.36055999999999</v>
      </c>
      <c r="E31" s="231">
        <v>0.46592882595097662</v>
      </c>
      <c r="F31" s="29">
        <v>34162.865359999996</v>
      </c>
      <c r="G31" s="231">
        <v>70.945908444452471</v>
      </c>
      <c r="H31" s="29">
        <v>10081.510520000002</v>
      </c>
      <c r="I31" s="231">
        <v>20.936239240961157</v>
      </c>
      <c r="J31" s="29">
        <v>585.75427999999999</v>
      </c>
      <c r="K31" s="231">
        <v>1.21643395780506</v>
      </c>
      <c r="L31" s="29">
        <v>0</v>
      </c>
      <c r="M31" s="231">
        <v>0</v>
      </c>
      <c r="N31" s="29">
        <v>0</v>
      </c>
      <c r="O31" s="231">
        <v>0</v>
      </c>
      <c r="P31" s="29">
        <v>153.45372</v>
      </c>
      <c r="Q31" s="231">
        <v>0.31867682803702174</v>
      </c>
      <c r="R31" s="29">
        <v>0</v>
      </c>
      <c r="S31" s="231">
        <v>0</v>
      </c>
      <c r="T31" s="29">
        <v>0</v>
      </c>
      <c r="U31" s="231">
        <v>0</v>
      </c>
      <c r="V31" s="29">
        <v>48153.397580000004</v>
      </c>
      <c r="W31" s="231">
        <v>100</v>
      </c>
      <c r="X31" s="29">
        <v>0</v>
      </c>
      <c r="Y31" s="231">
        <v>0</v>
      </c>
      <c r="Z31" s="29">
        <v>48153.397580000004</v>
      </c>
      <c r="AA31" s="231">
        <v>100</v>
      </c>
    </row>
    <row r="32" spans="1:27" x14ac:dyDescent="0.2">
      <c r="A32" s="35" t="s">
        <v>718</v>
      </c>
      <c r="B32" s="29">
        <v>20119.91862</v>
      </c>
      <c r="C32" s="231">
        <v>23.563061491617791</v>
      </c>
      <c r="D32" s="29">
        <v>2127.6617299999998</v>
      </c>
      <c r="E32" s="231">
        <v>2.4917707235414195</v>
      </c>
      <c r="F32" s="29">
        <v>23607.601910000001</v>
      </c>
      <c r="G32" s="231">
        <v>27.647595697629296</v>
      </c>
      <c r="H32" s="29">
        <v>30702.159370000005</v>
      </c>
      <c r="I32" s="231">
        <v>35.956252250525225</v>
      </c>
      <c r="J32" s="29">
        <v>2727.0128500000005</v>
      </c>
      <c r="K32" s="231">
        <v>3.1936894321783238</v>
      </c>
      <c r="L32" s="29">
        <v>0</v>
      </c>
      <c r="M32" s="231">
        <v>0</v>
      </c>
      <c r="N32" s="29">
        <v>11.561350000000001</v>
      </c>
      <c r="O32" s="231">
        <v>1.353985600644121E-2</v>
      </c>
      <c r="P32" s="29">
        <v>5249.1833699999997</v>
      </c>
      <c r="Q32" s="231">
        <v>6.1474816506035888</v>
      </c>
      <c r="R32" s="29">
        <v>20.270529999999997</v>
      </c>
      <c r="S32" s="231">
        <v>2.3739447155760072E-2</v>
      </c>
      <c r="T32" s="29">
        <v>822.17053999999996</v>
      </c>
      <c r="U32" s="231">
        <v>0.96286945074217212</v>
      </c>
      <c r="V32" s="29">
        <v>85387.540269999998</v>
      </c>
      <c r="W32" s="231">
        <v>100</v>
      </c>
      <c r="X32" s="29">
        <v>0</v>
      </c>
      <c r="Y32" s="231">
        <v>0</v>
      </c>
      <c r="Z32" s="29">
        <v>85387.540269999998</v>
      </c>
      <c r="AA32" s="231">
        <v>100</v>
      </c>
    </row>
    <row r="33" spans="1:27" x14ac:dyDescent="0.2">
      <c r="A33" s="35" t="s">
        <v>719</v>
      </c>
      <c r="B33" s="45">
        <v>160010.17309</v>
      </c>
      <c r="C33" s="233">
        <v>20.535694778090416</v>
      </c>
      <c r="D33" s="45">
        <v>35548.80042</v>
      </c>
      <c r="E33" s="233">
        <v>4.5623306384511109</v>
      </c>
      <c r="F33" s="45">
        <v>76895.41062000001</v>
      </c>
      <c r="G33" s="233">
        <v>9.8687517914255665</v>
      </c>
      <c r="H33" s="45">
        <v>237721.50244000001</v>
      </c>
      <c r="I33" s="233">
        <v>30.509161524068169</v>
      </c>
      <c r="J33" s="45">
        <v>26566.373629999995</v>
      </c>
      <c r="K33" s="233">
        <v>3.4095265925344163</v>
      </c>
      <c r="L33" s="45">
        <v>1655.37375</v>
      </c>
      <c r="M33" s="233">
        <v>0.21245055496904186</v>
      </c>
      <c r="N33" s="45">
        <v>2293.0590099999999</v>
      </c>
      <c r="O33" s="233">
        <v>0.29429103805183671</v>
      </c>
      <c r="P33" s="45">
        <v>39476.103710000003</v>
      </c>
      <c r="Q33" s="233">
        <v>5.0663604767231281</v>
      </c>
      <c r="R33" s="45">
        <v>2327.6200100000001</v>
      </c>
      <c r="S33" s="233">
        <v>0.29872659445128136</v>
      </c>
      <c r="T33" s="45">
        <v>196686.29680000007</v>
      </c>
      <c r="U33" s="233">
        <v>25.242706011235043</v>
      </c>
      <c r="V33" s="45">
        <v>779180.71348000003</v>
      </c>
      <c r="W33" s="233">
        <v>100</v>
      </c>
      <c r="X33" s="45">
        <v>0</v>
      </c>
      <c r="Y33" s="233">
        <v>0</v>
      </c>
      <c r="Z33" s="45">
        <v>779180.71348000003</v>
      </c>
      <c r="AA33" s="233">
        <v>100</v>
      </c>
    </row>
    <row r="34" spans="1:27" x14ac:dyDescent="0.2">
      <c r="A34" s="37" t="s">
        <v>720</v>
      </c>
      <c r="B34" s="29">
        <v>2.0800000000000003E-3</v>
      </c>
      <c r="C34" s="231">
        <v>2.6176692675560034</v>
      </c>
      <c r="D34" s="29">
        <v>1.2999999999999999E-3</v>
      </c>
      <c r="E34" s="231">
        <v>1.6360432922225019</v>
      </c>
      <c r="F34" s="29">
        <v>2.5000000000000001E-2</v>
      </c>
      <c r="G34" s="231">
        <v>31.462371004278882</v>
      </c>
      <c r="H34" s="29">
        <v>3.47E-3</v>
      </c>
      <c r="I34" s="231">
        <v>4.36697709539391</v>
      </c>
      <c r="J34" s="29">
        <v>6.7499999999999999E-3</v>
      </c>
      <c r="K34" s="231">
        <v>8.4948401711552997</v>
      </c>
      <c r="L34" s="29">
        <v>0</v>
      </c>
      <c r="M34" s="231">
        <v>0</v>
      </c>
      <c r="N34" s="29">
        <v>0</v>
      </c>
      <c r="O34" s="231">
        <v>0</v>
      </c>
      <c r="P34" s="29">
        <v>1.3859999999999999E-2</v>
      </c>
      <c r="Q34" s="231">
        <v>17.442738484772214</v>
      </c>
      <c r="R34" s="29">
        <v>0</v>
      </c>
      <c r="S34" s="231">
        <v>0</v>
      </c>
      <c r="T34" s="29">
        <v>2.7E-2</v>
      </c>
      <c r="U34" s="231">
        <v>33.979360684621199</v>
      </c>
      <c r="V34" s="29">
        <v>7.9459999999999989E-2</v>
      </c>
      <c r="W34" s="231">
        <v>100</v>
      </c>
      <c r="X34" s="29">
        <v>0</v>
      </c>
      <c r="Y34" s="231">
        <v>0</v>
      </c>
      <c r="Z34" s="29">
        <v>7.9459999999999989E-2</v>
      </c>
      <c r="AA34" s="231">
        <v>100</v>
      </c>
    </row>
    <row r="35" spans="1:27" x14ac:dyDescent="0.2">
      <c r="A35" s="35" t="s">
        <v>721</v>
      </c>
      <c r="B35" s="29">
        <v>1.9457500000000001</v>
      </c>
      <c r="C35" s="231">
        <v>72.195033263701561</v>
      </c>
      <c r="D35" s="29">
        <v>0</v>
      </c>
      <c r="E35" s="231">
        <v>0</v>
      </c>
      <c r="F35" s="29">
        <v>0</v>
      </c>
      <c r="G35" s="231">
        <v>0</v>
      </c>
      <c r="H35" s="29">
        <v>0</v>
      </c>
      <c r="I35" s="231">
        <v>0</v>
      </c>
      <c r="J35" s="29">
        <v>0</v>
      </c>
      <c r="K35" s="231">
        <v>0</v>
      </c>
      <c r="L35" s="29">
        <v>0</v>
      </c>
      <c r="M35" s="231">
        <v>0</v>
      </c>
      <c r="N35" s="29">
        <v>0</v>
      </c>
      <c r="O35" s="231">
        <v>0</v>
      </c>
      <c r="P35" s="29">
        <v>0</v>
      </c>
      <c r="Q35" s="231">
        <v>0</v>
      </c>
      <c r="R35" s="29">
        <v>0</v>
      </c>
      <c r="S35" s="231">
        <v>0</v>
      </c>
      <c r="T35" s="29">
        <v>0</v>
      </c>
      <c r="U35" s="231">
        <v>0</v>
      </c>
      <c r="V35" s="29">
        <v>1.9457500000000001</v>
      </c>
      <c r="W35" s="231">
        <v>72.195033263701561</v>
      </c>
      <c r="X35" s="29">
        <v>0.74938000000000005</v>
      </c>
      <c r="Y35" s="231">
        <v>27.804966736298432</v>
      </c>
      <c r="Z35" s="29">
        <v>2.6951300000000002</v>
      </c>
      <c r="AA35" s="231">
        <v>100</v>
      </c>
    </row>
    <row r="36" spans="1:27" x14ac:dyDescent="0.2">
      <c r="A36" s="35" t="s">
        <v>722</v>
      </c>
      <c r="B36" s="29">
        <v>44000.362070000003</v>
      </c>
      <c r="C36" s="231">
        <v>16.747628490547211</v>
      </c>
      <c r="D36" s="29">
        <v>17337.38076</v>
      </c>
      <c r="E36" s="231">
        <v>6.5990368785081461</v>
      </c>
      <c r="F36" s="29">
        <v>54703.713130000004</v>
      </c>
      <c r="G36" s="231">
        <v>20.821589220043197</v>
      </c>
      <c r="H36" s="29">
        <v>121326.22832000002</v>
      </c>
      <c r="I36" s="231">
        <v>46.179769948940056</v>
      </c>
      <c r="J36" s="29">
        <v>5201.4176599999992</v>
      </c>
      <c r="K36" s="231">
        <v>1.9797884948143423</v>
      </c>
      <c r="L36" s="29">
        <v>2.3357899999999998</v>
      </c>
      <c r="M36" s="231">
        <v>8.8905957386671271E-4</v>
      </c>
      <c r="N36" s="29">
        <v>1306.53575</v>
      </c>
      <c r="O36" s="231">
        <v>0.49729989302832267</v>
      </c>
      <c r="P36" s="29">
        <v>18347.673380000004</v>
      </c>
      <c r="Q36" s="231">
        <v>6.9835792929451825</v>
      </c>
      <c r="R36" s="29">
        <v>117.50559999999999</v>
      </c>
      <c r="S36" s="231">
        <v>4.4725544104115687E-2</v>
      </c>
      <c r="T36" s="29">
        <v>382.77375000000001</v>
      </c>
      <c r="U36" s="231">
        <v>0.14569317749556407</v>
      </c>
      <c r="V36" s="29">
        <v>262725.92621000001</v>
      </c>
      <c r="W36" s="231">
        <v>100</v>
      </c>
      <c r="X36" s="29">
        <v>0</v>
      </c>
      <c r="Y36" s="231">
        <v>0</v>
      </c>
      <c r="Z36" s="29">
        <v>262725.92621000001</v>
      </c>
      <c r="AA36" s="231">
        <v>100</v>
      </c>
    </row>
    <row r="37" spans="1:27" x14ac:dyDescent="0.2">
      <c r="A37" s="35" t="s">
        <v>2500</v>
      </c>
      <c r="B37" s="29">
        <v>0</v>
      </c>
      <c r="C37" s="231" t="s">
        <v>1575</v>
      </c>
      <c r="D37" s="29">
        <v>0</v>
      </c>
      <c r="E37" s="231" t="s">
        <v>1575</v>
      </c>
      <c r="F37" s="29">
        <v>0</v>
      </c>
      <c r="G37" s="231" t="s">
        <v>1575</v>
      </c>
      <c r="H37" s="29">
        <v>0</v>
      </c>
      <c r="I37" s="231" t="s">
        <v>1575</v>
      </c>
      <c r="J37" s="29">
        <v>0</v>
      </c>
      <c r="K37" s="231" t="s">
        <v>1575</v>
      </c>
      <c r="L37" s="29">
        <v>0</v>
      </c>
      <c r="M37" s="231" t="s">
        <v>1575</v>
      </c>
      <c r="N37" s="29">
        <v>0</v>
      </c>
      <c r="O37" s="231" t="s">
        <v>1575</v>
      </c>
      <c r="P37" s="29">
        <v>0</v>
      </c>
      <c r="Q37" s="231" t="s">
        <v>1575</v>
      </c>
      <c r="R37" s="29">
        <v>0</v>
      </c>
      <c r="S37" s="231" t="s">
        <v>1575</v>
      </c>
      <c r="T37" s="29">
        <v>0</v>
      </c>
      <c r="U37" s="231" t="s">
        <v>1575</v>
      </c>
      <c r="V37" s="29">
        <v>0</v>
      </c>
      <c r="W37" s="231" t="s">
        <v>1575</v>
      </c>
      <c r="X37" s="29">
        <v>0</v>
      </c>
      <c r="Y37" s="231" t="s">
        <v>1575</v>
      </c>
      <c r="Z37" s="29">
        <v>0</v>
      </c>
      <c r="AA37" s="231" t="s">
        <v>1575</v>
      </c>
    </row>
    <row r="38" spans="1:27" x14ac:dyDescent="0.2">
      <c r="A38" s="36" t="s">
        <v>2501</v>
      </c>
      <c r="B38" s="29">
        <v>12429.871580000001</v>
      </c>
      <c r="C38" s="231">
        <v>9.3422424314749737</v>
      </c>
      <c r="D38" s="29">
        <v>1055.98882</v>
      </c>
      <c r="E38" s="231">
        <v>0.79367703019882596</v>
      </c>
      <c r="F38" s="29">
        <v>38277.723670000007</v>
      </c>
      <c r="G38" s="231">
        <v>28.769386067152595</v>
      </c>
      <c r="H38" s="29">
        <v>62944.995900000009</v>
      </c>
      <c r="I38" s="231">
        <v>47.30921053860142</v>
      </c>
      <c r="J38" s="29">
        <v>6527.6493200000004</v>
      </c>
      <c r="K38" s="231">
        <v>4.9061554709234381</v>
      </c>
      <c r="L38" s="29">
        <v>0</v>
      </c>
      <c r="M38" s="231">
        <v>0</v>
      </c>
      <c r="N38" s="29">
        <v>0</v>
      </c>
      <c r="O38" s="231">
        <v>0</v>
      </c>
      <c r="P38" s="29">
        <v>7013.2010200000004</v>
      </c>
      <c r="Q38" s="231">
        <v>5.2710942126650329</v>
      </c>
      <c r="R38" s="29">
        <v>3971.2231900000006</v>
      </c>
      <c r="S38" s="231">
        <v>2.9847556792276535</v>
      </c>
      <c r="T38" s="29">
        <v>181.47429</v>
      </c>
      <c r="U38" s="231">
        <v>0.13639536026966695</v>
      </c>
      <c r="V38" s="29">
        <v>132402.12779</v>
      </c>
      <c r="W38" s="231">
        <v>99.5129167905136</v>
      </c>
      <c r="X38" s="29">
        <v>648.06515000000002</v>
      </c>
      <c r="Y38" s="231">
        <v>0.48708320948640033</v>
      </c>
      <c r="Z38" s="29">
        <v>133050.19294000001</v>
      </c>
      <c r="AA38" s="231">
        <v>100</v>
      </c>
    </row>
    <row r="39" spans="1:27" x14ac:dyDescent="0.2">
      <c r="A39" s="35" t="s">
        <v>2502</v>
      </c>
      <c r="B39" s="44">
        <v>36511.119859999999</v>
      </c>
      <c r="C39" s="232">
        <v>31.552690765845661</v>
      </c>
      <c r="D39" s="44">
        <v>9588.0233599999992</v>
      </c>
      <c r="E39" s="232">
        <v>8.285912272584687</v>
      </c>
      <c r="F39" s="44">
        <v>3878.74818</v>
      </c>
      <c r="G39" s="232">
        <v>3.3519909099311498</v>
      </c>
      <c r="H39" s="44">
        <v>35041.759010000009</v>
      </c>
      <c r="I39" s="232">
        <v>30.282877933446549</v>
      </c>
      <c r="J39" s="44">
        <v>9422.6273700000002</v>
      </c>
      <c r="K39" s="232">
        <v>8.1429780501781526</v>
      </c>
      <c r="L39" s="44">
        <v>0</v>
      </c>
      <c r="M39" s="232">
        <v>0</v>
      </c>
      <c r="N39" s="44">
        <v>284.84128000000004</v>
      </c>
      <c r="O39" s="232">
        <v>0.24615812551490607</v>
      </c>
      <c r="P39" s="44">
        <v>15483.820180000002</v>
      </c>
      <c r="Q39" s="232">
        <v>13.381024517649532</v>
      </c>
      <c r="R39" s="44">
        <v>0</v>
      </c>
      <c r="S39" s="232">
        <v>0</v>
      </c>
      <c r="T39" s="44">
        <v>5503.8190700000005</v>
      </c>
      <c r="U39" s="232">
        <v>4.7563674248493522</v>
      </c>
      <c r="V39" s="44">
        <v>115714.75831000002</v>
      </c>
      <c r="W39" s="232">
        <v>100</v>
      </c>
      <c r="X39" s="44">
        <v>0</v>
      </c>
      <c r="Y39" s="232">
        <v>0</v>
      </c>
      <c r="Z39" s="44">
        <v>115714.75831000002</v>
      </c>
      <c r="AA39" s="232">
        <v>100</v>
      </c>
    </row>
    <row r="40" spans="1:27" x14ac:dyDescent="0.2">
      <c r="A40" s="35" t="s">
        <v>2503</v>
      </c>
      <c r="B40" s="29">
        <v>204.26520000000002</v>
      </c>
      <c r="C40" s="231">
        <v>48.042146561413155</v>
      </c>
      <c r="D40" s="29">
        <v>51.270200000000003</v>
      </c>
      <c r="E40" s="231">
        <v>12.05849289371349</v>
      </c>
      <c r="F40" s="29">
        <v>14.26651</v>
      </c>
      <c r="G40" s="231">
        <v>3.3554113198913291</v>
      </c>
      <c r="H40" s="29">
        <v>34.522150000000025</v>
      </c>
      <c r="I40" s="231">
        <v>8.119435860416214</v>
      </c>
      <c r="J40" s="29">
        <v>6.9893800000000006</v>
      </c>
      <c r="K40" s="231">
        <v>1.6438669843586176</v>
      </c>
      <c r="L40" s="29">
        <v>0.2359</v>
      </c>
      <c r="M40" s="231">
        <v>5.548249223968333E-2</v>
      </c>
      <c r="N40" s="29">
        <v>7.3279999999999998E-2</v>
      </c>
      <c r="O40" s="231">
        <v>1.7235087034014388E-2</v>
      </c>
      <c r="P40" s="29">
        <v>79.723700000000008</v>
      </c>
      <c r="Q40" s="231">
        <v>18.750612829880637</v>
      </c>
      <c r="R40" s="29">
        <v>5.2425300000000004</v>
      </c>
      <c r="S40" s="231">
        <v>1.2330166597766301</v>
      </c>
      <c r="T40" s="29">
        <v>28.590319999999998</v>
      </c>
      <c r="U40" s="231">
        <v>6.7242993112762317</v>
      </c>
      <c r="V40" s="29">
        <v>425.17917000000006</v>
      </c>
      <c r="W40" s="231">
        <v>100</v>
      </c>
      <c r="X40" s="29">
        <v>0</v>
      </c>
      <c r="Y40" s="231">
        <v>0</v>
      </c>
      <c r="Z40" s="29">
        <v>425.17917000000006</v>
      </c>
      <c r="AA40" s="231">
        <v>100</v>
      </c>
    </row>
    <row r="41" spans="1:27" x14ac:dyDescent="0.2">
      <c r="A41" s="35" t="s">
        <v>2504</v>
      </c>
      <c r="B41" s="29">
        <v>394.57229999999998</v>
      </c>
      <c r="C41" s="231">
        <v>8.4870142104789448</v>
      </c>
      <c r="D41" s="29">
        <v>37.838880000000003</v>
      </c>
      <c r="E41" s="231">
        <v>0.81389168035517856</v>
      </c>
      <c r="F41" s="29">
        <v>2026.74416</v>
      </c>
      <c r="G41" s="231">
        <v>43.594054846032563</v>
      </c>
      <c r="H41" s="29">
        <v>2097.0127400000001</v>
      </c>
      <c r="I41" s="231">
        <v>45.105489979746153</v>
      </c>
      <c r="J41" s="29">
        <v>69.129890000000003</v>
      </c>
      <c r="K41" s="231">
        <v>1.486942592774116</v>
      </c>
      <c r="L41" s="29">
        <v>0</v>
      </c>
      <c r="M41" s="231">
        <v>0</v>
      </c>
      <c r="N41" s="29">
        <v>0</v>
      </c>
      <c r="O41" s="231">
        <v>0</v>
      </c>
      <c r="P41" s="29">
        <v>23.83175</v>
      </c>
      <c r="Q41" s="231">
        <v>0.51260669061305519</v>
      </c>
      <c r="R41" s="29">
        <v>0</v>
      </c>
      <c r="S41" s="231">
        <v>0</v>
      </c>
      <c r="T41" s="29">
        <v>0</v>
      </c>
      <c r="U41" s="231">
        <v>0</v>
      </c>
      <c r="V41" s="29">
        <v>4649.1297199999999</v>
      </c>
      <c r="W41" s="231">
        <v>100</v>
      </c>
      <c r="X41" s="29">
        <v>0</v>
      </c>
      <c r="Y41" s="231">
        <v>0</v>
      </c>
      <c r="Z41" s="29">
        <v>4649.1297199999999</v>
      </c>
      <c r="AA41" s="231">
        <v>100</v>
      </c>
    </row>
    <row r="42" spans="1:27" x14ac:dyDescent="0.2">
      <c r="A42" s="35" t="s">
        <v>2505</v>
      </c>
      <c r="B42" s="29">
        <v>0</v>
      </c>
      <c r="C42" s="231">
        <v>0</v>
      </c>
      <c r="D42" s="29">
        <v>0</v>
      </c>
      <c r="E42" s="231">
        <v>0</v>
      </c>
      <c r="F42" s="29">
        <v>0.216</v>
      </c>
      <c r="G42" s="231">
        <v>100</v>
      </c>
      <c r="H42" s="29">
        <v>0</v>
      </c>
      <c r="I42" s="231">
        <v>0</v>
      </c>
      <c r="J42" s="29">
        <v>0</v>
      </c>
      <c r="K42" s="231">
        <v>0</v>
      </c>
      <c r="L42" s="29">
        <v>0</v>
      </c>
      <c r="M42" s="231">
        <v>0</v>
      </c>
      <c r="N42" s="29">
        <v>0</v>
      </c>
      <c r="O42" s="231">
        <v>0</v>
      </c>
      <c r="P42" s="29">
        <v>0</v>
      </c>
      <c r="Q42" s="231">
        <v>0</v>
      </c>
      <c r="R42" s="29">
        <v>0</v>
      </c>
      <c r="S42" s="231">
        <v>0</v>
      </c>
      <c r="T42" s="29">
        <v>0</v>
      </c>
      <c r="U42" s="231">
        <v>0</v>
      </c>
      <c r="V42" s="29">
        <v>0.216</v>
      </c>
      <c r="W42" s="231">
        <v>100</v>
      </c>
      <c r="X42" s="29">
        <v>0</v>
      </c>
      <c r="Y42" s="231">
        <v>0</v>
      </c>
      <c r="Z42" s="29">
        <v>0.216</v>
      </c>
      <c r="AA42" s="231">
        <v>100</v>
      </c>
    </row>
    <row r="43" spans="1:27" x14ac:dyDescent="0.2">
      <c r="A43" s="35" t="s">
        <v>2506</v>
      </c>
      <c r="B43" s="29">
        <v>53532.792350000003</v>
      </c>
      <c r="C43" s="231">
        <v>20.018316139640934</v>
      </c>
      <c r="D43" s="29">
        <v>12698.146310000002</v>
      </c>
      <c r="E43" s="231">
        <v>4.7484073978254759</v>
      </c>
      <c r="F43" s="29">
        <v>72648.235029999996</v>
      </c>
      <c r="G43" s="231">
        <v>27.166438961547595</v>
      </c>
      <c r="H43" s="29">
        <v>78452.717179999992</v>
      </c>
      <c r="I43" s="231">
        <v>29.33699561672649</v>
      </c>
      <c r="J43" s="29">
        <v>4641.3164100000004</v>
      </c>
      <c r="K43" s="231">
        <v>1.7355967271803134</v>
      </c>
      <c r="L43" s="29">
        <v>0</v>
      </c>
      <c r="M43" s="231">
        <v>0</v>
      </c>
      <c r="N43" s="29">
        <v>0</v>
      </c>
      <c r="O43" s="231">
        <v>0</v>
      </c>
      <c r="P43" s="29">
        <v>31588.942340000001</v>
      </c>
      <c r="Q43" s="231">
        <v>11.812524744545833</v>
      </c>
      <c r="R43" s="29">
        <v>193.19363000000001</v>
      </c>
      <c r="S43" s="231">
        <v>7.2243777911294008E-2</v>
      </c>
      <c r="T43" s="29">
        <v>13663.714260000002</v>
      </c>
      <c r="U43" s="231">
        <v>5.1094766346220686</v>
      </c>
      <c r="V43" s="29">
        <v>267419.05751000001</v>
      </c>
      <c r="W43" s="231">
        <v>100</v>
      </c>
      <c r="X43" s="29">
        <v>0</v>
      </c>
      <c r="Y43" s="231">
        <v>0</v>
      </c>
      <c r="Z43" s="29">
        <v>267419.05751000001</v>
      </c>
      <c r="AA43" s="231">
        <v>100</v>
      </c>
    </row>
    <row r="44" spans="1:27" x14ac:dyDescent="0.2">
      <c r="A44" s="35" t="s">
        <v>1290</v>
      </c>
      <c r="B44" s="45">
        <v>89309.47361000003</v>
      </c>
      <c r="C44" s="233">
        <v>15.254613663840786</v>
      </c>
      <c r="D44" s="45">
        <v>13460.258120000004</v>
      </c>
      <c r="E44" s="233">
        <v>2.2990958196979556</v>
      </c>
      <c r="F44" s="45">
        <v>56322.451960000006</v>
      </c>
      <c r="G44" s="233">
        <v>9.6202251622478467</v>
      </c>
      <c r="H44" s="45">
        <v>163753.72193999987</v>
      </c>
      <c r="I44" s="233">
        <v>27.970154377116437</v>
      </c>
      <c r="J44" s="45">
        <v>8326.7981799999889</v>
      </c>
      <c r="K44" s="233">
        <v>1.4222689280126906</v>
      </c>
      <c r="L44" s="45">
        <v>0</v>
      </c>
      <c r="M44" s="233">
        <v>0</v>
      </c>
      <c r="N44" s="45">
        <v>723.62711000000002</v>
      </c>
      <c r="O44" s="233">
        <v>0.12360001188603596</v>
      </c>
      <c r="P44" s="45">
        <v>23958.225480000001</v>
      </c>
      <c r="Q44" s="233">
        <v>4.0922139499393957</v>
      </c>
      <c r="R44" s="45">
        <v>393.32162</v>
      </c>
      <c r="S44" s="233">
        <v>6.7181779448582182E-2</v>
      </c>
      <c r="T44" s="45">
        <v>229210.89254000009</v>
      </c>
      <c r="U44" s="233">
        <v>39.150646307810284</v>
      </c>
      <c r="V44" s="45">
        <v>585458.77055999998</v>
      </c>
      <c r="W44" s="233">
        <v>100</v>
      </c>
      <c r="X44" s="45">
        <v>0</v>
      </c>
      <c r="Y44" s="233">
        <v>0</v>
      </c>
      <c r="Z44" s="45">
        <v>585458.77055999998</v>
      </c>
      <c r="AA44" s="233">
        <v>100</v>
      </c>
    </row>
    <row r="45" spans="1:27" x14ac:dyDescent="0.2">
      <c r="A45" s="38" t="s">
        <v>289</v>
      </c>
      <c r="B45" s="28">
        <v>1586112.7771999997</v>
      </c>
      <c r="C45" s="269">
        <v>19.776542690405332</v>
      </c>
      <c r="D45" s="28">
        <v>346257.37793999992</v>
      </c>
      <c r="E45" s="269">
        <v>4.3173309711222112</v>
      </c>
      <c r="F45" s="28">
        <v>1359644.9740300002</v>
      </c>
      <c r="G45" s="269">
        <v>16.952815246950621</v>
      </c>
      <c r="H45" s="28">
        <v>3188092.4096299997</v>
      </c>
      <c r="I45" s="269">
        <v>39.750922220869747</v>
      </c>
      <c r="J45" s="28">
        <v>276158.09518999996</v>
      </c>
      <c r="K45" s="269">
        <v>3.4432938422369164</v>
      </c>
      <c r="L45" s="28">
        <v>8321.0726700000014</v>
      </c>
      <c r="M45" s="269">
        <v>0.10375179574476738</v>
      </c>
      <c r="N45" s="28">
        <v>27152.29195000121</v>
      </c>
      <c r="O45" s="269">
        <v>0.33854998749804416</v>
      </c>
      <c r="P45" s="28">
        <v>430683.99107449997</v>
      </c>
      <c r="Q45" s="269">
        <v>5.3700092818084642</v>
      </c>
      <c r="R45" s="28">
        <v>54366.986790000003</v>
      </c>
      <c r="S45" s="269">
        <v>0.67787804918840422</v>
      </c>
      <c r="T45" s="28">
        <v>740298.64805000019</v>
      </c>
      <c r="U45" s="269">
        <v>9.230458279678869</v>
      </c>
      <c r="V45" s="28">
        <v>8017088.6245245039</v>
      </c>
      <c r="W45" s="269">
        <v>99.961552365503408</v>
      </c>
      <c r="X45" s="28">
        <v>3083.5664899999997</v>
      </c>
      <c r="Y45" s="269">
        <v>3.8447634496609831E-2</v>
      </c>
      <c r="Z45" s="28">
        <v>8020172.1910145013</v>
      </c>
      <c r="AA45" s="269">
        <v>100</v>
      </c>
    </row>
    <row r="46" spans="1:27" x14ac:dyDescent="0.2">
      <c r="A46" s="35" t="s">
        <v>2507</v>
      </c>
      <c r="B46" s="44"/>
      <c r="C46" s="232"/>
      <c r="D46" s="44"/>
      <c r="E46" s="232"/>
      <c r="F46" s="44"/>
      <c r="G46" s="232"/>
      <c r="H46" s="44"/>
      <c r="I46" s="232"/>
      <c r="J46" s="44">
        <v>433.42771999999991</v>
      </c>
      <c r="K46" s="232">
        <v>0.67316687744970782</v>
      </c>
      <c r="L46" s="44"/>
      <c r="M46" s="232"/>
      <c r="N46" s="44"/>
      <c r="O46" s="232"/>
      <c r="P46" s="44"/>
      <c r="Q46" s="232"/>
      <c r="R46" s="44"/>
      <c r="S46" s="232"/>
      <c r="T46" s="44">
        <v>54604.903810000003</v>
      </c>
      <c r="U46" s="232">
        <v>84.808171916690895</v>
      </c>
      <c r="V46" s="44">
        <v>55038.331530000003</v>
      </c>
      <c r="W46" s="232">
        <v>85.481338794140598</v>
      </c>
      <c r="X46" s="44">
        <v>9348.0390000000007</v>
      </c>
      <c r="Y46" s="232">
        <v>14.5186612058594</v>
      </c>
      <c r="Z46" s="44">
        <v>64386.37053</v>
      </c>
      <c r="AA46" s="232">
        <v>100</v>
      </c>
    </row>
    <row r="47" spans="1:27" x14ac:dyDescent="0.2">
      <c r="A47" s="35" t="s">
        <v>2508</v>
      </c>
      <c r="B47" s="29"/>
      <c r="C47" s="231"/>
      <c r="D47" s="29"/>
      <c r="E47" s="231"/>
      <c r="F47" s="29"/>
      <c r="G47" s="231"/>
      <c r="H47" s="29"/>
      <c r="I47" s="231"/>
      <c r="J47" s="29">
        <v>677.44361000000004</v>
      </c>
      <c r="K47" s="231">
        <v>1.1047981239527989</v>
      </c>
      <c r="L47" s="29"/>
      <c r="M47" s="231"/>
      <c r="N47" s="29"/>
      <c r="O47" s="231"/>
      <c r="P47" s="29"/>
      <c r="Q47" s="231"/>
      <c r="R47" s="29"/>
      <c r="S47" s="231"/>
      <c r="T47" s="29">
        <v>0</v>
      </c>
      <c r="U47" s="231">
        <v>0</v>
      </c>
      <c r="V47" s="29">
        <v>677.44361000000004</v>
      </c>
      <c r="W47" s="231">
        <v>1.1047981239527989</v>
      </c>
      <c r="X47" s="29">
        <v>60640.872859999996</v>
      </c>
      <c r="Y47" s="231">
        <v>98.895201876047196</v>
      </c>
      <c r="Z47" s="29">
        <v>61318.316469999998</v>
      </c>
      <c r="AA47" s="231">
        <v>100</v>
      </c>
    </row>
    <row r="48" spans="1:27" x14ac:dyDescent="0.2">
      <c r="A48" s="35" t="s">
        <v>2509</v>
      </c>
      <c r="B48" s="29"/>
      <c r="C48" s="231"/>
      <c r="D48" s="29"/>
      <c r="E48" s="231"/>
      <c r="F48" s="29"/>
      <c r="G48" s="231"/>
      <c r="H48" s="29"/>
      <c r="I48" s="231"/>
      <c r="J48" s="29">
        <v>9144.1540000000005</v>
      </c>
      <c r="K48" s="231">
        <v>10.994848584162339</v>
      </c>
      <c r="L48" s="29"/>
      <c r="M48" s="231"/>
      <c r="N48" s="29"/>
      <c r="O48" s="231"/>
      <c r="P48" s="29"/>
      <c r="Q48" s="231"/>
      <c r="R48" s="29"/>
      <c r="S48" s="231"/>
      <c r="T48" s="29">
        <v>15240.137000000001</v>
      </c>
      <c r="U48" s="231">
        <v>18.3246037541461</v>
      </c>
      <c r="V48" s="29">
        <v>24384.291000000001</v>
      </c>
      <c r="W48" s="231">
        <v>29.319452338308437</v>
      </c>
      <c r="X48" s="29">
        <v>58783.33</v>
      </c>
      <c r="Y48" s="231">
        <v>70.680547661691563</v>
      </c>
      <c r="Z48" s="29">
        <v>83167.620999999999</v>
      </c>
      <c r="AA48" s="231">
        <v>100</v>
      </c>
    </row>
    <row r="49" spans="1:27" x14ac:dyDescent="0.2">
      <c r="A49" s="35" t="s">
        <v>2510</v>
      </c>
      <c r="B49" s="29"/>
      <c r="C49" s="231"/>
      <c r="D49" s="29"/>
      <c r="E49" s="231"/>
      <c r="F49" s="29"/>
      <c r="G49" s="231"/>
      <c r="H49" s="29"/>
      <c r="I49" s="231"/>
      <c r="J49" s="29">
        <v>250.39949999999999</v>
      </c>
      <c r="K49" s="231">
        <v>7.3476860603174349E-2</v>
      </c>
      <c r="L49" s="29"/>
      <c r="M49" s="231"/>
      <c r="N49" s="29"/>
      <c r="O49" s="231"/>
      <c r="P49" s="29"/>
      <c r="Q49" s="231"/>
      <c r="R49" s="29"/>
      <c r="S49" s="231"/>
      <c r="T49" s="29">
        <v>0</v>
      </c>
      <c r="U49" s="231">
        <v>0</v>
      </c>
      <c r="V49" s="29">
        <v>250.39949999999999</v>
      </c>
      <c r="W49" s="231">
        <v>7.3476860603174349E-2</v>
      </c>
      <c r="X49" s="29">
        <v>340536.47944999998</v>
      </c>
      <c r="Y49" s="231">
        <v>99.926523139396835</v>
      </c>
      <c r="Z49" s="29">
        <v>340786.87894999998</v>
      </c>
      <c r="AA49" s="231">
        <v>100</v>
      </c>
    </row>
    <row r="50" spans="1:27" x14ac:dyDescent="0.2">
      <c r="A50" s="35" t="s">
        <v>2511</v>
      </c>
      <c r="B50" s="45"/>
      <c r="C50" s="233"/>
      <c r="D50" s="45"/>
      <c r="E50" s="233"/>
      <c r="F50" s="45"/>
      <c r="G50" s="233"/>
      <c r="H50" s="45"/>
      <c r="I50" s="233"/>
      <c r="J50" s="45">
        <v>269.14134000000001</v>
      </c>
      <c r="K50" s="233">
        <v>2.5483763918836551</v>
      </c>
      <c r="L50" s="45"/>
      <c r="M50" s="233"/>
      <c r="N50" s="45"/>
      <c r="O50" s="233"/>
      <c r="P50" s="45"/>
      <c r="Q50" s="233"/>
      <c r="R50" s="45"/>
      <c r="S50" s="233"/>
      <c r="T50" s="45">
        <v>0</v>
      </c>
      <c r="U50" s="233">
        <v>0</v>
      </c>
      <c r="V50" s="45">
        <v>269.14134000000001</v>
      </c>
      <c r="W50" s="233">
        <v>2.5483763918836551</v>
      </c>
      <c r="X50" s="45">
        <v>10292.145480000001</v>
      </c>
      <c r="Y50" s="233">
        <v>97.45162360811635</v>
      </c>
      <c r="Z50" s="45">
        <v>10561.286820000001</v>
      </c>
      <c r="AA50" s="233">
        <v>100</v>
      </c>
    </row>
    <row r="51" spans="1:27" x14ac:dyDescent="0.2">
      <c r="A51" s="37" t="s">
        <v>2512</v>
      </c>
      <c r="B51" s="29"/>
      <c r="C51" s="231"/>
      <c r="D51" s="29"/>
      <c r="E51" s="231"/>
      <c r="F51" s="29"/>
      <c r="G51" s="231"/>
      <c r="H51" s="29"/>
      <c r="I51" s="231"/>
      <c r="J51" s="29">
        <v>0</v>
      </c>
      <c r="K51" s="231">
        <v>0</v>
      </c>
      <c r="L51" s="29"/>
      <c r="M51" s="231"/>
      <c r="N51" s="29"/>
      <c r="O51" s="231"/>
      <c r="P51" s="29"/>
      <c r="Q51" s="231"/>
      <c r="R51" s="29"/>
      <c r="S51" s="231"/>
      <c r="T51" s="29">
        <v>0</v>
      </c>
      <c r="U51" s="231">
        <v>0</v>
      </c>
      <c r="V51" s="29">
        <v>0</v>
      </c>
      <c r="W51" s="231">
        <v>0</v>
      </c>
      <c r="X51" s="29">
        <v>131470.85690000001</v>
      </c>
      <c r="Y51" s="231">
        <v>100</v>
      </c>
      <c r="Z51" s="29">
        <v>131470.85690000001</v>
      </c>
      <c r="AA51" s="231">
        <v>100</v>
      </c>
    </row>
    <row r="52" spans="1:27" x14ac:dyDescent="0.2">
      <c r="A52" s="35" t="s">
        <v>2513</v>
      </c>
      <c r="B52" s="29"/>
      <c r="C52" s="231"/>
      <c r="D52" s="29"/>
      <c r="E52" s="231"/>
      <c r="F52" s="29"/>
      <c r="G52" s="231"/>
      <c r="H52" s="29"/>
      <c r="I52" s="231"/>
      <c r="J52" s="29">
        <v>7145.2325599999995</v>
      </c>
      <c r="K52" s="231">
        <v>5.6166377561279299</v>
      </c>
      <c r="L52" s="29"/>
      <c r="M52" s="231"/>
      <c r="N52" s="29"/>
      <c r="O52" s="231"/>
      <c r="P52" s="29"/>
      <c r="Q52" s="231"/>
      <c r="R52" s="29"/>
      <c r="S52" s="231"/>
      <c r="T52" s="29">
        <v>49498.464030000003</v>
      </c>
      <c r="U52" s="231">
        <v>38.909152306337006</v>
      </c>
      <c r="V52" s="29">
        <v>56643.696590000007</v>
      </c>
      <c r="W52" s="231">
        <v>44.525790062464935</v>
      </c>
      <c r="X52" s="29">
        <v>70571.78125</v>
      </c>
      <c r="Y52" s="231">
        <v>55.474209937535065</v>
      </c>
      <c r="Z52" s="29">
        <v>127215.47784000001</v>
      </c>
      <c r="AA52" s="231">
        <v>100</v>
      </c>
    </row>
    <row r="53" spans="1:27" x14ac:dyDescent="0.2">
      <c r="A53" s="371" t="s">
        <v>287</v>
      </c>
      <c r="B53" s="29"/>
      <c r="C53" s="231"/>
      <c r="D53" s="29"/>
      <c r="E53" s="231"/>
      <c r="F53" s="29"/>
      <c r="G53" s="231"/>
      <c r="H53" s="29"/>
      <c r="I53" s="231"/>
      <c r="J53" s="29">
        <v>777.68047000000001</v>
      </c>
      <c r="K53" s="231">
        <v>0.42184845513246877</v>
      </c>
      <c r="L53" s="29"/>
      <c r="M53" s="231"/>
      <c r="N53" s="29"/>
      <c r="O53" s="231"/>
      <c r="P53" s="29"/>
      <c r="Q53" s="231"/>
      <c r="R53" s="29"/>
      <c r="S53" s="231"/>
      <c r="T53" s="29">
        <v>0</v>
      </c>
      <c r="U53" s="231">
        <v>0</v>
      </c>
      <c r="V53" s="29">
        <v>777.68047000000001</v>
      </c>
      <c r="W53" s="231">
        <v>0.42184845513246877</v>
      </c>
      <c r="X53" s="29">
        <v>183572.99346</v>
      </c>
      <c r="Y53" s="231">
        <v>99.578151544867538</v>
      </c>
      <c r="Z53" s="29">
        <v>184350.67393000002</v>
      </c>
      <c r="AA53" s="231">
        <v>100</v>
      </c>
    </row>
    <row r="54" spans="1:27" x14ac:dyDescent="0.2">
      <c r="A54" s="35" t="s">
        <v>2514</v>
      </c>
      <c r="B54" s="29"/>
      <c r="C54" s="231"/>
      <c r="D54" s="29"/>
      <c r="E54" s="231"/>
      <c r="F54" s="29"/>
      <c r="G54" s="231"/>
      <c r="H54" s="29"/>
      <c r="I54" s="231"/>
      <c r="J54" s="29">
        <v>27.98312</v>
      </c>
      <c r="K54" s="231">
        <v>8.3486921176500167E-2</v>
      </c>
      <c r="L54" s="29"/>
      <c r="M54" s="231"/>
      <c r="N54" s="29"/>
      <c r="O54" s="231"/>
      <c r="P54" s="29"/>
      <c r="Q54" s="231"/>
      <c r="R54" s="29"/>
      <c r="S54" s="231"/>
      <c r="T54" s="29">
        <v>0</v>
      </c>
      <c r="U54" s="231">
        <v>0</v>
      </c>
      <c r="V54" s="29">
        <v>27.98312</v>
      </c>
      <c r="W54" s="231">
        <v>8.3486921176500167E-2</v>
      </c>
      <c r="X54" s="29">
        <v>33489.98545</v>
      </c>
      <c r="Y54" s="231">
        <v>99.916513078823499</v>
      </c>
      <c r="Z54" s="29">
        <v>33517.968569999997</v>
      </c>
      <c r="AA54" s="231">
        <v>100</v>
      </c>
    </row>
    <row r="55" spans="1:27" x14ac:dyDescent="0.2">
      <c r="A55" s="36" t="s">
        <v>2515</v>
      </c>
      <c r="B55" s="29"/>
      <c r="C55" s="231"/>
      <c r="D55" s="29"/>
      <c r="E55" s="231"/>
      <c r="F55" s="29"/>
      <c r="G55" s="231"/>
      <c r="H55" s="29"/>
      <c r="I55" s="231"/>
      <c r="J55" s="29">
        <v>989.78694999999993</v>
      </c>
      <c r="K55" s="231">
        <v>3.431473840753791</v>
      </c>
      <c r="L55" s="29"/>
      <c r="M55" s="231"/>
      <c r="N55" s="29"/>
      <c r="O55" s="231"/>
      <c r="P55" s="29"/>
      <c r="Q55" s="231"/>
      <c r="R55" s="29"/>
      <c r="S55" s="231"/>
      <c r="T55" s="29">
        <v>20561.555359999998</v>
      </c>
      <c r="U55" s="231">
        <v>71.284471211760163</v>
      </c>
      <c r="V55" s="29">
        <v>21551.34231</v>
      </c>
      <c r="W55" s="231">
        <v>74.715945052513959</v>
      </c>
      <c r="X55" s="29">
        <v>7293.0259100000003</v>
      </c>
      <c r="Y55" s="231">
        <v>25.284054947486041</v>
      </c>
      <c r="Z55" s="29">
        <v>28844.36822</v>
      </c>
      <c r="AA55" s="231">
        <v>100</v>
      </c>
    </row>
    <row r="56" spans="1:27" x14ac:dyDescent="0.2">
      <c r="A56" s="35" t="s">
        <v>288</v>
      </c>
      <c r="B56" s="44"/>
      <c r="C56" s="232"/>
      <c r="D56" s="44"/>
      <c r="E56" s="232"/>
      <c r="F56" s="44"/>
      <c r="G56" s="232"/>
      <c r="H56" s="44"/>
      <c r="I56" s="232"/>
      <c r="J56" s="44">
        <v>701.64902000000006</v>
      </c>
      <c r="K56" s="232">
        <v>1.0850099680947505</v>
      </c>
      <c r="L56" s="44"/>
      <c r="M56" s="232"/>
      <c r="N56" s="44"/>
      <c r="O56" s="232"/>
      <c r="P56" s="44"/>
      <c r="Q56" s="232"/>
      <c r="R56" s="44"/>
      <c r="S56" s="232"/>
      <c r="T56" s="44">
        <v>39623.628210000003</v>
      </c>
      <c r="U56" s="232">
        <v>61.272844904608228</v>
      </c>
      <c r="V56" s="44">
        <v>40325.277230000007</v>
      </c>
      <c r="W56" s="232">
        <v>62.357854872702987</v>
      </c>
      <c r="X56" s="44">
        <v>24342.241100000003</v>
      </c>
      <c r="Y56" s="232">
        <v>37.642145127297013</v>
      </c>
      <c r="Z56" s="44">
        <v>64667.518330000006</v>
      </c>
      <c r="AA56" s="232">
        <v>100</v>
      </c>
    </row>
    <row r="57" spans="1:27" x14ac:dyDescent="0.2">
      <c r="A57" s="35" t="s">
        <v>2516</v>
      </c>
      <c r="B57" s="29"/>
      <c r="C57" s="231"/>
      <c r="D57" s="29"/>
      <c r="E57" s="231"/>
      <c r="F57" s="29"/>
      <c r="G57" s="231"/>
      <c r="H57" s="29"/>
      <c r="I57" s="231"/>
      <c r="J57" s="29">
        <v>389.73827999999997</v>
      </c>
      <c r="K57" s="231">
        <v>1.5071004366700673</v>
      </c>
      <c r="L57" s="29"/>
      <c r="M57" s="231"/>
      <c r="N57" s="29"/>
      <c r="O57" s="231"/>
      <c r="P57" s="29"/>
      <c r="Q57" s="231"/>
      <c r="R57" s="29"/>
      <c r="S57" s="231"/>
      <c r="T57" s="29">
        <v>0</v>
      </c>
      <c r="U57" s="231">
        <v>0</v>
      </c>
      <c r="V57" s="29">
        <v>389.73827999999997</v>
      </c>
      <c r="W57" s="231">
        <v>1.5071004366700673</v>
      </c>
      <c r="X57" s="29">
        <v>25470.401530000003</v>
      </c>
      <c r="Y57" s="231">
        <v>98.492899563329928</v>
      </c>
      <c r="Z57" s="29">
        <v>25860.139810000001</v>
      </c>
      <c r="AA57" s="231">
        <v>100</v>
      </c>
    </row>
    <row r="58" spans="1:27" x14ac:dyDescent="0.2">
      <c r="A58" s="35" t="s">
        <v>2517</v>
      </c>
      <c r="B58" s="29"/>
      <c r="C58" s="231"/>
      <c r="D58" s="29"/>
      <c r="E58" s="231"/>
      <c r="F58" s="29"/>
      <c r="G58" s="231"/>
      <c r="H58" s="29"/>
      <c r="I58" s="231"/>
      <c r="J58" s="29">
        <v>2.7581500000000001</v>
      </c>
      <c r="K58" s="231">
        <v>2.7972391607384889E-3</v>
      </c>
      <c r="L58" s="29"/>
      <c r="M58" s="231"/>
      <c r="N58" s="29"/>
      <c r="O58" s="231"/>
      <c r="P58" s="29"/>
      <c r="Q58" s="231"/>
      <c r="R58" s="29"/>
      <c r="S58" s="231"/>
      <c r="T58" s="29">
        <v>0</v>
      </c>
      <c r="U58" s="231">
        <v>0</v>
      </c>
      <c r="V58" s="29">
        <v>2.7581500000000001</v>
      </c>
      <c r="W58" s="231">
        <v>2.7972391607384889E-3</v>
      </c>
      <c r="X58" s="29">
        <v>98599.822520000016</v>
      </c>
      <c r="Y58" s="231">
        <v>99.997202760839258</v>
      </c>
      <c r="Z58" s="29">
        <v>98602.58067000001</v>
      </c>
      <c r="AA58" s="231">
        <v>100</v>
      </c>
    </row>
    <row r="59" spans="1:27" x14ac:dyDescent="0.2">
      <c r="A59" s="35" t="s">
        <v>2518</v>
      </c>
      <c r="B59" s="29"/>
      <c r="C59" s="231"/>
      <c r="D59" s="29"/>
      <c r="E59" s="231"/>
      <c r="F59" s="29"/>
      <c r="G59" s="231"/>
      <c r="H59" s="29"/>
      <c r="I59" s="231"/>
      <c r="J59" s="29">
        <v>174.22128999999998</v>
      </c>
      <c r="K59" s="231">
        <v>0.21185773419402448</v>
      </c>
      <c r="L59" s="29"/>
      <c r="M59" s="231"/>
      <c r="N59" s="29"/>
      <c r="O59" s="231"/>
      <c r="P59" s="29"/>
      <c r="Q59" s="231"/>
      <c r="R59" s="29"/>
      <c r="S59" s="231"/>
      <c r="T59" s="29">
        <v>58244.776830000003</v>
      </c>
      <c r="U59" s="231">
        <v>70.827201703307423</v>
      </c>
      <c r="V59" s="29">
        <v>58418.998120000004</v>
      </c>
      <c r="W59" s="231">
        <v>71.03905943750145</v>
      </c>
      <c r="X59" s="29">
        <v>23816.040719999997</v>
      </c>
      <c r="Y59" s="231">
        <v>28.96094056249855</v>
      </c>
      <c r="Z59" s="29">
        <v>82235.038840000008</v>
      </c>
      <c r="AA59" s="231">
        <v>100</v>
      </c>
    </row>
    <row r="60" spans="1:27" x14ac:dyDescent="0.2">
      <c r="A60" s="35" t="s">
        <v>2519</v>
      </c>
      <c r="B60" s="45"/>
      <c r="C60" s="233"/>
      <c r="D60" s="45"/>
      <c r="E60" s="233"/>
      <c r="F60" s="45"/>
      <c r="G60" s="233"/>
      <c r="H60" s="45"/>
      <c r="I60" s="233"/>
      <c r="J60" s="45">
        <v>76.123179999999991</v>
      </c>
      <c r="K60" s="233">
        <v>2.3490703424045445</v>
      </c>
      <c r="L60" s="45"/>
      <c r="M60" s="233"/>
      <c r="N60" s="45"/>
      <c r="O60" s="233"/>
      <c r="P60" s="45"/>
      <c r="Q60" s="233"/>
      <c r="R60" s="45"/>
      <c r="S60" s="233"/>
      <c r="T60" s="45">
        <v>768.90009999999995</v>
      </c>
      <c r="U60" s="233">
        <v>23.727337995888881</v>
      </c>
      <c r="V60" s="45">
        <v>845.02328</v>
      </c>
      <c r="W60" s="233">
        <v>26.076408338293426</v>
      </c>
      <c r="X60" s="45">
        <v>2395.5429399999998</v>
      </c>
      <c r="Y60" s="233">
        <v>73.923591661706581</v>
      </c>
      <c r="Z60" s="45">
        <v>3240.5662199999997</v>
      </c>
      <c r="AA60" s="233">
        <v>100</v>
      </c>
    </row>
    <row r="61" spans="1:27" x14ac:dyDescent="0.2">
      <c r="A61" s="37" t="s">
        <v>2520</v>
      </c>
      <c r="B61" s="29"/>
      <c r="C61" s="231"/>
      <c r="D61" s="29"/>
      <c r="E61" s="231"/>
      <c r="F61" s="29"/>
      <c r="G61" s="231"/>
      <c r="H61" s="29"/>
      <c r="I61" s="231"/>
      <c r="J61" s="29">
        <v>499.58258000000001</v>
      </c>
      <c r="K61" s="231">
        <v>2.2686298207642026</v>
      </c>
      <c r="L61" s="29"/>
      <c r="M61" s="231"/>
      <c r="N61" s="29"/>
      <c r="O61" s="231"/>
      <c r="P61" s="29"/>
      <c r="Q61" s="231"/>
      <c r="R61" s="29"/>
      <c r="S61" s="231"/>
      <c r="T61" s="29">
        <v>5192.7740700000004</v>
      </c>
      <c r="U61" s="231">
        <v>23.580650285470519</v>
      </c>
      <c r="V61" s="29">
        <v>5692.3566500000006</v>
      </c>
      <c r="W61" s="231">
        <v>25.849280106234723</v>
      </c>
      <c r="X61" s="29">
        <v>16328.97867</v>
      </c>
      <c r="Y61" s="231">
        <v>74.150719893765284</v>
      </c>
      <c r="Z61" s="29">
        <v>22021.335320000002</v>
      </c>
      <c r="AA61" s="231">
        <v>100</v>
      </c>
    </row>
    <row r="62" spans="1:27" x14ac:dyDescent="0.2">
      <c r="A62" s="35" t="s">
        <v>2521</v>
      </c>
      <c r="B62" s="29"/>
      <c r="C62" s="231"/>
      <c r="D62" s="29"/>
      <c r="E62" s="231"/>
      <c r="F62" s="29"/>
      <c r="G62" s="231"/>
      <c r="H62" s="29"/>
      <c r="I62" s="231"/>
      <c r="J62" s="29">
        <v>539.78755000000001</v>
      </c>
      <c r="K62" s="231">
        <v>0.61407937344217112</v>
      </c>
      <c r="L62" s="29"/>
      <c r="M62" s="231"/>
      <c r="N62" s="29"/>
      <c r="O62" s="231"/>
      <c r="P62" s="29"/>
      <c r="Q62" s="231"/>
      <c r="R62" s="29"/>
      <c r="S62" s="231"/>
      <c r="T62" s="29">
        <v>0</v>
      </c>
      <c r="U62" s="231">
        <v>0</v>
      </c>
      <c r="V62" s="29">
        <v>539.78755000000001</v>
      </c>
      <c r="W62" s="231">
        <v>0.61407937344217112</v>
      </c>
      <c r="X62" s="29">
        <v>87362.130889999971</v>
      </c>
      <c r="Y62" s="231">
        <v>99.385920626557834</v>
      </c>
      <c r="Z62" s="29">
        <v>87901.918439999965</v>
      </c>
      <c r="AA62" s="231">
        <v>100</v>
      </c>
    </row>
    <row r="63" spans="1:27" x14ac:dyDescent="0.2">
      <c r="A63" s="35" t="s">
        <v>2523</v>
      </c>
      <c r="B63" s="29"/>
      <c r="C63" s="231"/>
      <c r="D63" s="29"/>
      <c r="E63" s="231"/>
      <c r="F63" s="29"/>
      <c r="G63" s="231"/>
      <c r="H63" s="29"/>
      <c r="I63" s="231"/>
      <c r="J63" s="29">
        <v>19.615770000000001</v>
      </c>
      <c r="K63" s="231">
        <v>1.8293563887663664</v>
      </c>
      <c r="L63" s="29"/>
      <c r="M63" s="231"/>
      <c r="N63" s="29"/>
      <c r="O63" s="231"/>
      <c r="P63" s="29"/>
      <c r="Q63" s="231"/>
      <c r="R63" s="29"/>
      <c r="S63" s="231"/>
      <c r="T63" s="29">
        <v>0</v>
      </c>
      <c r="U63" s="231">
        <v>0</v>
      </c>
      <c r="V63" s="29">
        <v>19.615770000000001</v>
      </c>
      <c r="W63" s="231">
        <v>1.8293563887663664</v>
      </c>
      <c r="X63" s="29">
        <v>1052.6613500000001</v>
      </c>
      <c r="Y63" s="231">
        <v>98.170643611233629</v>
      </c>
      <c r="Z63" s="29">
        <v>1072.2771200000002</v>
      </c>
      <c r="AA63" s="231">
        <v>100</v>
      </c>
    </row>
    <row r="64" spans="1:27" x14ac:dyDescent="0.2">
      <c r="A64" s="35" t="s">
        <v>2524</v>
      </c>
      <c r="B64" s="29"/>
      <c r="C64" s="231"/>
      <c r="D64" s="29"/>
      <c r="E64" s="231"/>
      <c r="F64" s="29"/>
      <c r="G64" s="231"/>
      <c r="H64" s="29"/>
      <c r="I64" s="231"/>
      <c r="J64" s="29">
        <v>593.25132000000008</v>
      </c>
      <c r="K64" s="231">
        <v>0.68902914153517991</v>
      </c>
      <c r="L64" s="29"/>
      <c r="M64" s="231"/>
      <c r="N64" s="29"/>
      <c r="O64" s="231"/>
      <c r="P64" s="29"/>
      <c r="Q64" s="231"/>
      <c r="R64" s="29"/>
      <c r="S64" s="231"/>
      <c r="T64" s="29">
        <v>0</v>
      </c>
      <c r="U64" s="231">
        <v>0</v>
      </c>
      <c r="V64" s="29">
        <v>593.25132000000008</v>
      </c>
      <c r="W64" s="231">
        <v>0.68902914153517991</v>
      </c>
      <c r="X64" s="29">
        <v>85506.346539999999</v>
      </c>
      <c r="Y64" s="231">
        <v>99.310970858464827</v>
      </c>
      <c r="Z64" s="29">
        <v>86099.59785999998</v>
      </c>
      <c r="AA64" s="231">
        <v>100</v>
      </c>
    </row>
    <row r="65" spans="1:27" x14ac:dyDescent="0.2">
      <c r="A65" s="35" t="s">
        <v>1291</v>
      </c>
      <c r="B65" s="29"/>
      <c r="C65" s="231"/>
      <c r="D65" s="29"/>
      <c r="E65" s="231"/>
      <c r="F65" s="29"/>
      <c r="G65" s="231"/>
      <c r="H65" s="29"/>
      <c r="I65" s="231"/>
      <c r="J65" s="29">
        <v>840.41764000000001</v>
      </c>
      <c r="K65" s="231">
        <v>0.74580955971126583</v>
      </c>
      <c r="L65" s="29"/>
      <c r="M65" s="231"/>
      <c r="N65" s="29"/>
      <c r="O65" s="272"/>
      <c r="P65" s="29"/>
      <c r="Q65" s="231"/>
      <c r="R65" s="29"/>
      <c r="S65" s="231"/>
      <c r="T65" s="29">
        <v>0</v>
      </c>
      <c r="U65" s="231">
        <v>0</v>
      </c>
      <c r="V65" s="29">
        <v>840.41764000000001</v>
      </c>
      <c r="W65" s="231">
        <v>0.74580955971126583</v>
      </c>
      <c r="X65" s="29">
        <v>111844.86898</v>
      </c>
      <c r="Y65" s="231">
        <v>99.254190440288738</v>
      </c>
      <c r="Z65" s="29">
        <v>112685.28662</v>
      </c>
      <c r="AA65" s="231">
        <v>100</v>
      </c>
    </row>
    <row r="66" spans="1:27" x14ac:dyDescent="0.2">
      <c r="A66" s="38" t="s">
        <v>290</v>
      </c>
      <c r="B66" s="261"/>
      <c r="C66" s="262"/>
      <c r="D66" s="261"/>
      <c r="E66" s="262"/>
      <c r="F66" s="261"/>
      <c r="G66" s="262"/>
      <c r="H66" s="261"/>
      <c r="I66" s="262"/>
      <c r="J66" s="46">
        <v>23552.394049999995</v>
      </c>
      <c r="K66" s="262">
        <v>1.4274125627453536</v>
      </c>
      <c r="L66" s="46"/>
      <c r="M66" s="262"/>
      <c r="N66" s="46"/>
      <c r="O66" s="262"/>
      <c r="P66" s="46"/>
      <c r="Q66" s="262"/>
      <c r="R66" s="46"/>
      <c r="S66" s="262"/>
      <c r="T66" s="46">
        <v>243735.13941</v>
      </c>
      <c r="U66" s="262">
        <v>14.771772212953621</v>
      </c>
      <c r="V66" s="46">
        <v>267287.53346000001</v>
      </c>
      <c r="W66" s="262">
        <v>16.199184775698974</v>
      </c>
      <c r="X66" s="46">
        <v>1382718.5449999999</v>
      </c>
      <c r="Y66" s="262">
        <v>83.800815224301033</v>
      </c>
      <c r="Z66" s="46">
        <v>1650006.07846</v>
      </c>
      <c r="AA66" s="262">
        <v>100</v>
      </c>
    </row>
    <row r="67" spans="1:27" ht="13.5" thickBot="1" x14ac:dyDescent="0.25">
      <c r="A67" s="38" t="s">
        <v>1406</v>
      </c>
      <c r="B67" s="271">
        <v>1586112.7771999997</v>
      </c>
      <c r="C67" s="270">
        <v>16.402104831994915</v>
      </c>
      <c r="D67" s="54">
        <v>346257.37793999992</v>
      </c>
      <c r="E67" s="270">
        <v>3.5806721271418325</v>
      </c>
      <c r="F67" s="54">
        <v>1359644.9740300002</v>
      </c>
      <c r="G67" s="270">
        <v>14.060185201775873</v>
      </c>
      <c r="H67" s="54">
        <v>3188092.4096299997</v>
      </c>
      <c r="I67" s="270">
        <v>32.968289940359568</v>
      </c>
      <c r="J67" s="54">
        <v>299710.48923999997</v>
      </c>
      <c r="K67" s="270">
        <v>3.0993274465899461</v>
      </c>
      <c r="L67" s="54">
        <v>8321.0726700000014</v>
      </c>
      <c r="M67" s="270">
        <v>8.6048803218724781E-2</v>
      </c>
      <c r="N67" s="54">
        <v>27152.29195000121</v>
      </c>
      <c r="O67" s="270">
        <v>0.28078377867874321</v>
      </c>
      <c r="P67" s="54">
        <v>430683.99107449997</v>
      </c>
      <c r="Q67" s="270">
        <v>4.4537337272677213</v>
      </c>
      <c r="R67" s="54">
        <v>54366.986790000003</v>
      </c>
      <c r="S67" s="270">
        <v>0.56221287007312237</v>
      </c>
      <c r="T67" s="54">
        <v>984033.78746000014</v>
      </c>
      <c r="U67" s="270">
        <v>10.175963255675063</v>
      </c>
      <c r="V67" s="54">
        <v>8284376.1579845035</v>
      </c>
      <c r="W67" s="270">
        <v>85.669321982775543</v>
      </c>
      <c r="X67" s="54">
        <v>1385802.11149</v>
      </c>
      <c r="Y67" s="270">
        <v>14.330678017224468</v>
      </c>
      <c r="Z67" s="54">
        <v>9670178.2694745027</v>
      </c>
      <c r="AA67" s="270">
        <v>100</v>
      </c>
    </row>
    <row r="69" spans="1:27" x14ac:dyDescent="0.2">
      <c r="A69" s="82" t="s">
        <v>1578</v>
      </c>
    </row>
    <row r="70" spans="1:27" x14ac:dyDescent="0.2">
      <c r="A70" s="255"/>
    </row>
  </sheetData>
  <mergeCells count="42">
    <mergeCell ref="F11:F12"/>
    <mergeCell ref="G11:G12"/>
    <mergeCell ref="N11:N12"/>
    <mergeCell ref="O11:O12"/>
    <mergeCell ref="A8:A12"/>
    <mergeCell ref="B8:C10"/>
    <mergeCell ref="D8:E10"/>
    <mergeCell ref="F8:G10"/>
    <mergeCell ref="B11:B12"/>
    <mergeCell ref="C11:C12"/>
    <mergeCell ref="D11:D12"/>
    <mergeCell ref="E11:E12"/>
    <mergeCell ref="T8:U10"/>
    <mergeCell ref="V8:W10"/>
    <mergeCell ref="H11:H12"/>
    <mergeCell ref="I11:I12"/>
    <mergeCell ref="H8:I10"/>
    <mergeCell ref="J8:K10"/>
    <mergeCell ref="L8:M10"/>
    <mergeCell ref="N8:O10"/>
    <mergeCell ref="J11:J12"/>
    <mergeCell ref="K11:K12"/>
    <mergeCell ref="R11:R12"/>
    <mergeCell ref="S11:S12"/>
    <mergeCell ref="L11:L12"/>
    <mergeCell ref="M11:M12"/>
    <mergeCell ref="X8:Y10"/>
    <mergeCell ref="Z8:AA10"/>
    <mergeCell ref="T11:T12"/>
    <mergeCell ref="U11:U12"/>
    <mergeCell ref="Z11:Z12"/>
    <mergeCell ref="AA11:AA12"/>
    <mergeCell ref="P11:P12"/>
    <mergeCell ref="Q11:Q12"/>
    <mergeCell ref="P8:Q10"/>
    <mergeCell ref="R8:S10"/>
    <mergeCell ref="A5:M6"/>
    <mergeCell ref="N5:AA6"/>
    <mergeCell ref="V11:V12"/>
    <mergeCell ref="W11:W12"/>
    <mergeCell ref="X11:X12"/>
    <mergeCell ref="Y11:Y12"/>
  </mergeCells>
  <phoneticPr fontId="2" type="noConversion"/>
  <conditionalFormatting sqref="B14:AA67">
    <cfRule type="expression" dxfId="77" priority="1" stopIfTrue="1">
      <formula>$BB14=1</formula>
    </cfRule>
  </conditionalFormatting>
  <conditionalFormatting sqref="A14:A67">
    <cfRule type="expression" dxfId="76" priority="2" stopIfTrue="1">
      <formula>$AW14=1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23622047244094491" right="0.31496062992125984" top="0.51181102362204722" bottom="1.0629921259842521" header="0.19685039370078741" footer="0.51181102362204722"/>
  <pageSetup paperSize="8" scale="8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82"/>
  <sheetViews>
    <sheetView tabSelected="1" workbookViewId="0"/>
  </sheetViews>
  <sheetFormatPr defaultRowHeight="12.75" x14ac:dyDescent="0.2"/>
  <cols>
    <col min="1" max="1" width="9.140625" style="510"/>
    <col min="2" max="16384" width="9.140625" style="509"/>
  </cols>
  <sheetData>
    <row r="5" spans="1:12" s="516" customFormat="1" ht="18" x14ac:dyDescent="0.2">
      <c r="A5" s="563" t="s">
        <v>2785</v>
      </c>
      <c r="B5" s="563"/>
      <c r="C5" s="563"/>
      <c r="D5" s="564"/>
      <c r="E5" s="563"/>
      <c r="F5" s="563"/>
      <c r="G5" s="563"/>
      <c r="H5" s="563"/>
      <c r="I5" s="563"/>
      <c r="J5" s="563"/>
      <c r="K5" s="563"/>
      <c r="L5" s="563"/>
    </row>
    <row r="6" spans="1:12" s="517" customFormat="1" ht="13.5" thickBot="1" x14ac:dyDescent="0.25">
      <c r="A6" s="563"/>
      <c r="B6" s="563"/>
      <c r="C6" s="563"/>
      <c r="D6" s="564"/>
      <c r="E6" s="565"/>
      <c r="F6" s="564"/>
      <c r="G6" s="564"/>
      <c r="H6" s="564"/>
      <c r="I6" s="564"/>
      <c r="J6" s="564"/>
      <c r="K6" s="564"/>
      <c r="L6" s="564"/>
    </row>
    <row r="7" spans="1:12" s="518" customFormat="1" ht="13.5" thickTop="1" x14ac:dyDescent="0.2">
      <c r="A7" s="564"/>
      <c r="B7" s="564"/>
      <c r="C7" s="564"/>
      <c r="D7" s="564"/>
      <c r="E7" s="566"/>
      <c r="F7" s="567"/>
      <c r="G7" s="567"/>
      <c r="H7" s="567"/>
      <c r="I7" s="567"/>
      <c r="J7" s="567"/>
      <c r="K7" s="567"/>
      <c r="L7" s="567"/>
    </row>
    <row r="8" spans="1:12" s="513" customFormat="1" ht="13.5" thickBot="1" x14ac:dyDescent="0.25">
      <c r="A8" s="553"/>
      <c r="B8" s="553"/>
      <c r="C8" s="553"/>
      <c r="D8" s="553"/>
      <c r="E8" s="553"/>
      <c r="F8" s="553"/>
      <c r="G8" s="553"/>
      <c r="H8" s="553"/>
      <c r="I8" s="553"/>
      <c r="J8" s="553"/>
      <c r="K8" s="553"/>
      <c r="L8" s="553"/>
    </row>
    <row r="9" spans="1:12" s="513" customFormat="1" ht="33" customHeight="1" thickTop="1" thickBot="1" x14ac:dyDescent="0.25">
      <c r="A9" s="556" t="s">
        <v>2827</v>
      </c>
      <c r="B9" s="557"/>
      <c r="C9" s="557"/>
      <c r="D9" s="557"/>
      <c r="E9" s="557"/>
      <c r="F9" s="557"/>
      <c r="G9" s="557"/>
      <c r="H9" s="557"/>
      <c r="I9" s="557"/>
      <c r="J9" s="557"/>
      <c r="K9" s="557"/>
      <c r="L9" s="558"/>
    </row>
    <row r="10" spans="1:12" s="513" customFormat="1" ht="12.75" customHeight="1" thickTop="1" x14ac:dyDescent="0.2">
      <c r="A10" s="512" t="s">
        <v>1532</v>
      </c>
      <c r="B10" s="568" t="str">
        <f>+'1B'!$A$5</f>
        <v xml:space="preserve">CONSOLIDATED BALANCE-SHEETS of INSURANCE, PENSION AND REINSURANCE COMPANIES as at 12.31.2006 </v>
      </c>
      <c r="C10" s="568"/>
      <c r="D10" s="568"/>
      <c r="E10" s="568"/>
      <c r="F10" s="568"/>
      <c r="G10" s="568"/>
      <c r="H10" s="568"/>
      <c r="I10" s="568"/>
      <c r="J10" s="568"/>
      <c r="K10" s="568"/>
      <c r="L10" s="569"/>
    </row>
    <row r="11" spans="1:12" s="513" customFormat="1" x14ac:dyDescent="0.2">
      <c r="A11" s="512" t="s">
        <v>1533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5"/>
    </row>
    <row r="12" spans="1:12" s="513" customFormat="1" ht="12.75" customHeight="1" x14ac:dyDescent="0.2">
      <c r="A12" s="512" t="s">
        <v>1534</v>
      </c>
      <c r="B12" s="554" t="str">
        <f>'2B'!$A$5</f>
        <v>CONSOLIDATION of TECHNICAL RESULTS of INSURANCE, REINSURANCE and PENSION COMPANIES as at 12.31.2006</v>
      </c>
      <c r="C12" s="554"/>
      <c r="D12" s="554"/>
      <c r="E12" s="554"/>
      <c r="F12" s="554"/>
      <c r="G12" s="554"/>
      <c r="H12" s="554"/>
      <c r="I12" s="554"/>
      <c r="J12" s="554"/>
      <c r="K12" s="554"/>
      <c r="L12" s="555"/>
    </row>
    <row r="13" spans="1:12" x14ac:dyDescent="0.2">
      <c r="A13" s="512" t="s">
        <v>1535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5"/>
    </row>
    <row r="14" spans="1:12" x14ac:dyDescent="0.2">
      <c r="A14" s="512" t="s">
        <v>1536</v>
      </c>
      <c r="B14" s="554" t="str">
        <f>+'3A'!O5</f>
        <v xml:space="preserve"> BALANCE SHEETS of INSURANCE, PENSION and REINSURANCE COMPANIES </v>
      </c>
      <c r="C14" s="554"/>
      <c r="D14" s="554"/>
      <c r="E14" s="554"/>
      <c r="F14" s="554"/>
      <c r="G14" s="554"/>
      <c r="H14" s="554"/>
      <c r="I14" s="554"/>
      <c r="J14" s="554"/>
      <c r="K14" s="554"/>
      <c r="L14" s="555"/>
    </row>
    <row r="15" spans="1:12" x14ac:dyDescent="0.2">
      <c r="A15" s="512" t="s">
        <v>1537</v>
      </c>
      <c r="B15" s="554"/>
      <c r="C15" s="554"/>
      <c r="D15" s="554"/>
      <c r="E15" s="554"/>
      <c r="F15" s="554"/>
      <c r="G15" s="554"/>
      <c r="H15" s="554"/>
      <c r="I15" s="554"/>
      <c r="J15" s="554"/>
      <c r="K15" s="554"/>
      <c r="L15" s="555"/>
    </row>
    <row r="16" spans="1:12" x14ac:dyDescent="0.2">
      <c r="A16" s="512" t="s">
        <v>1538</v>
      </c>
      <c r="B16" s="554"/>
      <c r="C16" s="554"/>
      <c r="D16" s="554"/>
      <c r="E16" s="554"/>
      <c r="F16" s="554"/>
      <c r="G16" s="554"/>
      <c r="H16" s="554"/>
      <c r="I16" s="554"/>
      <c r="J16" s="554"/>
      <c r="K16" s="554"/>
      <c r="L16" s="555"/>
    </row>
    <row r="17" spans="1:12" x14ac:dyDescent="0.2">
      <c r="A17" s="512" t="s">
        <v>1539</v>
      </c>
      <c r="B17" s="554" t="str">
        <f>+'4A'!L5</f>
        <v>SECURITIES PORTFOLIO</v>
      </c>
      <c r="C17" s="554"/>
      <c r="D17" s="554"/>
      <c r="E17" s="554"/>
      <c r="F17" s="554"/>
      <c r="G17" s="554"/>
      <c r="H17" s="554"/>
      <c r="I17" s="554"/>
      <c r="J17" s="554"/>
      <c r="K17" s="554"/>
      <c r="L17" s="555"/>
    </row>
    <row r="18" spans="1:12" x14ac:dyDescent="0.2">
      <c r="A18" s="512" t="s">
        <v>1540</v>
      </c>
      <c r="B18" s="554"/>
      <c r="C18" s="554"/>
      <c r="D18" s="554"/>
      <c r="E18" s="554"/>
      <c r="F18" s="554"/>
      <c r="G18" s="554"/>
      <c r="H18" s="554"/>
      <c r="I18" s="554"/>
      <c r="J18" s="554"/>
      <c r="K18" s="554"/>
      <c r="L18" s="555"/>
    </row>
    <row r="19" spans="1:12" ht="24.95" customHeight="1" x14ac:dyDescent="0.2">
      <c r="A19" s="512">
        <v>5</v>
      </c>
      <c r="B19" s="554" t="str">
        <f>+'5'!H5</f>
        <v>RECEIVABLES FROM OPERATIONS*</v>
      </c>
      <c r="C19" s="554"/>
      <c r="D19" s="554"/>
      <c r="E19" s="554"/>
      <c r="F19" s="554"/>
      <c r="G19" s="554"/>
      <c r="H19" s="554"/>
      <c r="I19" s="554"/>
      <c r="J19" s="554"/>
      <c r="K19" s="554"/>
      <c r="L19" s="555"/>
    </row>
    <row r="20" spans="1:12" ht="24.95" customHeight="1" x14ac:dyDescent="0.2">
      <c r="A20" s="512">
        <v>6</v>
      </c>
      <c r="B20" s="554" t="str">
        <f>+'6'!F5</f>
        <v xml:space="preserve">FIXED ASSETS (NET)*          </v>
      </c>
      <c r="C20" s="554"/>
      <c r="D20" s="554"/>
      <c r="E20" s="554"/>
      <c r="F20" s="554"/>
      <c r="G20" s="554"/>
      <c r="H20" s="554"/>
      <c r="I20" s="554"/>
      <c r="J20" s="554"/>
      <c r="K20" s="554"/>
      <c r="L20" s="555"/>
    </row>
    <row r="21" spans="1:12" ht="12.6" customHeight="1" x14ac:dyDescent="0.2">
      <c r="A21" s="512" t="s">
        <v>1541</v>
      </c>
      <c r="B21" s="554" t="str">
        <f>+'7A'!M5</f>
        <v xml:space="preserve">PROFIT and LOSS ACCOUNTS of the INSURANCE, PENSION and REINSURANCE COMPANIES </v>
      </c>
      <c r="C21" s="554"/>
      <c r="D21" s="554"/>
      <c r="E21" s="554"/>
      <c r="F21" s="554"/>
      <c r="G21" s="554"/>
      <c r="H21" s="554"/>
      <c r="I21" s="554"/>
      <c r="J21" s="554"/>
      <c r="K21" s="554"/>
      <c r="L21" s="555"/>
    </row>
    <row r="22" spans="1:12" ht="12.6" customHeight="1" x14ac:dyDescent="0.2">
      <c r="A22" s="512" t="s">
        <v>1542</v>
      </c>
      <c r="B22" s="554"/>
      <c r="C22" s="554"/>
      <c r="D22" s="554"/>
      <c r="E22" s="554"/>
      <c r="F22" s="554"/>
      <c r="G22" s="554"/>
      <c r="H22" s="554"/>
      <c r="I22" s="554"/>
      <c r="J22" s="554"/>
      <c r="K22" s="554"/>
      <c r="L22" s="555"/>
    </row>
    <row r="23" spans="1:12" ht="12.6" customHeight="1" x14ac:dyDescent="0.2">
      <c r="A23" s="512" t="s">
        <v>1543</v>
      </c>
      <c r="B23" s="554"/>
      <c r="C23" s="554"/>
      <c r="D23" s="554"/>
      <c r="E23" s="554"/>
      <c r="F23" s="554"/>
      <c r="G23" s="554"/>
      <c r="H23" s="554"/>
      <c r="I23" s="554"/>
      <c r="J23" s="554"/>
      <c r="K23" s="554"/>
      <c r="L23" s="555"/>
    </row>
    <row r="24" spans="1:12" ht="24.95" customHeight="1" x14ac:dyDescent="0.2">
      <c r="A24" s="512">
        <v>8</v>
      </c>
      <c r="B24" s="554" t="str">
        <f>+'8'!A6</f>
        <v>DISTRIBUTION of PROFITS of the INSURANCE, PENSION and REINSURANCE COMPANIES for the 2006 FINANCIAL YEAR</v>
      </c>
      <c r="C24" s="554"/>
      <c r="D24" s="554"/>
      <c r="E24" s="554"/>
      <c r="F24" s="554"/>
      <c r="G24" s="554"/>
      <c r="H24" s="554"/>
      <c r="I24" s="554"/>
      <c r="J24" s="554"/>
      <c r="K24" s="554"/>
      <c r="L24" s="555"/>
    </row>
    <row r="25" spans="1:12" ht="24.95" customHeight="1" x14ac:dyDescent="0.2">
      <c r="A25" s="512">
        <v>9</v>
      </c>
      <c r="B25" s="554" t="str">
        <f>+'9'!A6</f>
        <v>DISTRIBUTION of PREMIUMS CEDED by TYPE of TREATY</v>
      </c>
      <c r="C25" s="554"/>
      <c r="D25" s="554"/>
      <c r="E25" s="554"/>
      <c r="F25" s="554"/>
      <c r="G25" s="554"/>
      <c r="H25" s="554"/>
      <c r="I25" s="554"/>
      <c r="J25" s="554"/>
      <c r="K25" s="554"/>
      <c r="L25" s="555"/>
    </row>
    <row r="26" spans="1:12" ht="24.95" customHeight="1" x14ac:dyDescent="0.2">
      <c r="A26" s="512">
        <v>10</v>
      </c>
      <c r="B26" s="554" t="str">
        <f>+'10'!N5</f>
        <v xml:space="preserve">PREMIUM PRODUCTION of THE INSURANCE and PENSION COMPANIES PER  BRANCHES </v>
      </c>
      <c r="C26" s="554"/>
      <c r="D26" s="554"/>
      <c r="E26" s="554"/>
      <c r="F26" s="554"/>
      <c r="G26" s="554"/>
      <c r="H26" s="554"/>
      <c r="I26" s="554"/>
      <c r="J26" s="554"/>
      <c r="K26" s="554"/>
      <c r="L26" s="555"/>
    </row>
    <row r="27" spans="1:12" ht="24.95" customHeight="1" x14ac:dyDescent="0.2">
      <c r="A27" s="512">
        <v>11</v>
      </c>
      <c r="B27" s="554" t="str">
        <f>+'11'!I5</f>
        <v xml:space="preserve">TECHNICAL BALANCE of the INSURANCE and PENSION COMPANIES PER BRANCHES </v>
      </c>
      <c r="C27" s="554"/>
      <c r="D27" s="554"/>
      <c r="E27" s="554"/>
      <c r="F27" s="554"/>
      <c r="G27" s="554"/>
      <c r="H27" s="554"/>
      <c r="I27" s="554"/>
      <c r="J27" s="554"/>
      <c r="K27" s="554"/>
      <c r="L27" s="555"/>
    </row>
    <row r="28" spans="1:12" ht="24.95" customHeight="1" thickBot="1" x14ac:dyDescent="0.25">
      <c r="A28" s="512">
        <v>12</v>
      </c>
      <c r="B28" s="561" t="str">
        <f>+'12'!G5</f>
        <v>THE PROFIT and LOSS ACCOUNTS of the REINSURANCE COMPANIES PER BRANCHES*</v>
      </c>
      <c r="C28" s="561"/>
      <c r="D28" s="561"/>
      <c r="E28" s="561"/>
      <c r="F28" s="561"/>
      <c r="G28" s="561"/>
      <c r="H28" s="561"/>
      <c r="I28" s="561"/>
      <c r="J28" s="561"/>
      <c r="K28" s="561"/>
      <c r="L28" s="562"/>
    </row>
    <row r="29" spans="1:12" ht="33" customHeight="1" thickTop="1" thickBot="1" x14ac:dyDescent="0.25">
      <c r="A29" s="556" t="s">
        <v>2828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8"/>
    </row>
    <row r="30" spans="1:12" ht="24.95" customHeight="1" thickTop="1" x14ac:dyDescent="0.2">
      <c r="A30" s="511">
        <v>13</v>
      </c>
      <c r="B30" s="570" t="str">
        <f>+'13'!M5</f>
        <v>PROFIT and LOSS ACCOUNTS of the INSURANCE COMPANIES  for The NON LIFE BRANCHES TECHNICAL RESULTS</v>
      </c>
      <c r="C30" s="570"/>
      <c r="D30" s="570"/>
      <c r="E30" s="570"/>
      <c r="F30" s="570"/>
      <c r="G30" s="570"/>
      <c r="H30" s="570"/>
      <c r="I30" s="570"/>
      <c r="J30" s="570"/>
      <c r="K30" s="570"/>
      <c r="L30" s="571"/>
    </row>
    <row r="31" spans="1:12" ht="24.95" customHeight="1" x14ac:dyDescent="0.2">
      <c r="A31" s="512">
        <v>14</v>
      </c>
      <c r="B31" s="561" t="str">
        <f>+'14'!M5</f>
        <v xml:space="preserve">PROFIT and LOSS ACCOUNTS of the INSURANCE COMPANIES for The FIRE BRANCH TECHNICAL RESULTS </v>
      </c>
      <c r="C31" s="561"/>
      <c r="D31" s="561"/>
      <c r="E31" s="561"/>
      <c r="F31" s="561"/>
      <c r="G31" s="561"/>
      <c r="H31" s="561"/>
      <c r="I31" s="561"/>
      <c r="J31" s="561"/>
      <c r="K31" s="561"/>
      <c r="L31" s="562"/>
    </row>
    <row r="32" spans="1:12" ht="24.95" customHeight="1" x14ac:dyDescent="0.2">
      <c r="A32" s="512">
        <v>15</v>
      </c>
      <c r="B32" s="561" t="str">
        <f>+'15'!M5</f>
        <v>PROFIT and LOSS ACCOUNTS of the INSURANCE COMPANIES for The TRANSPORT BRANCH TECHNICAL RESULTS</v>
      </c>
      <c r="C32" s="561"/>
      <c r="D32" s="561"/>
      <c r="E32" s="561"/>
      <c r="F32" s="561"/>
      <c r="G32" s="561"/>
      <c r="H32" s="561"/>
      <c r="I32" s="561"/>
      <c r="J32" s="561"/>
      <c r="K32" s="561"/>
      <c r="L32" s="562"/>
    </row>
    <row r="33" spans="1:12" ht="24.95" customHeight="1" x14ac:dyDescent="0.2">
      <c r="A33" s="512">
        <v>16</v>
      </c>
      <c r="B33" s="561" t="str">
        <f>+'16'!M5</f>
        <v>PROFIT and LOSS ACCOUNTS of the INSURANCE COMPANIES for The OBLIGATORY MOTOR THIRD PARTY LIABILITY BRANCH TECHNICAL RESULTS</v>
      </c>
      <c r="C33" s="561"/>
      <c r="D33" s="561"/>
      <c r="E33" s="561"/>
      <c r="F33" s="561"/>
      <c r="G33" s="561"/>
      <c r="H33" s="561"/>
      <c r="I33" s="561"/>
      <c r="J33" s="561"/>
      <c r="K33" s="561"/>
      <c r="L33" s="562"/>
    </row>
    <row r="34" spans="1:12" ht="24.95" customHeight="1" x14ac:dyDescent="0.2">
      <c r="A34" s="512">
        <v>17</v>
      </c>
      <c r="B34" s="561" t="str">
        <f>+'17'!M5</f>
        <v xml:space="preserve">PROFIT and LOSS ACCOUNTS of the INSURANCE COMPANIES for The CASUALTLY BRANCH TECHNICAL RESULTS </v>
      </c>
      <c r="C34" s="561"/>
      <c r="D34" s="561"/>
      <c r="E34" s="561"/>
      <c r="F34" s="561"/>
      <c r="G34" s="561"/>
      <c r="H34" s="561"/>
      <c r="I34" s="561"/>
      <c r="J34" s="561"/>
      <c r="K34" s="561"/>
      <c r="L34" s="562"/>
    </row>
    <row r="35" spans="1:12" ht="24.95" customHeight="1" x14ac:dyDescent="0.2">
      <c r="A35" s="512">
        <v>18</v>
      </c>
      <c r="B35" s="561" t="str">
        <f>+'18'!M5</f>
        <v>PROFIT and LOSS ACCOUNTS of the INSURANCE COMPANIES for The CASCO BRANCH TECHNICAL RESULTS</v>
      </c>
      <c r="C35" s="561"/>
      <c r="D35" s="561"/>
      <c r="E35" s="561"/>
      <c r="F35" s="561"/>
      <c r="G35" s="561"/>
      <c r="H35" s="561"/>
      <c r="I35" s="561"/>
      <c r="J35" s="561"/>
      <c r="K35" s="561"/>
      <c r="L35" s="562"/>
    </row>
    <row r="36" spans="1:12" ht="24.95" customHeight="1" x14ac:dyDescent="0.2">
      <c r="A36" s="512">
        <v>19</v>
      </c>
      <c r="B36" s="561" t="str">
        <f>+'19'!M5</f>
        <v xml:space="preserve">PROFIT and LOSS ACCOUNTS of the NON-LIFE INSURANCE COMPANIES for The PERSONAL ACCIDENT BRANCH TECHNICAL RESULTS </v>
      </c>
      <c r="C36" s="561"/>
      <c r="D36" s="561"/>
      <c r="E36" s="561"/>
      <c r="F36" s="561"/>
      <c r="G36" s="561"/>
      <c r="H36" s="561"/>
      <c r="I36" s="561"/>
      <c r="J36" s="561"/>
      <c r="K36" s="561"/>
      <c r="L36" s="562"/>
    </row>
    <row r="37" spans="1:12" ht="24.95" customHeight="1" x14ac:dyDescent="0.2">
      <c r="A37" s="512">
        <v>20</v>
      </c>
      <c r="B37" s="561" t="str">
        <f>+'20'!M5</f>
        <v xml:space="preserve">PROFIT and LOSS ACCOUNTS of the INSURANCE COMPANIES for The CREDIT BRANCH TECHNICAL RESULTS </v>
      </c>
      <c r="C37" s="561"/>
      <c r="D37" s="561"/>
      <c r="E37" s="561"/>
      <c r="F37" s="561"/>
      <c r="G37" s="561"/>
      <c r="H37" s="561"/>
      <c r="I37" s="561"/>
      <c r="J37" s="561"/>
      <c r="K37" s="561"/>
      <c r="L37" s="562"/>
    </row>
    <row r="38" spans="1:12" ht="24.95" customHeight="1" x14ac:dyDescent="0.2">
      <c r="A38" s="512">
        <v>21</v>
      </c>
      <c r="B38" s="561" t="str">
        <f>+'21'!M5</f>
        <v xml:space="preserve">PROFIT and LOSS ACCOUNTS of the INSURANCE COMPANIES for The LEGAL PROTECTION BRANCH TECHNICAL RESULTS </v>
      </c>
      <c r="C38" s="561"/>
      <c r="D38" s="561"/>
      <c r="E38" s="561"/>
      <c r="F38" s="561"/>
      <c r="G38" s="561"/>
      <c r="H38" s="561"/>
      <c r="I38" s="561"/>
      <c r="J38" s="561"/>
      <c r="K38" s="561"/>
      <c r="L38" s="562"/>
    </row>
    <row r="39" spans="1:12" ht="24.95" customHeight="1" x14ac:dyDescent="0.2">
      <c r="A39" s="512">
        <v>22</v>
      </c>
      <c r="B39" s="561" t="str">
        <f>+'22'!M5</f>
        <v xml:space="preserve">PROFIT and LOSS ACCOUNTS of the INSURANCE COMPANIES for The ENGINEERING BRANCH TECHNICAL RESULTS </v>
      </c>
      <c r="C39" s="561"/>
      <c r="D39" s="561"/>
      <c r="E39" s="561"/>
      <c r="F39" s="561"/>
      <c r="G39" s="561"/>
      <c r="H39" s="561"/>
      <c r="I39" s="561"/>
      <c r="J39" s="561"/>
      <c r="K39" s="561"/>
      <c r="L39" s="562"/>
    </row>
    <row r="40" spans="1:12" ht="24.95" customHeight="1" x14ac:dyDescent="0.2">
      <c r="A40" s="512">
        <v>23</v>
      </c>
      <c r="B40" s="561" t="str">
        <f>+'23'!M5</f>
        <v>PROFIT and LOSS ACCOUNTS of the INSURANCE COMPANIES for The AGRICULTURE BRANCH TECHNICAL RESULTS</v>
      </c>
      <c r="C40" s="561"/>
      <c r="D40" s="561"/>
      <c r="E40" s="561"/>
      <c r="F40" s="561"/>
      <c r="G40" s="561"/>
      <c r="H40" s="561"/>
      <c r="I40" s="561"/>
      <c r="J40" s="561"/>
      <c r="K40" s="561"/>
      <c r="L40" s="562"/>
    </row>
    <row r="41" spans="1:12" ht="24.95" customHeight="1" x14ac:dyDescent="0.2">
      <c r="A41" s="512">
        <v>24</v>
      </c>
      <c r="B41" s="561" t="str">
        <f>+'24'!M5</f>
        <v>PROFIT and LOSS ACCOUNTS of the NON-LIFE INSURANCE COMPANIES for The HEALTH BRANCH TECHNICAL RESULTS</v>
      </c>
      <c r="C41" s="561"/>
      <c r="D41" s="561"/>
      <c r="E41" s="561"/>
      <c r="F41" s="561"/>
      <c r="G41" s="561"/>
      <c r="H41" s="561"/>
      <c r="I41" s="561"/>
      <c r="J41" s="561"/>
      <c r="K41" s="561"/>
      <c r="L41" s="562"/>
    </row>
    <row r="42" spans="1:12" ht="24.95" customHeight="1" x14ac:dyDescent="0.2">
      <c r="A42" s="512">
        <v>25</v>
      </c>
      <c r="B42" s="561" t="str">
        <f>+'25'!L5</f>
        <v>PREMIUM and LOSS DATA  By INSURANCE COMPANIES (FIRE)</v>
      </c>
      <c r="C42" s="561"/>
      <c r="D42" s="561"/>
      <c r="E42" s="561"/>
      <c r="F42" s="561"/>
      <c r="G42" s="561"/>
      <c r="H42" s="561"/>
      <c r="I42" s="561"/>
      <c r="J42" s="561"/>
      <c r="K42" s="561"/>
      <c r="L42" s="562"/>
    </row>
    <row r="43" spans="1:12" ht="24.95" customHeight="1" x14ac:dyDescent="0.2">
      <c r="A43" s="512">
        <v>26</v>
      </c>
      <c r="B43" s="561" t="str">
        <f>+'26'!L5</f>
        <v>PREMIUM and LOSS DATA By INSURANCE COMPANIES (TRANSPORT, ENGINEERING, AGRICULTURE, HEALTH)</v>
      </c>
      <c r="C43" s="561"/>
      <c r="D43" s="561"/>
      <c r="E43" s="561"/>
      <c r="F43" s="561"/>
      <c r="G43" s="561"/>
      <c r="H43" s="561"/>
      <c r="I43" s="561"/>
      <c r="J43" s="561"/>
      <c r="K43" s="561"/>
      <c r="L43" s="562"/>
    </row>
    <row r="44" spans="1:12" ht="24.95" customHeight="1" x14ac:dyDescent="0.2">
      <c r="A44" s="512">
        <v>27</v>
      </c>
      <c r="B44" s="561" t="str">
        <f>+'27'!L5</f>
        <v>PREMIUM AND LOSS DATA  REGARDING SUBBRANCHES UNDER THE CASUALTY BRANCH</v>
      </c>
      <c r="C44" s="561"/>
      <c r="D44" s="561"/>
      <c r="E44" s="561"/>
      <c r="F44" s="561"/>
      <c r="G44" s="561"/>
      <c r="H44" s="561"/>
      <c r="I44" s="561"/>
      <c r="J44" s="561"/>
      <c r="K44" s="561"/>
      <c r="L44" s="562"/>
    </row>
    <row r="45" spans="1:12" ht="24.95" customHeight="1" x14ac:dyDescent="0.2">
      <c r="A45" s="512">
        <v>28</v>
      </c>
      <c r="B45" s="561" t="str">
        <f>+'28'!L5</f>
        <v>BREAKDOWN of PREMIUM and LOSS PAYMENTS of The TPL BRANCH to THE TYPE of VEHICLES (Green Card Excluded)</v>
      </c>
      <c r="C45" s="561"/>
      <c r="D45" s="561"/>
      <c r="E45" s="561"/>
      <c r="F45" s="561"/>
      <c r="G45" s="561"/>
      <c r="H45" s="561"/>
      <c r="I45" s="561"/>
      <c r="J45" s="561"/>
      <c r="K45" s="561"/>
      <c r="L45" s="562"/>
    </row>
    <row r="46" spans="1:12" ht="24.95" customHeight="1" x14ac:dyDescent="0.2">
      <c r="A46" s="512">
        <v>29</v>
      </c>
      <c r="B46" s="561" t="str">
        <f>+'29'!L5</f>
        <v>BREAKDOWN of PREMIUM and LOSS PAYMENTS of The MOTOR OWN DAMAGE BRANCH to The TYPE of VEHICLES</v>
      </c>
      <c r="C46" s="561"/>
      <c r="D46" s="561"/>
      <c r="E46" s="561"/>
      <c r="F46" s="561"/>
      <c r="G46" s="561"/>
      <c r="H46" s="561"/>
      <c r="I46" s="561"/>
      <c r="J46" s="561"/>
      <c r="K46" s="561"/>
      <c r="L46" s="562"/>
    </row>
    <row r="47" spans="1:12" ht="24.95" customHeight="1" x14ac:dyDescent="0.2">
      <c r="A47" s="512">
        <v>30</v>
      </c>
      <c r="B47" s="554" t="str">
        <f>+'30'!M5</f>
        <v>No of POLICIES, PREMIUMS and COVERS By The NON - LIFE INSURANCE COMPANIES Per BRANCHES</v>
      </c>
      <c r="C47" s="554"/>
      <c r="D47" s="554"/>
      <c r="E47" s="554"/>
      <c r="F47" s="554"/>
      <c r="G47" s="554"/>
      <c r="H47" s="554"/>
      <c r="I47" s="554"/>
      <c r="J47" s="554"/>
      <c r="K47" s="554"/>
      <c r="L47" s="555"/>
    </row>
    <row r="48" spans="1:12" ht="24.95" customHeight="1" x14ac:dyDescent="0.2">
      <c r="A48" s="512">
        <v>31</v>
      </c>
      <c r="B48" s="561" t="str">
        <f>+'31'!M5</f>
        <v>BREAKDOWN of DIRECT PREMIUM PRODUCTION by The NON - LIFE INSURANCE COMPANIES as PER DISTRIBUTING CHANNELS</v>
      </c>
      <c r="C48" s="561"/>
      <c r="D48" s="561"/>
      <c r="E48" s="561"/>
      <c r="F48" s="561"/>
      <c r="G48" s="561"/>
      <c r="H48" s="561"/>
      <c r="I48" s="561"/>
      <c r="J48" s="561"/>
      <c r="K48" s="561"/>
      <c r="L48" s="562"/>
    </row>
    <row r="49" spans="1:12" ht="24.95" customHeight="1" x14ac:dyDescent="0.2">
      <c r="A49" s="512" t="s">
        <v>1544</v>
      </c>
      <c r="B49" s="561" t="str">
        <f>+'32A'!M5</f>
        <v xml:space="preserve">DIRECT PREMIUM PRODUCTION and REINSURANCE SHARE by The NON - LIFE INSURANCE COMPANIES </v>
      </c>
      <c r="C49" s="561"/>
      <c r="D49" s="561"/>
      <c r="E49" s="561"/>
      <c r="F49" s="561"/>
      <c r="G49" s="561"/>
      <c r="H49" s="561"/>
      <c r="I49" s="561"/>
      <c r="J49" s="561"/>
      <c r="K49" s="561"/>
      <c r="L49" s="562"/>
    </row>
    <row r="50" spans="1:12" ht="24.95" customHeight="1" x14ac:dyDescent="0.2">
      <c r="A50" s="512" t="s">
        <v>1545</v>
      </c>
      <c r="B50" s="561" t="str">
        <f>+'32B'!M5</f>
        <v xml:space="preserve">DIRECT PAID LOSS and REINSURANCE SHARE by The NON - LIFE INSURANCE COMPANIES </v>
      </c>
      <c r="C50" s="561"/>
      <c r="D50" s="561"/>
      <c r="E50" s="561"/>
      <c r="F50" s="561"/>
      <c r="G50" s="561"/>
      <c r="H50" s="561"/>
      <c r="I50" s="561"/>
      <c r="J50" s="561"/>
      <c r="K50" s="561"/>
      <c r="L50" s="562"/>
    </row>
    <row r="51" spans="1:12" ht="24.95" customHeight="1" thickBot="1" x14ac:dyDescent="0.25">
      <c r="A51" s="514">
        <v>33</v>
      </c>
      <c r="B51" s="559" t="str">
        <f>+'33'!L5</f>
        <v xml:space="preserve">PREMIUM and LOSS DATA By The NON LIFE INSURANCE COMPANIES </v>
      </c>
      <c r="C51" s="559"/>
      <c r="D51" s="559"/>
      <c r="E51" s="559"/>
      <c r="F51" s="559"/>
      <c r="G51" s="559"/>
      <c r="H51" s="559"/>
      <c r="I51" s="559"/>
      <c r="J51" s="559"/>
      <c r="K51" s="559"/>
      <c r="L51" s="560"/>
    </row>
    <row r="52" spans="1:12" ht="33" customHeight="1" thickTop="1" thickBot="1" x14ac:dyDescent="0.25">
      <c r="A52" s="556" t="s">
        <v>2829</v>
      </c>
      <c r="B52" s="557"/>
      <c r="C52" s="557"/>
      <c r="D52" s="557"/>
      <c r="E52" s="557"/>
      <c r="F52" s="557"/>
      <c r="G52" s="557"/>
      <c r="H52" s="557"/>
      <c r="I52" s="557"/>
      <c r="J52" s="557"/>
      <c r="K52" s="557"/>
      <c r="L52" s="558"/>
    </row>
    <row r="53" spans="1:12" ht="24.95" customHeight="1" thickTop="1" x14ac:dyDescent="0.2">
      <c r="A53" s="511">
        <v>34</v>
      </c>
      <c r="B53" s="570" t="str">
        <f>+'34'!L5</f>
        <v>PROFIT and LOSS ACCOUNTS of The LIFE / PENSION COMPANIES for The LIFE BRANCH</v>
      </c>
      <c r="C53" s="570"/>
      <c r="D53" s="570"/>
      <c r="E53" s="570"/>
      <c r="F53" s="570"/>
      <c r="G53" s="570"/>
      <c r="H53" s="570"/>
      <c r="I53" s="570"/>
      <c r="J53" s="570"/>
      <c r="K53" s="570"/>
      <c r="L53" s="571"/>
    </row>
    <row r="54" spans="1:12" ht="24.95" customHeight="1" x14ac:dyDescent="0.2">
      <c r="A54" s="512">
        <v>35</v>
      </c>
      <c r="B54" s="561" t="str">
        <f>+'35'!K5</f>
        <v xml:space="preserve">PROFIT and LOSS ACCOUNTS of The LIFE / PENSION COMPANIES for The PERSONEL ACCIDENT BRANCH </v>
      </c>
      <c r="C54" s="561"/>
      <c r="D54" s="561"/>
      <c r="E54" s="561"/>
      <c r="F54" s="561"/>
      <c r="G54" s="561"/>
      <c r="H54" s="561"/>
      <c r="I54" s="561"/>
      <c r="J54" s="561"/>
      <c r="K54" s="561"/>
      <c r="L54" s="562"/>
    </row>
    <row r="55" spans="1:12" ht="24.95" customHeight="1" x14ac:dyDescent="0.2">
      <c r="A55" s="512">
        <v>36</v>
      </c>
      <c r="B55" s="561" t="str">
        <f>+'36'!K5</f>
        <v xml:space="preserve">PROFIT and LOSS ACCOUNTS of The LIFE / PENSION COMPANIES for The HEALTH BRANCH </v>
      </c>
      <c r="C55" s="561"/>
      <c r="D55" s="561"/>
      <c r="E55" s="561"/>
      <c r="F55" s="561"/>
      <c r="G55" s="561"/>
      <c r="H55" s="561"/>
      <c r="I55" s="561"/>
      <c r="J55" s="561"/>
      <c r="K55" s="561"/>
      <c r="L55" s="562"/>
    </row>
    <row r="56" spans="1:12" ht="24.95" customHeight="1" x14ac:dyDescent="0.2">
      <c r="A56" s="512">
        <v>37</v>
      </c>
      <c r="B56" s="561" t="str">
        <f>+'37'!M5</f>
        <v xml:space="preserve">No of POLICIES, PREMIUMS, COVERS and LOSS DATA By The LIFE / PENSION COMPANIES Per BRANCHES </v>
      </c>
      <c r="C56" s="561"/>
      <c r="D56" s="561"/>
      <c r="E56" s="561"/>
      <c r="F56" s="561"/>
      <c r="G56" s="561"/>
      <c r="H56" s="561"/>
      <c r="I56" s="561"/>
      <c r="J56" s="561"/>
      <c r="K56" s="561"/>
      <c r="L56" s="562"/>
    </row>
    <row r="57" spans="1:12" ht="24.95" customHeight="1" x14ac:dyDescent="0.2">
      <c r="A57" s="512">
        <v>38</v>
      </c>
      <c r="B57" s="561" t="str">
        <f>+'38'!K5</f>
        <v>COVERS and PAID LOSSES in LIFE BRANCH</v>
      </c>
      <c r="C57" s="561"/>
      <c r="D57" s="561"/>
      <c r="E57" s="561"/>
      <c r="F57" s="561"/>
      <c r="G57" s="561"/>
      <c r="H57" s="561"/>
      <c r="I57" s="561"/>
      <c r="J57" s="561"/>
      <c r="K57" s="561"/>
      <c r="L57" s="562"/>
    </row>
    <row r="58" spans="1:12" ht="24.95" customHeight="1" x14ac:dyDescent="0.2">
      <c r="A58" s="512">
        <v>39</v>
      </c>
      <c r="B58" s="561" t="str">
        <f>+'39'!M5</f>
        <v>NUMBER Of POLICIES and PREMIUM PRODUCTION as COVERS of The LIFE / PENSION COMPANIES</v>
      </c>
      <c r="C58" s="561"/>
      <c r="D58" s="561"/>
      <c r="E58" s="561"/>
      <c r="F58" s="561"/>
      <c r="G58" s="561"/>
      <c r="H58" s="561"/>
      <c r="I58" s="561"/>
      <c r="J58" s="561"/>
      <c r="K58" s="561"/>
      <c r="L58" s="562"/>
    </row>
    <row r="59" spans="1:12" ht="24.95" customHeight="1" x14ac:dyDescent="0.2">
      <c r="A59" s="512" t="s">
        <v>1546</v>
      </c>
      <c r="B59" s="561" t="str">
        <f>+'40A'!L5</f>
        <v>DIRECT PREMIUM PRODUCTION and PORTFOLIO MOVEMENTS in LIFE BRANCH (Number)</v>
      </c>
      <c r="C59" s="561"/>
      <c r="D59" s="561"/>
      <c r="E59" s="561"/>
      <c r="F59" s="561"/>
      <c r="G59" s="561"/>
      <c r="H59" s="561"/>
      <c r="I59" s="561"/>
      <c r="J59" s="561"/>
      <c r="K59" s="561"/>
      <c r="L59" s="562"/>
    </row>
    <row r="60" spans="1:12" ht="24.95" customHeight="1" x14ac:dyDescent="0.2">
      <c r="A60" s="512" t="s">
        <v>1547</v>
      </c>
      <c r="B60" s="561" t="str">
        <f>+'40B'!L5</f>
        <v>DIRECT PREMIUM PRODUCTION and PORTFOLIO MOVEMENTS in LIFE BRANCH (Amount)</v>
      </c>
      <c r="C60" s="561"/>
      <c r="D60" s="561"/>
      <c r="E60" s="561"/>
      <c r="F60" s="561"/>
      <c r="G60" s="561"/>
      <c r="H60" s="561"/>
      <c r="I60" s="561"/>
      <c r="J60" s="561"/>
      <c r="K60" s="561"/>
      <c r="L60" s="562"/>
    </row>
    <row r="61" spans="1:12" ht="24.95" customHeight="1" x14ac:dyDescent="0.2">
      <c r="A61" s="512" t="s">
        <v>1548</v>
      </c>
      <c r="B61" s="561" t="str">
        <f>+'41A'!A6</f>
        <v xml:space="preserve">SUMMARIZED RESULTS ABOUT THE DISTRIBUTION of PROFIT SHARING (Not Using Fund System) </v>
      </c>
      <c r="C61" s="561"/>
      <c r="D61" s="561"/>
      <c r="E61" s="561"/>
      <c r="F61" s="561"/>
      <c r="G61" s="561"/>
      <c r="H61" s="561"/>
      <c r="I61" s="561"/>
      <c r="J61" s="561"/>
      <c r="K61" s="561"/>
      <c r="L61" s="562"/>
    </row>
    <row r="62" spans="1:12" ht="24.95" customHeight="1" x14ac:dyDescent="0.2">
      <c r="A62" s="512" t="s">
        <v>1549</v>
      </c>
      <c r="B62" s="561" t="str">
        <f>+'41B'!A6</f>
        <v>SUMMARIZED RESULTS ABOUT THE DISTRIBUTION of PROFIT SHARING (Using Fund System)</v>
      </c>
      <c r="C62" s="561"/>
      <c r="D62" s="561"/>
      <c r="E62" s="561"/>
      <c r="F62" s="561"/>
      <c r="G62" s="561"/>
      <c r="H62" s="561"/>
      <c r="I62" s="561"/>
      <c r="J62" s="561"/>
      <c r="K62" s="561"/>
      <c r="L62" s="562"/>
    </row>
    <row r="63" spans="1:12" ht="24.95" customHeight="1" x14ac:dyDescent="0.2">
      <c r="A63" s="512">
        <v>42</v>
      </c>
      <c r="B63" s="561" t="str">
        <f>+'42'!G5</f>
        <v>GENERAL DATA of PENSION COMPANIES</v>
      </c>
      <c r="C63" s="561"/>
      <c r="D63" s="561"/>
      <c r="E63" s="561"/>
      <c r="F63" s="561"/>
      <c r="G63" s="561"/>
      <c r="H63" s="561"/>
      <c r="I63" s="561"/>
      <c r="J63" s="561"/>
      <c r="K63" s="561"/>
      <c r="L63" s="562"/>
    </row>
    <row r="64" spans="1:12" ht="24.95" customHeight="1" x14ac:dyDescent="0.2">
      <c r="A64" s="512">
        <v>43</v>
      </c>
      <c r="B64" s="561" t="str">
        <f>+'43'!G5</f>
        <v>PORTFOLIO MOVEMENT of PENSION COMPANIES</v>
      </c>
      <c r="C64" s="561"/>
      <c r="D64" s="561"/>
      <c r="E64" s="561"/>
      <c r="F64" s="561"/>
      <c r="G64" s="561"/>
      <c r="H64" s="561"/>
      <c r="I64" s="561"/>
      <c r="J64" s="561"/>
      <c r="K64" s="561"/>
      <c r="L64" s="562"/>
    </row>
    <row r="65" spans="1:12" ht="24.95" customHeight="1" x14ac:dyDescent="0.2">
      <c r="A65" s="512" t="s">
        <v>2074</v>
      </c>
      <c r="B65" s="574" t="str">
        <f>+'44'!A6</f>
        <v>INFORMATION ABOUT FUNDS of PRIVATE PENSION COMPANIES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5"/>
    </row>
    <row r="66" spans="1:12" ht="24.95" customHeight="1" x14ac:dyDescent="0.2">
      <c r="A66" s="512">
        <v>45</v>
      </c>
      <c r="B66" s="561" t="str">
        <f>+'45'!A6</f>
        <v>DISTRIBUTION of PRIVATE PENSION CONTRACTS ACCORDING TO AGE and PAYMENT PERIODS</v>
      </c>
      <c r="C66" s="561"/>
      <c r="D66" s="561"/>
      <c r="E66" s="561"/>
      <c r="F66" s="561"/>
      <c r="G66" s="561"/>
      <c r="H66" s="561"/>
      <c r="I66" s="561"/>
      <c r="J66" s="561"/>
      <c r="K66" s="561"/>
      <c r="L66" s="562"/>
    </row>
    <row r="67" spans="1:12" ht="24.95" customHeight="1" thickBot="1" x14ac:dyDescent="0.25">
      <c r="A67" s="512">
        <v>46</v>
      </c>
      <c r="B67" s="561" t="str">
        <f>+'46'!A6</f>
        <v>DISTRIBUTION of PRIVATE PENSION CONTRACTS ACCORDING TO AGE and CONTRIBUTION</v>
      </c>
      <c r="C67" s="561"/>
      <c r="D67" s="561"/>
      <c r="E67" s="561"/>
      <c r="F67" s="561"/>
      <c r="G67" s="561"/>
      <c r="H67" s="561"/>
      <c r="I67" s="561"/>
      <c r="J67" s="561"/>
      <c r="K67" s="561"/>
      <c r="L67" s="562"/>
    </row>
    <row r="68" spans="1:12" ht="33" customHeight="1" thickTop="1" thickBot="1" x14ac:dyDescent="0.25">
      <c r="A68" s="556" t="s">
        <v>2831</v>
      </c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8"/>
    </row>
    <row r="69" spans="1:12" ht="24.95" customHeight="1" thickTop="1" x14ac:dyDescent="0.2">
      <c r="A69" s="527" t="s">
        <v>859</v>
      </c>
      <c r="B69" s="561" t="str">
        <f>+'47'!A6</f>
        <v>TURKISH CATASTROPHIC INSURANCE POOL BALANCE SHEET as at 12.31.2006</v>
      </c>
      <c r="C69" s="561"/>
      <c r="D69" s="561"/>
      <c r="E69" s="561"/>
      <c r="F69" s="561"/>
      <c r="G69" s="561"/>
      <c r="H69" s="561"/>
      <c r="I69" s="561"/>
      <c r="J69" s="561"/>
      <c r="K69" s="561"/>
      <c r="L69" s="562"/>
    </row>
    <row r="70" spans="1:12" ht="24.95" customHeight="1" x14ac:dyDescent="0.2">
      <c r="A70" s="527" t="s">
        <v>860</v>
      </c>
      <c r="B70" s="561" t="str">
        <f>+'48'!A6</f>
        <v>TURKISH CATASTROPHIC INSURANCE POOL INCOME STATEMENT as at 01.01.2006-12.31.2006</v>
      </c>
      <c r="C70" s="561"/>
      <c r="D70" s="561"/>
      <c r="E70" s="561"/>
      <c r="F70" s="561"/>
      <c r="G70" s="561"/>
      <c r="H70" s="561"/>
      <c r="I70" s="561"/>
      <c r="J70" s="561"/>
      <c r="K70" s="561"/>
      <c r="L70" s="562"/>
    </row>
    <row r="71" spans="1:12" ht="24.95" customHeight="1" x14ac:dyDescent="0.2">
      <c r="A71" s="527" t="s">
        <v>2665</v>
      </c>
      <c r="B71" s="561" t="str">
        <f>+'49'!H5</f>
        <v>INSURED RATIO by PROVINCE for TCIP</v>
      </c>
      <c r="C71" s="561"/>
      <c r="D71" s="561"/>
      <c r="E71" s="561"/>
      <c r="F71" s="561"/>
      <c r="G71" s="561"/>
      <c r="H71" s="561"/>
      <c r="I71" s="561"/>
      <c r="J71" s="561"/>
      <c r="K71" s="561"/>
      <c r="L71" s="562"/>
    </row>
    <row r="72" spans="1:12" ht="24.95" customHeight="1" x14ac:dyDescent="0.2">
      <c r="A72" s="527" t="s">
        <v>2666</v>
      </c>
      <c r="B72" s="561" t="str">
        <f>+'50'!G5</f>
        <v>No. of CONTRACTS and CONTRIBUTION AMOUNT*</v>
      </c>
      <c r="C72" s="561"/>
      <c r="D72" s="561"/>
      <c r="E72" s="561"/>
      <c r="F72" s="561"/>
      <c r="G72" s="561"/>
      <c r="H72" s="561"/>
      <c r="I72" s="561"/>
      <c r="J72" s="561"/>
      <c r="K72" s="561"/>
      <c r="L72" s="562"/>
    </row>
    <row r="73" spans="1:12" ht="24.95" customHeight="1" thickBot="1" x14ac:dyDescent="0.25">
      <c r="A73" s="528" t="s">
        <v>2667</v>
      </c>
      <c r="B73" s="559" t="str">
        <f>+'51'!G5</f>
        <v>TPL PREMIUM PRODUCTION and INSURED RATIO by PROVINCE</v>
      </c>
      <c r="C73" s="559"/>
      <c r="D73" s="559"/>
      <c r="E73" s="559"/>
      <c r="F73" s="559"/>
      <c r="G73" s="559"/>
      <c r="H73" s="559"/>
      <c r="I73" s="559"/>
      <c r="J73" s="559"/>
      <c r="K73" s="559"/>
      <c r="L73" s="560"/>
    </row>
    <row r="74" spans="1:12" ht="33" customHeight="1" thickTop="1" thickBot="1" x14ac:dyDescent="0.25">
      <c r="A74" s="556" t="s">
        <v>2830</v>
      </c>
      <c r="B74" s="557"/>
      <c r="C74" s="557"/>
      <c r="D74" s="557"/>
      <c r="E74" s="557"/>
      <c r="F74" s="557"/>
      <c r="G74" s="557"/>
      <c r="H74" s="557"/>
      <c r="I74" s="557"/>
      <c r="J74" s="557"/>
      <c r="K74" s="557"/>
      <c r="L74" s="558"/>
    </row>
    <row r="75" spans="1:12" ht="24.95" customHeight="1" thickTop="1" x14ac:dyDescent="0.2">
      <c r="A75" s="529" t="s">
        <v>2668</v>
      </c>
      <c r="B75" s="561" t="str">
        <f>+'52'!A6</f>
        <v>SPLIT of CAPITAL STRUCTURE of INSURANCE, PENSION and REINSURANCE COMPANIES</v>
      </c>
      <c r="C75" s="561"/>
      <c r="D75" s="561"/>
      <c r="E75" s="561"/>
      <c r="F75" s="561"/>
      <c r="G75" s="561"/>
      <c r="H75" s="561"/>
      <c r="I75" s="561"/>
      <c r="J75" s="561"/>
      <c r="K75" s="561"/>
      <c r="L75" s="562"/>
    </row>
    <row r="76" spans="1:12" ht="24.95" customHeight="1" x14ac:dyDescent="0.2">
      <c r="A76" s="527" t="s">
        <v>2669</v>
      </c>
      <c r="B76" s="561" t="str">
        <f>+'53'!A6</f>
        <v>TOP MANAGEMENT of INSURANCE, PENSION and REINSURANCE COMPANIES</v>
      </c>
      <c r="C76" s="561"/>
      <c r="D76" s="561"/>
      <c r="E76" s="561"/>
      <c r="F76" s="561"/>
      <c r="G76" s="561"/>
      <c r="H76" s="561"/>
      <c r="I76" s="561"/>
      <c r="J76" s="561"/>
      <c r="K76" s="561"/>
      <c r="L76" s="562"/>
    </row>
    <row r="77" spans="1:12" ht="24.95" customHeight="1" x14ac:dyDescent="0.2">
      <c r="A77" s="527" t="s">
        <v>2664</v>
      </c>
      <c r="B77" s="561" t="str">
        <f>+'54'!A6</f>
        <v>AGENCY and BROKER CIRCULATION of THE INSURANCE and PENSION COMPANIES (Excluding Banks)</v>
      </c>
      <c r="C77" s="561"/>
      <c r="D77" s="561"/>
      <c r="E77" s="561"/>
      <c r="F77" s="561"/>
      <c r="G77" s="561"/>
      <c r="H77" s="561"/>
      <c r="I77" s="561"/>
      <c r="J77" s="561"/>
      <c r="K77" s="561"/>
      <c r="L77" s="562"/>
    </row>
    <row r="78" spans="1:12" ht="24.95" customHeight="1" x14ac:dyDescent="0.2">
      <c r="A78" s="527" t="s">
        <v>2663</v>
      </c>
      <c r="B78" s="561" t="str">
        <f>+'55'!A6</f>
        <v>BANKS ACTING as INSURANCE AGENTS and NUMBER of THEIR BRANCHES</v>
      </c>
      <c r="C78" s="561"/>
      <c r="D78" s="561"/>
      <c r="E78" s="561"/>
      <c r="F78" s="561"/>
      <c r="G78" s="561"/>
      <c r="H78" s="561"/>
      <c r="I78" s="561"/>
      <c r="J78" s="561"/>
      <c r="K78" s="561"/>
      <c r="L78" s="562"/>
    </row>
    <row r="79" spans="1:12" ht="24.95" customHeight="1" x14ac:dyDescent="0.2">
      <c r="A79" s="530" t="s">
        <v>861</v>
      </c>
      <c r="B79" s="561" t="str">
        <f>+'56A'!A6</f>
        <v>NUMBER of STAFF EMPLOYED by INSURANCE, PENSION and REINSURANCE COMPANIES</v>
      </c>
      <c r="C79" s="561"/>
      <c r="D79" s="561"/>
      <c r="E79" s="561"/>
      <c r="F79" s="561"/>
      <c r="G79" s="561"/>
      <c r="H79" s="561"/>
      <c r="I79" s="561"/>
      <c r="J79" s="561"/>
      <c r="K79" s="561"/>
      <c r="L79" s="562"/>
    </row>
    <row r="80" spans="1:12" ht="24.95" customHeight="1" x14ac:dyDescent="0.2">
      <c r="A80" s="530" t="s">
        <v>862</v>
      </c>
      <c r="B80" s="561" t="str">
        <f>+'56B'!A6</f>
        <v>NUMBER of MARKETING STAFF EMPLOYED by INSURANCE, PENSION and REINSURANCE COMPANIES</v>
      </c>
      <c r="C80" s="572"/>
      <c r="D80" s="572"/>
      <c r="E80" s="572"/>
      <c r="F80" s="572"/>
      <c r="G80" s="572"/>
      <c r="H80" s="572"/>
      <c r="I80" s="572"/>
      <c r="J80" s="572"/>
      <c r="K80" s="572"/>
      <c r="L80" s="573"/>
    </row>
    <row r="81" spans="1:12" ht="24.95" customHeight="1" thickBot="1" x14ac:dyDescent="0.25">
      <c r="A81" s="528" t="s">
        <v>2242</v>
      </c>
      <c r="B81" s="559" t="str">
        <f>+'57'!A6</f>
        <v>ACTUARIES WORKING in INSURANCE; PENSION and REINSURANCE COMPANIES</v>
      </c>
      <c r="C81" s="559"/>
      <c r="D81" s="559"/>
      <c r="E81" s="559"/>
      <c r="F81" s="559"/>
      <c r="G81" s="559"/>
      <c r="H81" s="559"/>
      <c r="I81" s="559"/>
      <c r="J81" s="559"/>
      <c r="K81" s="559"/>
      <c r="L81" s="560"/>
    </row>
    <row r="82" spans="1:12" ht="13.5" thickTop="1" x14ac:dyDescent="0.2">
      <c r="B82" s="515"/>
      <c r="C82" s="515"/>
      <c r="D82" s="515"/>
      <c r="E82" s="515"/>
      <c r="F82" s="515"/>
      <c r="G82" s="515"/>
      <c r="H82" s="515"/>
      <c r="I82" s="515"/>
      <c r="J82" s="515"/>
      <c r="K82" s="515"/>
      <c r="L82" s="515"/>
    </row>
  </sheetData>
  <mergeCells count="68">
    <mergeCell ref="B70:L70"/>
    <mergeCell ref="B65:L65"/>
    <mergeCell ref="B64:L64"/>
    <mergeCell ref="B69:L69"/>
    <mergeCell ref="B81:L81"/>
    <mergeCell ref="B80:L80"/>
    <mergeCell ref="B79:L79"/>
    <mergeCell ref="B78:L78"/>
    <mergeCell ref="B77:L77"/>
    <mergeCell ref="B63:L63"/>
    <mergeCell ref="B71:L71"/>
    <mergeCell ref="B72:L72"/>
    <mergeCell ref="B76:L76"/>
    <mergeCell ref="B75:L75"/>
    <mergeCell ref="B50:L50"/>
    <mergeCell ref="B62:L62"/>
    <mergeCell ref="B61:L61"/>
    <mergeCell ref="B60:L60"/>
    <mergeCell ref="B53:L53"/>
    <mergeCell ref="B56:L56"/>
    <mergeCell ref="B55:L55"/>
    <mergeCell ref="B54:L54"/>
    <mergeCell ref="B59:L59"/>
    <mergeCell ref="B46:L46"/>
    <mergeCell ref="B45:L45"/>
    <mergeCell ref="B33:L33"/>
    <mergeCell ref="B34:L34"/>
    <mergeCell ref="B42:L42"/>
    <mergeCell ref="B41:L41"/>
    <mergeCell ref="B36:L36"/>
    <mergeCell ref="B35:L35"/>
    <mergeCell ref="A5:L7"/>
    <mergeCell ref="B10:L11"/>
    <mergeCell ref="B12:L13"/>
    <mergeCell ref="B14:L16"/>
    <mergeCell ref="B30:L30"/>
    <mergeCell ref="B20:L20"/>
    <mergeCell ref="B24:L24"/>
    <mergeCell ref="B57:L57"/>
    <mergeCell ref="B66:L66"/>
    <mergeCell ref="B67:L67"/>
    <mergeCell ref="B43:L43"/>
    <mergeCell ref="B32:L32"/>
    <mergeCell ref="B31:L31"/>
    <mergeCell ref="B49:L49"/>
    <mergeCell ref="B44:L44"/>
    <mergeCell ref="B48:L48"/>
    <mergeCell ref="B47:L47"/>
    <mergeCell ref="B27:L27"/>
    <mergeCell ref="B26:L26"/>
    <mergeCell ref="B19:L19"/>
    <mergeCell ref="A68:L68"/>
    <mergeCell ref="B37:L37"/>
    <mergeCell ref="B40:L40"/>
    <mergeCell ref="B39:L39"/>
    <mergeCell ref="B38:L38"/>
    <mergeCell ref="B51:L51"/>
    <mergeCell ref="B58:L58"/>
    <mergeCell ref="A8:L8"/>
    <mergeCell ref="B21:L23"/>
    <mergeCell ref="A74:L74"/>
    <mergeCell ref="A9:L9"/>
    <mergeCell ref="A29:L29"/>
    <mergeCell ref="A52:L52"/>
    <mergeCell ref="B73:L73"/>
    <mergeCell ref="B25:L25"/>
    <mergeCell ref="B17:L18"/>
    <mergeCell ref="B28:L28"/>
  </mergeCells>
  <phoneticPr fontId="2" type="noConversion"/>
  <hyperlinks>
    <hyperlink ref="A10" location="'1A'!A1" display="1A"/>
    <hyperlink ref="A11" location="'1B'!A1" display="1B"/>
    <hyperlink ref="A12" location="'2A'!A1" display="2A"/>
    <hyperlink ref="A13" location="'2B'!A1" display="2B"/>
    <hyperlink ref="A14" location="'3A'!A1" display="3A"/>
    <hyperlink ref="A15" location="'3B'!A1" display="3B"/>
    <hyperlink ref="A16" location="'3C'!A1" display="3C"/>
    <hyperlink ref="A17" location="'4A'!A1" display="4A"/>
    <hyperlink ref="A18" location="'4B'!A1" display="4B"/>
    <hyperlink ref="A19" location="'5'!A1" display="'5'!A1"/>
    <hyperlink ref="A20" location="'6'!A1" display="'6'!A1"/>
    <hyperlink ref="A21" location="'7A'!A1" display="7A"/>
    <hyperlink ref="A22" location="'7B'!A1" display="7B"/>
    <hyperlink ref="A23" location="'7C'!A1" display="7C"/>
    <hyperlink ref="A24" location="'8'!A1" display="'8'!A1"/>
    <hyperlink ref="A25" location="'9'!A1" display="'9'!A1"/>
    <hyperlink ref="A26" location="'10'!A1" display="'10'!A1"/>
    <hyperlink ref="A27" location="'11'!A1" display="'11'!A1"/>
    <hyperlink ref="A28" location="'12'!A1" display="'12'!A1"/>
    <hyperlink ref="A30" location="'13'!A1" display="'13'!A1"/>
    <hyperlink ref="A31" location="'14'!A1" display="'14'!A1"/>
    <hyperlink ref="A32" location="'15'!A1" display="'15'!A1"/>
    <hyperlink ref="A33" location="'16'!A1" display="'16'!A1"/>
    <hyperlink ref="A34" location="'17'!A1" display="'17'!A1"/>
    <hyperlink ref="A35" location="'18'!A1" display="'18'!A1"/>
    <hyperlink ref="A36" location="'19'!A1" display="'19'!A1"/>
    <hyperlink ref="A37" location="'20'!A1" display="'20'!A1"/>
    <hyperlink ref="A38" location="'21'!A1" display="'21'!A1"/>
    <hyperlink ref="A39" location="'22'!A1" display="'22'!A1"/>
    <hyperlink ref="A40" location="'23'!A1" display="'23'!A1"/>
    <hyperlink ref="A41" location="'24'!A1" display="'24'!A1"/>
    <hyperlink ref="A42" location="'25'!A1" display="'25'!A1"/>
    <hyperlink ref="A43" location="'26'!A1" display="'26'!A1"/>
    <hyperlink ref="A44" location="'27'!A1" display="'27'!A1"/>
    <hyperlink ref="A45" location="'28'!A1" display="'28'!A1"/>
    <hyperlink ref="A46" location="'29'!A1" display="'29'!A1"/>
    <hyperlink ref="A47" location="'30'!A1" display="'30'!A1"/>
    <hyperlink ref="A48" location="'31'!A1" display="'31'!A1"/>
    <hyperlink ref="A49" location="'32A'!A1" display="32A"/>
    <hyperlink ref="A50" location="'32B'!A1" display="32B"/>
    <hyperlink ref="A51" location="'33'!A1" display="'33'!A1"/>
    <hyperlink ref="A53" location="'34'!A1" display="'34'!A1"/>
    <hyperlink ref="A54" location="'35'!A1" display="'35'!A1"/>
    <hyperlink ref="A55" location="'36'!A1" display="'36'!A1"/>
    <hyperlink ref="A56" location="'37'!A1" display="'37'!A1"/>
    <hyperlink ref="A57" location="'38'!A1" display="'38'!A1"/>
    <hyperlink ref="A58" location="'39'!A1" display="'39'!A1"/>
    <hyperlink ref="A59" location="'40A'!A1" display="40A"/>
    <hyperlink ref="A60" location="'40B'!A1" display="40B"/>
    <hyperlink ref="A61" location="'41A'!A1" display="41A"/>
    <hyperlink ref="A62" location="'41B'!A1" display="41B"/>
    <hyperlink ref="A63" location="'42'!A1" display="'42'!A1"/>
    <hyperlink ref="A64" location="'43'!A1" display="'43'!A1"/>
    <hyperlink ref="A65" location="'44'!A1" display="44"/>
    <hyperlink ref="A66" location="'45'!A1" display="'45'!A1"/>
    <hyperlink ref="A67" location="'46'!A1" display="'46'!A1"/>
    <hyperlink ref="A69" location="'47'!A1" display="47"/>
    <hyperlink ref="A70" location="'48'!A1" display="48"/>
    <hyperlink ref="A71" location="'49'!A1" display="49"/>
    <hyperlink ref="A72" location="'50'!A1" display="50"/>
    <hyperlink ref="A73" location="'51'!A1" display="51"/>
    <hyperlink ref="A75" location="'52'!A1" display="52"/>
    <hyperlink ref="A76" location="'53'!A1" display="53"/>
    <hyperlink ref="A77" location="'54'!A1" display="54"/>
    <hyperlink ref="A78" location="'55'!A1" display="55"/>
    <hyperlink ref="A81" location="'57'!A1" display="57"/>
    <hyperlink ref="A80" location="'56B'!A1" display="56B"/>
    <hyperlink ref="A79" location="'56A'!A1" display="56A"/>
  </hyperlinks>
  <pageMargins left="0.75" right="0.75" top="1" bottom="1" header="0.5" footer="0.5"/>
  <pageSetup paperSize="9" scale="7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showGridLines="0" workbookViewId="0">
      <selection activeCell="A2" sqref="A2"/>
    </sheetView>
  </sheetViews>
  <sheetFormatPr defaultRowHeight="12.75" x14ac:dyDescent="0.2"/>
  <cols>
    <col min="1" max="1" width="20.42578125" style="2" customWidth="1"/>
    <col min="2" max="2" width="13.7109375" style="2" customWidth="1"/>
    <col min="3" max="3" width="12.140625" style="2" customWidth="1"/>
    <col min="4" max="4" width="12.7109375" style="2" customWidth="1"/>
    <col min="5" max="5" width="14" style="2" customWidth="1"/>
    <col min="6" max="6" width="13" style="2" customWidth="1"/>
    <col min="7" max="7" width="13.7109375" style="2" customWidth="1"/>
    <col min="8" max="8" width="11.5703125" style="2" customWidth="1"/>
    <col min="9" max="9" width="15.7109375" style="2" customWidth="1"/>
    <col min="10" max="10" width="14.140625" style="2" customWidth="1"/>
    <col min="11" max="11" width="13.5703125" style="2" customWidth="1"/>
    <col min="12" max="12" width="12" style="2" customWidth="1"/>
    <col min="13" max="13" width="14.85546875" style="2" customWidth="1"/>
    <col min="14" max="14" width="13.140625" style="2" customWidth="1"/>
    <col min="15" max="15" width="13.5703125" style="2" customWidth="1"/>
    <col min="16" max="16" width="12.7109375" style="2" customWidth="1"/>
    <col min="17" max="16384" width="9.140625" style="2"/>
  </cols>
  <sheetData>
    <row r="1" spans="1:16" x14ac:dyDescent="0.2">
      <c r="A1" s="519" t="s">
        <v>185</v>
      </c>
    </row>
    <row r="2" spans="1:16" x14ac:dyDescent="0.2">
      <c r="A2" s="519" t="s">
        <v>2786</v>
      </c>
    </row>
    <row r="3" spans="1:16" x14ac:dyDescent="0.2">
      <c r="A3" s="20" t="s">
        <v>2838</v>
      </c>
      <c r="P3" s="175" t="s">
        <v>2837</v>
      </c>
    </row>
    <row r="5" spans="1:16" x14ac:dyDescent="0.2">
      <c r="A5" s="666" t="s">
        <v>2482</v>
      </c>
      <c r="B5" s="666"/>
      <c r="C5" s="666"/>
      <c r="D5" s="666"/>
      <c r="E5" s="666"/>
      <c r="F5" s="666"/>
      <c r="G5" s="666"/>
      <c r="H5" s="666"/>
      <c r="I5" s="667" t="s">
        <v>2485</v>
      </c>
      <c r="J5" s="667"/>
      <c r="K5" s="667"/>
      <c r="L5" s="667"/>
      <c r="M5" s="667"/>
      <c r="N5" s="667"/>
      <c r="O5" s="667"/>
      <c r="P5" s="667"/>
    </row>
    <row r="6" spans="1:16" x14ac:dyDescent="0.2">
      <c r="A6" s="666"/>
      <c r="B6" s="666"/>
      <c r="C6" s="666"/>
      <c r="D6" s="666"/>
      <c r="E6" s="666"/>
      <c r="F6" s="666"/>
      <c r="G6" s="666"/>
      <c r="H6" s="666"/>
      <c r="I6" s="667"/>
      <c r="J6" s="667"/>
      <c r="K6" s="667"/>
      <c r="L6" s="667"/>
      <c r="M6" s="667"/>
      <c r="N6" s="667"/>
      <c r="O6" s="667"/>
      <c r="P6" s="667"/>
    </row>
    <row r="7" spans="1:16" ht="13.5" thickBot="1" x14ac:dyDescent="0.25">
      <c r="P7" s="14" t="s">
        <v>2525</v>
      </c>
    </row>
    <row r="8" spans="1:16" ht="12.75" customHeight="1" x14ac:dyDescent="0.2">
      <c r="A8" s="589" t="s">
        <v>328</v>
      </c>
      <c r="B8" s="668" t="s">
        <v>2747</v>
      </c>
      <c r="C8" s="669"/>
      <c r="D8" s="669"/>
      <c r="E8" s="669"/>
      <c r="F8" s="669"/>
      <c r="G8" s="669"/>
      <c r="H8" s="669"/>
      <c r="I8" s="669"/>
      <c r="J8" s="669"/>
      <c r="K8" s="669"/>
      <c r="L8" s="669"/>
      <c r="M8" s="669"/>
      <c r="N8" s="669"/>
      <c r="O8" s="669"/>
      <c r="P8" s="670"/>
    </row>
    <row r="9" spans="1:16" ht="13.5" customHeight="1" thickBot="1" x14ac:dyDescent="0.25">
      <c r="A9" s="590"/>
      <c r="B9" s="671"/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72"/>
      <c r="O9" s="672"/>
      <c r="P9" s="673"/>
    </row>
    <row r="10" spans="1:16" ht="18" customHeight="1" x14ac:dyDescent="0.2">
      <c r="A10" s="590"/>
      <c r="B10" s="586" t="s">
        <v>1520</v>
      </c>
      <c r="C10" s="586" t="s">
        <v>1521</v>
      </c>
      <c r="D10" s="586" t="s">
        <v>2575</v>
      </c>
      <c r="E10" s="586" t="s">
        <v>2576</v>
      </c>
      <c r="F10" s="586" t="s">
        <v>2577</v>
      </c>
      <c r="G10" s="586" t="s">
        <v>2579</v>
      </c>
      <c r="H10" s="586" t="s">
        <v>2580</v>
      </c>
      <c r="I10" s="586" t="s">
        <v>2581</v>
      </c>
      <c r="J10" s="586" t="s">
        <v>2582</v>
      </c>
      <c r="K10" s="586" t="s">
        <v>1531</v>
      </c>
      <c r="L10" s="586" t="s">
        <v>2571</v>
      </c>
      <c r="M10" s="586" t="s">
        <v>2583</v>
      </c>
      <c r="N10" s="586" t="s">
        <v>2573</v>
      </c>
      <c r="O10" s="586" t="s">
        <v>2584</v>
      </c>
      <c r="P10" s="586" t="s">
        <v>2585</v>
      </c>
    </row>
    <row r="11" spans="1:16" ht="21.75" customHeight="1" x14ac:dyDescent="0.2">
      <c r="A11" s="590"/>
      <c r="B11" s="584"/>
      <c r="C11" s="584"/>
      <c r="D11" s="584"/>
      <c r="E11" s="584"/>
      <c r="F11" s="584"/>
      <c r="G11" s="584"/>
      <c r="H11" s="584"/>
      <c r="I11" s="584"/>
      <c r="J11" s="584"/>
      <c r="K11" s="597"/>
      <c r="L11" s="584"/>
      <c r="M11" s="584"/>
      <c r="N11" s="584"/>
      <c r="O11" s="584" t="s">
        <v>2835</v>
      </c>
      <c r="P11" s="584"/>
    </row>
    <row r="12" spans="1:16" ht="24.75" customHeight="1" thickBot="1" x14ac:dyDescent="0.25">
      <c r="A12" s="591"/>
      <c r="B12" s="585"/>
      <c r="C12" s="585"/>
      <c r="D12" s="585"/>
      <c r="E12" s="585"/>
      <c r="F12" s="585"/>
      <c r="G12" s="585"/>
      <c r="H12" s="585"/>
      <c r="I12" s="585"/>
      <c r="J12" s="585"/>
      <c r="K12" s="598"/>
      <c r="L12" s="585"/>
      <c r="M12" s="585"/>
      <c r="N12" s="585"/>
      <c r="O12" s="585"/>
      <c r="P12" s="585"/>
    </row>
    <row r="13" spans="1:16" x14ac:dyDescent="0.2">
      <c r="A13" s="34"/>
      <c r="B13" s="49"/>
      <c r="C13" s="42"/>
      <c r="D13" s="49"/>
      <c r="E13" s="42"/>
      <c r="F13" s="49"/>
      <c r="G13" s="43"/>
      <c r="H13" s="49"/>
      <c r="I13" s="43"/>
      <c r="J13" s="49"/>
      <c r="K13" s="32"/>
      <c r="L13" s="49"/>
      <c r="M13" s="32"/>
      <c r="N13" s="49"/>
      <c r="O13" s="49"/>
      <c r="P13" s="49"/>
    </row>
    <row r="14" spans="1:16" x14ac:dyDescent="0.2">
      <c r="A14" s="35" t="s">
        <v>703</v>
      </c>
      <c r="B14" s="29">
        <v>-12605.834520000002</v>
      </c>
      <c r="C14" s="29">
        <v>3426.4240200000022</v>
      </c>
      <c r="D14" s="29">
        <v>153.66774000000024</v>
      </c>
      <c r="E14" s="29">
        <v>-4346.2904299999982</v>
      </c>
      <c r="F14" s="29">
        <v>1020.635990000004</v>
      </c>
      <c r="G14" s="29">
        <v>9467.8433399999958</v>
      </c>
      <c r="H14" s="29">
        <v>2.8140900000000002</v>
      </c>
      <c r="I14" s="29">
        <v>543.7340300000003</v>
      </c>
      <c r="J14" s="29">
        <v>319.72376999999983</v>
      </c>
      <c r="K14" s="29">
        <v>0</v>
      </c>
      <c r="L14" s="29">
        <v>1955.7606300000004</v>
      </c>
      <c r="M14" s="29">
        <v>-61.521339999997288</v>
      </c>
      <c r="N14" s="29">
        <v>0</v>
      </c>
      <c r="O14" s="29">
        <v>0</v>
      </c>
      <c r="P14" s="29">
        <v>-61.521339999997288</v>
      </c>
    </row>
    <row r="15" spans="1:16" x14ac:dyDescent="0.2">
      <c r="A15" s="35" t="s">
        <v>704</v>
      </c>
      <c r="B15" s="29">
        <v>21530.279230000011</v>
      </c>
      <c r="C15" s="29">
        <v>10287.573950000011</v>
      </c>
      <c r="D15" s="29">
        <v>-8077.5618599999543</v>
      </c>
      <c r="E15" s="29">
        <v>-7254.3330699999633</v>
      </c>
      <c r="F15" s="29">
        <v>5359.9742400000987</v>
      </c>
      <c r="G15" s="29">
        <v>99.857380000002223</v>
      </c>
      <c r="H15" s="29">
        <v>0</v>
      </c>
      <c r="I15" s="29">
        <v>794.32822999999996</v>
      </c>
      <c r="J15" s="29">
        <v>1837.614079999998</v>
      </c>
      <c r="K15" s="29">
        <v>206.69423999999995</v>
      </c>
      <c r="L15" s="29">
        <v>-1211.3443700000009</v>
      </c>
      <c r="M15" s="29">
        <v>23573.082050000201</v>
      </c>
      <c r="N15" s="29">
        <v>-2618.483940000001</v>
      </c>
      <c r="O15" s="29">
        <v>0</v>
      </c>
      <c r="P15" s="29">
        <v>20954.598110000199</v>
      </c>
    </row>
    <row r="16" spans="1:16" x14ac:dyDescent="0.2">
      <c r="A16" s="35" t="s">
        <v>705</v>
      </c>
      <c r="B16" s="29">
        <v>10527.619500000001</v>
      </c>
      <c r="C16" s="29">
        <v>11496.405590000008</v>
      </c>
      <c r="D16" s="29">
        <v>-11748.265099999964</v>
      </c>
      <c r="E16" s="29">
        <v>-53059.57507000005</v>
      </c>
      <c r="F16" s="29">
        <v>7016.4552500002383</v>
      </c>
      <c r="G16" s="29">
        <v>15008.345259999998</v>
      </c>
      <c r="H16" s="29">
        <v>0.51437999999999007</v>
      </c>
      <c r="I16" s="29">
        <v>2861.4137600000004</v>
      </c>
      <c r="J16" s="29">
        <v>2236.2034299999923</v>
      </c>
      <c r="K16" s="29">
        <v>9.104679999999993</v>
      </c>
      <c r="L16" s="29">
        <v>500.31046999996903</v>
      </c>
      <c r="M16" s="29">
        <v>-15151.467849999815</v>
      </c>
      <c r="N16" s="29">
        <v>0</v>
      </c>
      <c r="O16" s="29">
        <v>0</v>
      </c>
      <c r="P16" s="29">
        <v>-15151.467849999815</v>
      </c>
    </row>
    <row r="17" spans="1:16" x14ac:dyDescent="0.2">
      <c r="A17" s="35" t="s">
        <v>706</v>
      </c>
      <c r="B17" s="29">
        <v>-760.4194899999984</v>
      </c>
      <c r="C17" s="29">
        <v>143.25023000000022</v>
      </c>
      <c r="D17" s="29">
        <v>-17961.495379999986</v>
      </c>
      <c r="E17" s="29">
        <v>-36031.853109999989</v>
      </c>
      <c r="F17" s="29">
        <v>2793.1576699999941</v>
      </c>
      <c r="G17" s="29">
        <v>2072.1155400000007</v>
      </c>
      <c r="H17" s="29">
        <v>0</v>
      </c>
      <c r="I17" s="29">
        <v>566.60864000000015</v>
      </c>
      <c r="J17" s="29">
        <v>174.4373100000011</v>
      </c>
      <c r="K17" s="29">
        <v>-94.152349999999402</v>
      </c>
      <c r="L17" s="29">
        <v>-881.97989000000041</v>
      </c>
      <c r="M17" s="29">
        <v>-49980.330829999977</v>
      </c>
      <c r="N17" s="29">
        <v>0</v>
      </c>
      <c r="O17" s="29">
        <v>0</v>
      </c>
      <c r="P17" s="29">
        <v>-49980.330829999977</v>
      </c>
    </row>
    <row r="18" spans="1:16" x14ac:dyDescent="0.2">
      <c r="A18" s="36" t="s">
        <v>707</v>
      </c>
      <c r="B18" s="29">
        <v>6621.7912782983631</v>
      </c>
      <c r="C18" s="29">
        <v>3120.0654713609983</v>
      </c>
      <c r="D18" s="29">
        <v>420.225587249998</v>
      </c>
      <c r="E18" s="29">
        <v>-4894.050355736993</v>
      </c>
      <c r="F18" s="29">
        <v>256.33562342809142</v>
      </c>
      <c r="G18" s="29">
        <v>-49.007004287699701</v>
      </c>
      <c r="H18" s="29">
        <v>0</v>
      </c>
      <c r="I18" s="29">
        <v>0</v>
      </c>
      <c r="J18" s="29">
        <v>2093.9171700099373</v>
      </c>
      <c r="K18" s="29">
        <v>0</v>
      </c>
      <c r="L18" s="29">
        <v>0</v>
      </c>
      <c r="M18" s="29">
        <v>7569.2777703226957</v>
      </c>
      <c r="N18" s="29">
        <v>0</v>
      </c>
      <c r="O18" s="29">
        <v>0</v>
      </c>
      <c r="P18" s="29">
        <v>7569.2777703226957</v>
      </c>
    </row>
    <row r="19" spans="1:16" x14ac:dyDescent="0.2">
      <c r="A19" s="35" t="s">
        <v>708</v>
      </c>
      <c r="B19" s="44">
        <v>30173.656720000057</v>
      </c>
      <c r="C19" s="44">
        <v>7721.7735999999231</v>
      </c>
      <c r="D19" s="44">
        <v>-19493.273610000728</v>
      </c>
      <c r="E19" s="44">
        <v>11888.968220001101</v>
      </c>
      <c r="F19" s="44">
        <v>13281.807169999956</v>
      </c>
      <c r="G19" s="44">
        <v>10394.398119999798</v>
      </c>
      <c r="H19" s="44">
        <v>0.63214000000000015</v>
      </c>
      <c r="I19" s="44">
        <v>4354.0533600012095</v>
      </c>
      <c r="J19" s="44">
        <v>-1833.2870699999612</v>
      </c>
      <c r="K19" s="44">
        <v>30.574400000000054</v>
      </c>
      <c r="L19" s="44">
        <v>510.99697999999933</v>
      </c>
      <c r="M19" s="44">
        <v>57030.300030001345</v>
      </c>
      <c r="N19" s="44">
        <v>0</v>
      </c>
      <c r="O19" s="44">
        <v>0</v>
      </c>
      <c r="P19" s="44">
        <v>57030.300030001345</v>
      </c>
    </row>
    <row r="20" spans="1:16" x14ac:dyDescent="0.2">
      <c r="A20" s="35" t="s">
        <v>284</v>
      </c>
      <c r="B20" s="29">
        <v>-15164.456230000007</v>
      </c>
      <c r="C20" s="29">
        <v>513.14552999999182</v>
      </c>
      <c r="D20" s="29">
        <v>-18354.832810000011</v>
      </c>
      <c r="E20" s="29">
        <v>-33050.347319999979</v>
      </c>
      <c r="F20" s="29">
        <v>3376.1857300000934</v>
      </c>
      <c r="G20" s="29">
        <v>2583.0087400000002</v>
      </c>
      <c r="H20" s="29">
        <v>0</v>
      </c>
      <c r="I20" s="29">
        <v>703.45315999999968</v>
      </c>
      <c r="J20" s="29">
        <v>-545.72393999999758</v>
      </c>
      <c r="K20" s="29">
        <v>875.57540000000779</v>
      </c>
      <c r="L20" s="29">
        <v>-9374.7126999999964</v>
      </c>
      <c r="M20" s="29">
        <v>-68438.704439999914</v>
      </c>
      <c r="N20" s="29">
        <v>0</v>
      </c>
      <c r="O20" s="29">
        <v>0</v>
      </c>
      <c r="P20" s="29">
        <v>-68438.704439999914</v>
      </c>
    </row>
    <row r="21" spans="1:16" x14ac:dyDescent="0.2">
      <c r="A21" s="35" t="s">
        <v>709</v>
      </c>
      <c r="B21" s="29">
        <v>-801.65750000000003</v>
      </c>
      <c r="C21" s="29">
        <v>-320.48568000000057</v>
      </c>
      <c r="D21" s="29">
        <v>-2992.4852599999995</v>
      </c>
      <c r="E21" s="29">
        <v>-793.02222999999969</v>
      </c>
      <c r="F21" s="29">
        <v>-278.53573000000091</v>
      </c>
      <c r="G21" s="29">
        <v>-55.802639999999997</v>
      </c>
      <c r="H21" s="29">
        <v>0</v>
      </c>
      <c r="I21" s="29">
        <v>0</v>
      </c>
      <c r="J21" s="29">
        <v>-137.78752000000017</v>
      </c>
      <c r="K21" s="29">
        <v>0</v>
      </c>
      <c r="L21" s="29">
        <v>-99.439249999999987</v>
      </c>
      <c r="M21" s="29">
        <v>-5479.2158100000006</v>
      </c>
      <c r="N21" s="29">
        <v>0</v>
      </c>
      <c r="O21" s="29">
        <v>0</v>
      </c>
      <c r="P21" s="29">
        <v>-5479.2158100000006</v>
      </c>
    </row>
    <row r="22" spans="1:16" x14ac:dyDescent="0.2">
      <c r="A22" s="35" t="s">
        <v>710</v>
      </c>
      <c r="B22" s="29">
        <v>7684.3566199999977</v>
      </c>
      <c r="C22" s="29">
        <v>338.88024000000013</v>
      </c>
      <c r="D22" s="29">
        <v>881.66956999999661</v>
      </c>
      <c r="E22" s="29">
        <v>-13392.78472</v>
      </c>
      <c r="F22" s="29">
        <v>3787.0362500000151</v>
      </c>
      <c r="G22" s="29">
        <v>1721.6707300000007</v>
      </c>
      <c r="H22" s="29">
        <v>0</v>
      </c>
      <c r="I22" s="29">
        <v>0</v>
      </c>
      <c r="J22" s="29">
        <v>222.37053999999958</v>
      </c>
      <c r="K22" s="29">
        <v>0</v>
      </c>
      <c r="L22" s="29">
        <v>32.309150000000024</v>
      </c>
      <c r="M22" s="29">
        <v>1275.5083800000107</v>
      </c>
      <c r="N22" s="29">
        <v>0</v>
      </c>
      <c r="O22" s="29">
        <v>0</v>
      </c>
      <c r="P22" s="29">
        <v>1275.5083800000107</v>
      </c>
    </row>
    <row r="23" spans="1:16" x14ac:dyDescent="0.2">
      <c r="A23" s="35" t="s">
        <v>711</v>
      </c>
      <c r="B23" s="45">
        <v>-748.60438000000033</v>
      </c>
      <c r="C23" s="45">
        <v>-43.513859999999994</v>
      </c>
      <c r="D23" s="45">
        <v>-146.60471999999999</v>
      </c>
      <c r="E23" s="45">
        <v>-168.52106000000003</v>
      </c>
      <c r="F23" s="45">
        <v>149.33562000000003</v>
      </c>
      <c r="G23" s="45">
        <v>1</v>
      </c>
      <c r="H23" s="45">
        <v>0</v>
      </c>
      <c r="I23" s="45">
        <v>0</v>
      </c>
      <c r="J23" s="45">
        <v>6.3936800000001677</v>
      </c>
      <c r="K23" s="45">
        <v>0</v>
      </c>
      <c r="L23" s="45">
        <v>0</v>
      </c>
      <c r="M23" s="45">
        <v>-950.51472000000012</v>
      </c>
      <c r="N23" s="45">
        <v>0</v>
      </c>
      <c r="O23" s="45">
        <v>0</v>
      </c>
      <c r="P23" s="45">
        <v>-950.51472000000012</v>
      </c>
    </row>
    <row r="24" spans="1:16" x14ac:dyDescent="0.2">
      <c r="A24" s="37" t="s">
        <v>285</v>
      </c>
      <c r="B24" s="29">
        <v>2974.1065499999859</v>
      </c>
      <c r="C24" s="29">
        <v>8091.2720900000022</v>
      </c>
      <c r="D24" s="29">
        <v>-5712.1979099999517</v>
      </c>
      <c r="E24" s="29">
        <v>-14864.205069999964</v>
      </c>
      <c r="F24" s="29">
        <v>5679.0684999999403</v>
      </c>
      <c r="G24" s="29">
        <v>2602.0168999999987</v>
      </c>
      <c r="H24" s="29">
        <v>0</v>
      </c>
      <c r="I24" s="29">
        <v>1214.6065199999998</v>
      </c>
      <c r="J24" s="29">
        <v>1180.1606399999982</v>
      </c>
      <c r="K24" s="29">
        <v>316.94986000000034</v>
      </c>
      <c r="L24" s="29">
        <v>0</v>
      </c>
      <c r="M24" s="29">
        <v>1481.7780800000119</v>
      </c>
      <c r="N24" s="29">
        <v>0</v>
      </c>
      <c r="O24" s="29">
        <v>0</v>
      </c>
      <c r="P24" s="29">
        <v>1481.7780800000119</v>
      </c>
    </row>
    <row r="25" spans="1:16" x14ac:dyDescent="0.2">
      <c r="A25" s="35" t="s">
        <v>712</v>
      </c>
      <c r="B25" s="29">
        <v>6319.3470301360512</v>
      </c>
      <c r="C25" s="29">
        <v>1666.9776942963647</v>
      </c>
      <c r="D25" s="29">
        <v>1765.1646482081785</v>
      </c>
      <c r="E25" s="29">
        <v>-4097.1052294845358</v>
      </c>
      <c r="F25" s="29">
        <v>2482.8096318798362</v>
      </c>
      <c r="G25" s="29">
        <v>5770.7519976814428</v>
      </c>
      <c r="H25" s="29">
        <v>0</v>
      </c>
      <c r="I25" s="29">
        <v>264.45346521273473</v>
      </c>
      <c r="J25" s="29">
        <v>2392.7095369633357</v>
      </c>
      <c r="K25" s="29">
        <v>0</v>
      </c>
      <c r="L25" s="29">
        <v>0</v>
      </c>
      <c r="M25" s="29">
        <v>16565.108774893408</v>
      </c>
      <c r="N25" s="29">
        <v>0</v>
      </c>
      <c r="O25" s="29">
        <v>0</v>
      </c>
      <c r="P25" s="29">
        <v>16565.108774893408</v>
      </c>
    </row>
    <row r="26" spans="1:16" x14ac:dyDescent="0.2">
      <c r="A26" s="35" t="s">
        <v>713</v>
      </c>
      <c r="B26" s="29">
        <v>5969.7500576209313</v>
      </c>
      <c r="C26" s="29">
        <v>9085.5727329051151</v>
      </c>
      <c r="D26" s="29">
        <v>-979.92981527025813</v>
      </c>
      <c r="E26" s="29">
        <v>-3079.8647601944208</v>
      </c>
      <c r="F26" s="29">
        <v>3889.4166680089088</v>
      </c>
      <c r="G26" s="29">
        <v>14278.30155199436</v>
      </c>
      <c r="H26" s="29">
        <v>193.0900872275366</v>
      </c>
      <c r="I26" s="29">
        <v>308.85133290143727</v>
      </c>
      <c r="J26" s="29">
        <v>6280.2910240187157</v>
      </c>
      <c r="K26" s="29">
        <v>40.767912638147521</v>
      </c>
      <c r="L26" s="29">
        <v>20.779315705063752</v>
      </c>
      <c r="M26" s="29">
        <v>36007.026107555539</v>
      </c>
      <c r="N26" s="29">
        <v>0</v>
      </c>
      <c r="O26" s="29">
        <v>0</v>
      </c>
      <c r="P26" s="29">
        <v>36007.026107555539</v>
      </c>
    </row>
    <row r="27" spans="1:16" x14ac:dyDescent="0.2">
      <c r="A27" s="35" t="s">
        <v>714</v>
      </c>
      <c r="B27" s="29">
        <v>613.42323624812389</v>
      </c>
      <c r="C27" s="29">
        <v>722.60844507138688</v>
      </c>
      <c r="D27" s="29">
        <v>-1229.9884845510283</v>
      </c>
      <c r="E27" s="29">
        <v>-4230.9768370630745</v>
      </c>
      <c r="F27" s="29">
        <v>271.35201615847086</v>
      </c>
      <c r="G27" s="29">
        <v>606.31228536082801</v>
      </c>
      <c r="H27" s="29">
        <v>0</v>
      </c>
      <c r="I27" s="29">
        <v>205.11100714905498</v>
      </c>
      <c r="J27" s="29">
        <v>323.10367525174286</v>
      </c>
      <c r="K27" s="29">
        <v>0</v>
      </c>
      <c r="L27" s="29">
        <v>33.692786374507506</v>
      </c>
      <c r="M27" s="29">
        <v>-2685.3618699999874</v>
      </c>
      <c r="N27" s="29">
        <v>-7.2908399999999896</v>
      </c>
      <c r="O27" s="29">
        <v>0</v>
      </c>
      <c r="P27" s="29">
        <v>-2692.6527099999876</v>
      </c>
    </row>
    <row r="28" spans="1:16" x14ac:dyDescent="0.2">
      <c r="A28" s="36" t="s">
        <v>715</v>
      </c>
      <c r="B28" s="29">
        <v>5091.3038100000194</v>
      </c>
      <c r="C28" s="29">
        <v>2758.5137299999992</v>
      </c>
      <c r="D28" s="29">
        <v>-11214.801249999986</v>
      </c>
      <c r="E28" s="29">
        <v>-8122.8450499999817</v>
      </c>
      <c r="F28" s="29">
        <v>1889.5691479999275</v>
      </c>
      <c r="G28" s="29">
        <v>2679.6062499999985</v>
      </c>
      <c r="H28" s="29">
        <v>-61.072530000000029</v>
      </c>
      <c r="I28" s="29">
        <v>640.8984999999999</v>
      </c>
      <c r="J28" s="29">
        <v>3864.1873600000063</v>
      </c>
      <c r="K28" s="29">
        <v>136.25829000000061</v>
      </c>
      <c r="L28" s="29">
        <v>207.86992000000365</v>
      </c>
      <c r="M28" s="29">
        <v>-2130.5118220000136</v>
      </c>
      <c r="N28" s="29">
        <v>156.15336999999988</v>
      </c>
      <c r="O28" s="29">
        <v>0</v>
      </c>
      <c r="P28" s="29">
        <v>-1974.3584520000138</v>
      </c>
    </row>
    <row r="29" spans="1:16" x14ac:dyDescent="0.2">
      <c r="A29" s="35" t="s">
        <v>716</v>
      </c>
      <c r="B29" s="44">
        <v>61.901730000004171</v>
      </c>
      <c r="C29" s="44">
        <v>1657.2113599999989</v>
      </c>
      <c r="D29" s="44">
        <v>1319.7805799999983</v>
      </c>
      <c r="E29" s="44">
        <v>-1718.3875600000172</v>
      </c>
      <c r="F29" s="44">
        <v>2649.3900700000377</v>
      </c>
      <c r="G29" s="44">
        <v>1281.0650600000001</v>
      </c>
      <c r="H29" s="44">
        <v>0</v>
      </c>
      <c r="I29" s="44">
        <v>0</v>
      </c>
      <c r="J29" s="44">
        <v>251.99730999999971</v>
      </c>
      <c r="K29" s="44">
        <v>181.89585999999289</v>
      </c>
      <c r="L29" s="44">
        <v>-88.492249999999984</v>
      </c>
      <c r="M29" s="44">
        <v>5596.3621600000142</v>
      </c>
      <c r="N29" s="44">
        <v>0</v>
      </c>
      <c r="O29" s="44">
        <v>0</v>
      </c>
      <c r="P29" s="44">
        <v>5596.3621600000142</v>
      </c>
    </row>
    <row r="30" spans="1:16" x14ac:dyDescent="0.2">
      <c r="A30" s="35" t="s">
        <v>286</v>
      </c>
      <c r="B30" s="29">
        <v>774.13157999999987</v>
      </c>
      <c r="C30" s="29">
        <v>118.43360999999999</v>
      </c>
      <c r="D30" s="29">
        <v>-524.72772000000248</v>
      </c>
      <c r="E30" s="29">
        <v>-5125.1652799999938</v>
      </c>
      <c r="F30" s="29">
        <v>998.18209999999408</v>
      </c>
      <c r="G30" s="29">
        <v>283.99307999999991</v>
      </c>
      <c r="H30" s="29">
        <v>0</v>
      </c>
      <c r="I30" s="29">
        <v>-27.553019999999997</v>
      </c>
      <c r="J30" s="29">
        <v>724.48554999999931</v>
      </c>
      <c r="K30" s="29">
        <v>-29.684919999999998</v>
      </c>
      <c r="L30" s="29">
        <v>331.03529000000026</v>
      </c>
      <c r="M30" s="29">
        <v>-2476.8697300000031</v>
      </c>
      <c r="N30" s="29">
        <v>0</v>
      </c>
      <c r="O30" s="29">
        <v>0</v>
      </c>
      <c r="P30" s="29">
        <v>-2476.8697300000031</v>
      </c>
    </row>
    <row r="31" spans="1:16" x14ac:dyDescent="0.2">
      <c r="A31" s="35" t="s">
        <v>717</v>
      </c>
      <c r="B31" s="29">
        <v>283.49877999999978</v>
      </c>
      <c r="C31" s="29">
        <v>43.310609999999969</v>
      </c>
      <c r="D31" s="29">
        <v>3637.2889309999982</v>
      </c>
      <c r="E31" s="29">
        <v>-2371.1799000000024</v>
      </c>
      <c r="F31" s="29">
        <v>329.61620000000391</v>
      </c>
      <c r="G31" s="29">
        <v>135.04885999999996</v>
      </c>
      <c r="H31" s="29">
        <v>0</v>
      </c>
      <c r="I31" s="29">
        <v>0</v>
      </c>
      <c r="J31" s="29">
        <v>38.609040000000022</v>
      </c>
      <c r="K31" s="29">
        <v>0</v>
      </c>
      <c r="L31" s="29">
        <v>0</v>
      </c>
      <c r="M31" s="29">
        <v>2096.192520999999</v>
      </c>
      <c r="N31" s="29">
        <v>-17.161100000000005</v>
      </c>
      <c r="O31" s="29">
        <v>0</v>
      </c>
      <c r="P31" s="29">
        <v>2079.0314209999992</v>
      </c>
    </row>
    <row r="32" spans="1:16" x14ac:dyDescent="0.2">
      <c r="A32" s="35" t="s">
        <v>718</v>
      </c>
      <c r="B32" s="29">
        <v>1440.9109099999991</v>
      </c>
      <c r="C32" s="29">
        <v>579.1252999999997</v>
      </c>
      <c r="D32" s="29">
        <v>1505.2340699999966</v>
      </c>
      <c r="E32" s="29">
        <v>-3054.0604400000052</v>
      </c>
      <c r="F32" s="29">
        <v>157.72584000001476</v>
      </c>
      <c r="G32" s="29">
        <v>665.83925000000045</v>
      </c>
      <c r="H32" s="29">
        <v>0</v>
      </c>
      <c r="I32" s="29">
        <v>8.5096500000000006</v>
      </c>
      <c r="J32" s="29">
        <v>365.14383000000009</v>
      </c>
      <c r="K32" s="29">
        <v>1.2689399999999997</v>
      </c>
      <c r="L32" s="29">
        <v>-19.253640000000058</v>
      </c>
      <c r="M32" s="29">
        <v>1650.4437100000055</v>
      </c>
      <c r="N32" s="29">
        <v>0</v>
      </c>
      <c r="O32" s="29">
        <v>0</v>
      </c>
      <c r="P32" s="29">
        <v>1650.4437100000055</v>
      </c>
    </row>
    <row r="33" spans="1:16" x14ac:dyDescent="0.2">
      <c r="A33" s="35" t="s">
        <v>719</v>
      </c>
      <c r="B33" s="45">
        <v>10873.895710000017</v>
      </c>
      <c r="C33" s="45">
        <v>8214.1399700000002</v>
      </c>
      <c r="D33" s="45">
        <v>-19539.062069999993</v>
      </c>
      <c r="E33" s="45">
        <v>-11378.591669999958</v>
      </c>
      <c r="F33" s="45">
        <v>2999.520939999938</v>
      </c>
      <c r="G33" s="45">
        <v>16061.651719999994</v>
      </c>
      <c r="H33" s="45">
        <v>178.25309000000001</v>
      </c>
      <c r="I33" s="45">
        <v>1680.0752599999994</v>
      </c>
      <c r="J33" s="45">
        <v>2642.9783999999941</v>
      </c>
      <c r="K33" s="45">
        <v>-647.31616000000008</v>
      </c>
      <c r="L33" s="45">
        <v>-949.31861999994521</v>
      </c>
      <c r="M33" s="45">
        <v>10136.226570000048</v>
      </c>
      <c r="N33" s="45">
        <v>0</v>
      </c>
      <c r="O33" s="45">
        <v>0</v>
      </c>
      <c r="P33" s="45">
        <v>10136.226570000048</v>
      </c>
    </row>
    <row r="34" spans="1:16" x14ac:dyDescent="0.2">
      <c r="A34" s="37" t="s">
        <v>720</v>
      </c>
      <c r="B34" s="29">
        <v>-16.430929999999996</v>
      </c>
      <c r="C34" s="29">
        <v>20.538279999999993</v>
      </c>
      <c r="D34" s="29">
        <v>-47.057459999999992</v>
      </c>
      <c r="E34" s="29">
        <v>0</v>
      </c>
      <c r="F34" s="29">
        <v>-16.679089999999995</v>
      </c>
      <c r="G34" s="29">
        <v>-16.426259999999999</v>
      </c>
      <c r="H34" s="29">
        <v>0</v>
      </c>
      <c r="I34" s="29">
        <v>0</v>
      </c>
      <c r="J34" s="29">
        <v>-16.419149999999998</v>
      </c>
      <c r="K34" s="29">
        <v>0</v>
      </c>
      <c r="L34" s="29">
        <v>-16.406009999999998</v>
      </c>
      <c r="M34" s="29">
        <v>-108.88061999999998</v>
      </c>
      <c r="N34" s="29">
        <v>0</v>
      </c>
      <c r="O34" s="29">
        <v>0</v>
      </c>
      <c r="P34" s="29">
        <v>-108.88061999999998</v>
      </c>
    </row>
    <row r="35" spans="1:16" x14ac:dyDescent="0.2">
      <c r="A35" s="35" t="s">
        <v>721</v>
      </c>
      <c r="B35" s="29">
        <v>-331.49772999999999</v>
      </c>
      <c r="C35" s="29">
        <v>0.10529999999999927</v>
      </c>
      <c r="D35" s="29">
        <v>-28.254020000000004</v>
      </c>
      <c r="E35" s="29">
        <v>6.7898500000000004</v>
      </c>
      <c r="F35" s="29">
        <v>-18.841310000000078</v>
      </c>
      <c r="G35" s="29">
        <v>0</v>
      </c>
      <c r="H35" s="29">
        <v>0</v>
      </c>
      <c r="I35" s="29">
        <v>0</v>
      </c>
      <c r="J35" s="29">
        <v>-3.1820499999998697</v>
      </c>
      <c r="K35" s="29">
        <v>0</v>
      </c>
      <c r="L35" s="29">
        <v>0</v>
      </c>
      <c r="M35" s="29">
        <v>-374.87995999999998</v>
      </c>
      <c r="N35" s="29">
        <v>-38.214500000000051</v>
      </c>
      <c r="O35" s="29">
        <v>0</v>
      </c>
      <c r="P35" s="29">
        <v>-413.09446000000003</v>
      </c>
    </row>
    <row r="36" spans="1:16" x14ac:dyDescent="0.2">
      <c r="A36" s="35" t="s">
        <v>722</v>
      </c>
      <c r="B36" s="29">
        <v>2716.5581199999938</v>
      </c>
      <c r="C36" s="29">
        <v>5783.1027100000019</v>
      </c>
      <c r="D36" s="29">
        <v>-6642.0083399999958</v>
      </c>
      <c r="E36" s="29">
        <v>-21886.791429999994</v>
      </c>
      <c r="F36" s="29">
        <v>784.46970000003273</v>
      </c>
      <c r="G36" s="29">
        <v>2907.8997499999982</v>
      </c>
      <c r="H36" s="29">
        <v>1.35992</v>
      </c>
      <c r="I36" s="29">
        <v>801.63748999999996</v>
      </c>
      <c r="J36" s="29">
        <v>1703.7584100000033</v>
      </c>
      <c r="K36" s="29">
        <v>-299.58663999999999</v>
      </c>
      <c r="L36" s="29">
        <v>-199.54808999999997</v>
      </c>
      <c r="M36" s="29">
        <v>-14329.14839999996</v>
      </c>
      <c r="N36" s="29">
        <v>0</v>
      </c>
      <c r="O36" s="29">
        <v>0</v>
      </c>
      <c r="P36" s="29">
        <v>-14329.14839999996</v>
      </c>
    </row>
    <row r="37" spans="1:16" x14ac:dyDescent="0.2">
      <c r="A37" s="35" t="s">
        <v>2500</v>
      </c>
      <c r="B37" s="29">
        <v>-1125.1569999999999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-1125.1569999999999</v>
      </c>
      <c r="N37" s="29">
        <v>0</v>
      </c>
      <c r="O37" s="29">
        <v>0</v>
      </c>
      <c r="P37" s="29">
        <v>-1125.1569999999999</v>
      </c>
    </row>
    <row r="38" spans="1:16" x14ac:dyDescent="0.2">
      <c r="A38" s="36" t="s">
        <v>2501</v>
      </c>
      <c r="B38" s="29">
        <v>273.45122852029442</v>
      </c>
      <c r="C38" s="29">
        <v>125.88198513284803</v>
      </c>
      <c r="D38" s="29">
        <v>3619.9099687026924</v>
      </c>
      <c r="E38" s="29">
        <v>-6408.1248890247089</v>
      </c>
      <c r="F38" s="29">
        <v>944.93769626411051</v>
      </c>
      <c r="G38" s="29">
        <v>1637.290145905939</v>
      </c>
      <c r="H38" s="29">
        <v>0</v>
      </c>
      <c r="I38" s="29">
        <v>0</v>
      </c>
      <c r="J38" s="29">
        <v>-29.474877663538791</v>
      </c>
      <c r="K38" s="29">
        <v>430.60184144373682</v>
      </c>
      <c r="L38" s="29">
        <v>11.222410718655926</v>
      </c>
      <c r="M38" s="29">
        <v>605.69551000003003</v>
      </c>
      <c r="N38" s="29">
        <v>165.68489000000014</v>
      </c>
      <c r="O38" s="29">
        <v>0</v>
      </c>
      <c r="P38" s="29">
        <v>771.38040000003014</v>
      </c>
    </row>
    <row r="39" spans="1:16" x14ac:dyDescent="0.2">
      <c r="A39" s="35" t="s">
        <v>2502</v>
      </c>
      <c r="B39" s="44">
        <v>8995.2913488231734</v>
      </c>
      <c r="C39" s="44">
        <v>1154.8691225444968</v>
      </c>
      <c r="D39" s="44">
        <v>-912.70617708596262</v>
      </c>
      <c r="E39" s="44">
        <v>-4742.0445923805837</v>
      </c>
      <c r="F39" s="44">
        <v>-352.76411329534648</v>
      </c>
      <c r="G39" s="44">
        <v>1117.5848058723091</v>
      </c>
      <c r="H39" s="44">
        <v>0</v>
      </c>
      <c r="I39" s="44">
        <v>-7.5838620379163189</v>
      </c>
      <c r="J39" s="44">
        <v>-1552.4403293960179</v>
      </c>
      <c r="K39" s="44">
        <v>0</v>
      </c>
      <c r="L39" s="44">
        <v>509.36376695585159</v>
      </c>
      <c r="M39" s="44">
        <v>4209.5699700000041</v>
      </c>
      <c r="N39" s="44">
        <v>0</v>
      </c>
      <c r="O39" s="44">
        <v>0</v>
      </c>
      <c r="P39" s="44">
        <v>4209.5699700000041</v>
      </c>
    </row>
    <row r="40" spans="1:16" x14ac:dyDescent="0.2">
      <c r="A40" s="35" t="s">
        <v>2503</v>
      </c>
      <c r="B40" s="29">
        <v>-404.36352999999991</v>
      </c>
      <c r="C40" s="29">
        <v>-120.11436999999997</v>
      </c>
      <c r="D40" s="29">
        <v>-93.703230000000033</v>
      </c>
      <c r="E40" s="29">
        <v>-22.737250000000234</v>
      </c>
      <c r="F40" s="29">
        <v>-264.36076999999977</v>
      </c>
      <c r="G40" s="29">
        <v>15.725709999999999</v>
      </c>
      <c r="H40" s="29">
        <v>-9.8206600000000002</v>
      </c>
      <c r="I40" s="29">
        <v>-9.8858100000000011</v>
      </c>
      <c r="J40" s="29">
        <v>-211.96143000000001</v>
      </c>
      <c r="K40" s="29">
        <v>-22.985989999999997</v>
      </c>
      <c r="L40" s="29">
        <v>-60.488839999999996</v>
      </c>
      <c r="M40" s="29">
        <v>-1204.6961700000002</v>
      </c>
      <c r="N40" s="29">
        <v>0</v>
      </c>
      <c r="O40" s="29">
        <v>0</v>
      </c>
      <c r="P40" s="29">
        <v>-1204.6961700000002</v>
      </c>
    </row>
    <row r="41" spans="1:16" x14ac:dyDescent="0.2">
      <c r="A41" s="35" t="s">
        <v>2504</v>
      </c>
      <c r="B41" s="29">
        <v>-163.77824000000004</v>
      </c>
      <c r="C41" s="29">
        <v>50.19400000000001</v>
      </c>
      <c r="D41" s="29">
        <v>-1150.6011700000004</v>
      </c>
      <c r="E41" s="29">
        <v>-892.93435000000034</v>
      </c>
      <c r="F41" s="29">
        <v>-137.7082800000012</v>
      </c>
      <c r="G41" s="29">
        <v>-9.3673300000000062</v>
      </c>
      <c r="H41" s="29">
        <v>0</v>
      </c>
      <c r="I41" s="29">
        <v>0</v>
      </c>
      <c r="J41" s="29">
        <v>-9.7228699999999773</v>
      </c>
      <c r="K41" s="29">
        <v>0</v>
      </c>
      <c r="L41" s="29">
        <v>0</v>
      </c>
      <c r="M41" s="29">
        <v>-2313.9182400000022</v>
      </c>
      <c r="N41" s="29">
        <v>0</v>
      </c>
      <c r="O41" s="29">
        <v>0</v>
      </c>
      <c r="P41" s="29">
        <v>-2313.9182400000022</v>
      </c>
    </row>
    <row r="42" spans="1:16" x14ac:dyDescent="0.2">
      <c r="A42" s="35" t="s">
        <v>2505</v>
      </c>
      <c r="B42" s="29">
        <v>-76.358579999999989</v>
      </c>
      <c r="C42" s="29">
        <v>-10.232080000000048</v>
      </c>
      <c r="D42" s="29">
        <v>-829.66958</v>
      </c>
      <c r="E42" s="29">
        <v>23.058630000000061</v>
      </c>
      <c r="F42" s="29">
        <v>-112.57498000000021</v>
      </c>
      <c r="G42" s="29">
        <v>-6.25237</v>
      </c>
      <c r="H42" s="29">
        <v>0</v>
      </c>
      <c r="I42" s="29">
        <v>0</v>
      </c>
      <c r="J42" s="29">
        <v>-36.824340000000014</v>
      </c>
      <c r="K42" s="29">
        <v>0</v>
      </c>
      <c r="L42" s="29">
        <v>0</v>
      </c>
      <c r="M42" s="29">
        <v>-1048.8533</v>
      </c>
      <c r="N42" s="29">
        <v>0</v>
      </c>
      <c r="O42" s="29">
        <v>0</v>
      </c>
      <c r="P42" s="29">
        <v>-1048.8533</v>
      </c>
    </row>
    <row r="43" spans="1:16" x14ac:dyDescent="0.2">
      <c r="A43" s="35" t="s">
        <v>2506</v>
      </c>
      <c r="B43" s="29">
        <v>8338.6920299999911</v>
      </c>
      <c r="C43" s="29">
        <v>4846.6309400000009</v>
      </c>
      <c r="D43" s="29">
        <v>976.96779000002141</v>
      </c>
      <c r="E43" s="29">
        <v>-6318.5550899999889</v>
      </c>
      <c r="F43" s="29">
        <v>1953.6638199999854</v>
      </c>
      <c r="G43" s="29">
        <v>2087.9762700000001</v>
      </c>
      <c r="H43" s="29">
        <v>0</v>
      </c>
      <c r="I43" s="29">
        <v>0</v>
      </c>
      <c r="J43" s="29">
        <v>7959.2391699999998</v>
      </c>
      <c r="K43" s="29">
        <v>4.9156299999999957</v>
      </c>
      <c r="L43" s="29">
        <v>-1322.2317899999991</v>
      </c>
      <c r="M43" s="29">
        <v>18527.298770000009</v>
      </c>
      <c r="N43" s="29">
        <v>0</v>
      </c>
      <c r="O43" s="29">
        <v>0</v>
      </c>
      <c r="P43" s="29">
        <v>18527.298770000009</v>
      </c>
    </row>
    <row r="44" spans="1:16" x14ac:dyDescent="0.2">
      <c r="A44" s="35" t="s">
        <v>1290</v>
      </c>
      <c r="B44" s="45">
        <v>3189.4905000000449</v>
      </c>
      <c r="C44" s="45">
        <v>2204.5952100000063</v>
      </c>
      <c r="D44" s="45">
        <v>-6046.4307000000108</v>
      </c>
      <c r="E44" s="45">
        <v>-10743.071240000159</v>
      </c>
      <c r="F44" s="45">
        <v>2754.1044799999745</v>
      </c>
      <c r="G44" s="45">
        <v>4591.4041199999883</v>
      </c>
      <c r="H44" s="45">
        <v>0</v>
      </c>
      <c r="I44" s="45">
        <v>621.47110999999995</v>
      </c>
      <c r="J44" s="45">
        <v>4055.0722400000027</v>
      </c>
      <c r="K44" s="45">
        <v>18.935079999999981</v>
      </c>
      <c r="L44" s="45">
        <v>10999.476810000122</v>
      </c>
      <c r="M44" s="45">
        <v>11645.047609999967</v>
      </c>
      <c r="N44" s="45">
        <v>0</v>
      </c>
      <c r="O44" s="45">
        <v>0</v>
      </c>
      <c r="P44" s="45">
        <v>11645.047609999967</v>
      </c>
    </row>
    <row r="45" spans="1:16" x14ac:dyDescent="0.2">
      <c r="A45" s="38" t="s">
        <v>289</v>
      </c>
      <c r="B45" s="28">
        <v>102254.89783964702</v>
      </c>
      <c r="C45" s="28">
        <v>83676.255731311161</v>
      </c>
      <c r="D45" s="28">
        <v>-119445.74778174698</v>
      </c>
      <c r="E45" s="28">
        <v>-250128.60130388322</v>
      </c>
      <c r="F45" s="28">
        <v>63643.286080444304</v>
      </c>
      <c r="G45" s="28">
        <v>97933.85126252695</v>
      </c>
      <c r="H45" s="28">
        <v>305.77051722753657</v>
      </c>
      <c r="I45" s="28">
        <v>15524.182823226522</v>
      </c>
      <c r="J45" s="28">
        <v>34295.572589184216</v>
      </c>
      <c r="K45" s="28">
        <v>1159.8160740818869</v>
      </c>
      <c r="L45" s="28">
        <v>889.60207975422964</v>
      </c>
      <c r="M45" s="28">
        <v>30108.885911773628</v>
      </c>
      <c r="N45" s="28">
        <v>-2359.312120000001</v>
      </c>
      <c r="O45" s="28">
        <v>0</v>
      </c>
      <c r="P45" s="28">
        <v>27749.573791773626</v>
      </c>
    </row>
    <row r="46" spans="1:16" x14ac:dyDescent="0.2">
      <c r="A46" s="35" t="s">
        <v>2507</v>
      </c>
      <c r="B46" s="44"/>
      <c r="C46" s="44"/>
      <c r="D46" s="44"/>
      <c r="E46" s="44"/>
      <c r="F46" s="44"/>
      <c r="G46" s="44">
        <v>205.72642999999988</v>
      </c>
      <c r="H46" s="44"/>
      <c r="I46" s="44"/>
      <c r="J46" s="44"/>
      <c r="K46" s="44"/>
      <c r="L46" s="44">
        <v>-9095.7509800000043</v>
      </c>
      <c r="M46" s="44">
        <v>-8890.0245500000037</v>
      </c>
      <c r="N46" s="44">
        <v>-5980.224380000006</v>
      </c>
      <c r="O46" s="44">
        <v>0</v>
      </c>
      <c r="P46" s="44">
        <v>-14870.248930000011</v>
      </c>
    </row>
    <row r="47" spans="1:16" x14ac:dyDescent="0.2">
      <c r="A47" s="35" t="s">
        <v>2508</v>
      </c>
      <c r="B47" s="29"/>
      <c r="C47" s="29"/>
      <c r="D47" s="29"/>
      <c r="E47" s="29"/>
      <c r="F47" s="29"/>
      <c r="G47" s="29">
        <v>-281.88127320000001</v>
      </c>
      <c r="H47" s="29"/>
      <c r="I47" s="29"/>
      <c r="J47" s="29"/>
      <c r="K47" s="29"/>
      <c r="L47" s="29">
        <v>0</v>
      </c>
      <c r="M47" s="29">
        <v>-281.88127320000001</v>
      </c>
      <c r="N47" s="29">
        <v>22037.198061200001</v>
      </c>
      <c r="O47" s="29">
        <v>-20915.531008000002</v>
      </c>
      <c r="P47" s="29">
        <v>839.78577999999743</v>
      </c>
    </row>
    <row r="48" spans="1:16" x14ac:dyDescent="0.2">
      <c r="A48" s="35" t="s">
        <v>2509</v>
      </c>
      <c r="B48" s="29"/>
      <c r="C48" s="29"/>
      <c r="D48" s="29"/>
      <c r="E48" s="29"/>
      <c r="F48" s="29"/>
      <c r="G48" s="29">
        <v>2375.027</v>
      </c>
      <c r="H48" s="29"/>
      <c r="I48" s="29"/>
      <c r="J48" s="29"/>
      <c r="K48" s="29"/>
      <c r="L48" s="29">
        <v>-351.75299999999999</v>
      </c>
      <c r="M48" s="29">
        <v>2023.2739999999999</v>
      </c>
      <c r="N48" s="29">
        <v>13747.807000000001</v>
      </c>
      <c r="O48" s="29">
        <v>0</v>
      </c>
      <c r="P48" s="29">
        <v>15771.081</v>
      </c>
    </row>
    <row r="49" spans="1:16" x14ac:dyDescent="0.2">
      <c r="A49" s="35" t="s">
        <v>2510</v>
      </c>
      <c r="B49" s="29"/>
      <c r="C49" s="29"/>
      <c r="D49" s="29"/>
      <c r="E49" s="29"/>
      <c r="F49" s="29"/>
      <c r="G49" s="29">
        <v>-78.292660000000055</v>
      </c>
      <c r="H49" s="29"/>
      <c r="I49" s="29"/>
      <c r="J49" s="29"/>
      <c r="K49" s="29"/>
      <c r="L49" s="29">
        <v>0</v>
      </c>
      <c r="M49" s="29">
        <v>-78.292660000000055</v>
      </c>
      <c r="N49" s="29">
        <v>17768.226669999956</v>
      </c>
      <c r="O49" s="29">
        <v>-21439.121770000002</v>
      </c>
      <c r="P49" s="29">
        <v>-3749.1877600000462</v>
      </c>
    </row>
    <row r="50" spans="1:16" x14ac:dyDescent="0.2">
      <c r="A50" s="35" t="s">
        <v>2511</v>
      </c>
      <c r="B50" s="45"/>
      <c r="C50" s="45"/>
      <c r="D50" s="45"/>
      <c r="E50" s="45"/>
      <c r="F50" s="45"/>
      <c r="G50" s="45">
        <v>161.37468000000001</v>
      </c>
      <c r="H50" s="45"/>
      <c r="I50" s="45"/>
      <c r="J50" s="45"/>
      <c r="K50" s="45"/>
      <c r="L50" s="45">
        <v>0</v>
      </c>
      <c r="M50" s="45">
        <v>161.37468000000001</v>
      </c>
      <c r="N50" s="45">
        <v>-148.91969000000506</v>
      </c>
      <c r="O50" s="45">
        <v>-6743.15481</v>
      </c>
      <c r="P50" s="45">
        <v>-6730.6998200000053</v>
      </c>
    </row>
    <row r="51" spans="1:16" x14ac:dyDescent="0.2">
      <c r="A51" s="37" t="s">
        <v>2512</v>
      </c>
      <c r="B51" s="29"/>
      <c r="C51" s="29"/>
      <c r="D51" s="29"/>
      <c r="E51" s="29"/>
      <c r="F51" s="29"/>
      <c r="G51" s="29">
        <v>0</v>
      </c>
      <c r="H51" s="29"/>
      <c r="I51" s="29"/>
      <c r="J51" s="29"/>
      <c r="K51" s="29"/>
      <c r="L51" s="29">
        <v>0</v>
      </c>
      <c r="M51" s="29">
        <v>0</v>
      </c>
      <c r="N51" s="29">
        <v>7728.3739939999878</v>
      </c>
      <c r="O51" s="29">
        <v>-32934.746109999993</v>
      </c>
      <c r="P51" s="29">
        <v>-25206.372116000006</v>
      </c>
    </row>
    <row r="52" spans="1:16" x14ac:dyDescent="0.2">
      <c r="A52" s="35" t="s">
        <v>2513</v>
      </c>
      <c r="B52" s="29"/>
      <c r="C52" s="29"/>
      <c r="D52" s="29"/>
      <c r="E52" s="29"/>
      <c r="F52" s="29"/>
      <c r="G52" s="29">
        <v>884.84620999999902</v>
      </c>
      <c r="H52" s="29"/>
      <c r="I52" s="29"/>
      <c r="J52" s="29"/>
      <c r="K52" s="29"/>
      <c r="L52" s="29">
        <v>-948.54743999999391</v>
      </c>
      <c r="M52" s="29">
        <v>-63.701229999994858</v>
      </c>
      <c r="N52" s="29">
        <v>14472.930840000003</v>
      </c>
      <c r="O52" s="29">
        <v>0</v>
      </c>
      <c r="P52" s="29">
        <v>14409.229610000009</v>
      </c>
    </row>
    <row r="53" spans="1:16" x14ac:dyDescent="0.2">
      <c r="A53" s="371" t="s">
        <v>287</v>
      </c>
      <c r="B53" s="29"/>
      <c r="C53" s="29"/>
      <c r="D53" s="29"/>
      <c r="E53" s="29"/>
      <c r="F53" s="29"/>
      <c r="G53" s="29">
        <v>373.88620999999995</v>
      </c>
      <c r="H53" s="29"/>
      <c r="I53" s="29"/>
      <c r="J53" s="29"/>
      <c r="K53" s="29"/>
      <c r="L53" s="29">
        <v>0</v>
      </c>
      <c r="M53" s="29">
        <v>373.88620999999995</v>
      </c>
      <c r="N53" s="29">
        <v>21336.661860000015</v>
      </c>
      <c r="O53" s="29">
        <v>-11994.690710000001</v>
      </c>
      <c r="P53" s="29">
        <v>9715.8573600000145</v>
      </c>
    </row>
    <row r="54" spans="1:16" x14ac:dyDescent="0.2">
      <c r="A54" s="35" t="s">
        <v>2514</v>
      </c>
      <c r="B54" s="29"/>
      <c r="C54" s="29"/>
      <c r="D54" s="29"/>
      <c r="E54" s="29"/>
      <c r="F54" s="29"/>
      <c r="G54" s="29">
        <v>11.77223</v>
      </c>
      <c r="H54" s="29"/>
      <c r="I54" s="29"/>
      <c r="J54" s="29"/>
      <c r="K54" s="29"/>
      <c r="L54" s="29">
        <v>0</v>
      </c>
      <c r="M54" s="29">
        <v>11.77223</v>
      </c>
      <c r="N54" s="29">
        <v>8619.669729999996</v>
      </c>
      <c r="O54" s="29">
        <v>0</v>
      </c>
      <c r="P54" s="29">
        <v>8631.4419599999965</v>
      </c>
    </row>
    <row r="55" spans="1:16" x14ac:dyDescent="0.2">
      <c r="A55" s="36" t="s">
        <v>2515</v>
      </c>
      <c r="B55" s="29"/>
      <c r="C55" s="29"/>
      <c r="D55" s="29"/>
      <c r="E55" s="29"/>
      <c r="F55" s="29"/>
      <c r="G55" s="29">
        <v>239.62186999999992</v>
      </c>
      <c r="H55" s="29"/>
      <c r="I55" s="29"/>
      <c r="J55" s="29"/>
      <c r="K55" s="29"/>
      <c r="L55" s="29">
        <v>-1961.2532500000018</v>
      </c>
      <c r="M55" s="29">
        <v>-1721.6313800000021</v>
      </c>
      <c r="N55" s="29">
        <v>393.40618999999759</v>
      </c>
      <c r="O55" s="29">
        <v>0</v>
      </c>
      <c r="P55" s="29">
        <v>-1328.2251900000044</v>
      </c>
    </row>
    <row r="56" spans="1:16" x14ac:dyDescent="0.2">
      <c r="A56" s="35" t="s">
        <v>288</v>
      </c>
      <c r="B56" s="44"/>
      <c r="C56" s="44"/>
      <c r="D56" s="44"/>
      <c r="E56" s="44"/>
      <c r="F56" s="44"/>
      <c r="G56" s="44">
        <v>176.05789000000007</v>
      </c>
      <c r="H56" s="44"/>
      <c r="I56" s="44"/>
      <c r="J56" s="44"/>
      <c r="K56" s="44"/>
      <c r="L56" s="44">
        <v>-6336.6413500000017</v>
      </c>
      <c r="M56" s="44">
        <v>-6160.5834600000017</v>
      </c>
      <c r="N56" s="44">
        <v>723.51754999998957</v>
      </c>
      <c r="O56" s="44">
        <v>0</v>
      </c>
      <c r="P56" s="44">
        <v>-5437.0659100000121</v>
      </c>
    </row>
    <row r="57" spans="1:16" x14ac:dyDescent="0.2">
      <c r="A57" s="35" t="s">
        <v>2516</v>
      </c>
      <c r="B57" s="29"/>
      <c r="C57" s="29"/>
      <c r="D57" s="29"/>
      <c r="E57" s="29"/>
      <c r="F57" s="29"/>
      <c r="G57" s="29">
        <v>-418.75275000000062</v>
      </c>
      <c r="H57" s="29"/>
      <c r="I57" s="29"/>
      <c r="J57" s="29"/>
      <c r="K57" s="29"/>
      <c r="L57" s="29">
        <v>0</v>
      </c>
      <c r="M57" s="29">
        <v>-418.75275000000062</v>
      </c>
      <c r="N57" s="29">
        <v>2349.9541199999899</v>
      </c>
      <c r="O57" s="29">
        <v>-9995.8396299988872</v>
      </c>
      <c r="P57" s="29">
        <v>-8064.6382599988983</v>
      </c>
    </row>
    <row r="58" spans="1:16" x14ac:dyDescent="0.2">
      <c r="A58" s="35" t="s">
        <v>2517</v>
      </c>
      <c r="B58" s="29"/>
      <c r="C58" s="29"/>
      <c r="D58" s="29"/>
      <c r="E58" s="29"/>
      <c r="F58" s="29"/>
      <c r="G58" s="29">
        <v>0.2164700000000003</v>
      </c>
      <c r="H58" s="29"/>
      <c r="I58" s="29"/>
      <c r="J58" s="29"/>
      <c r="K58" s="29"/>
      <c r="L58" s="29">
        <v>0</v>
      </c>
      <c r="M58" s="29">
        <v>0.2164700000000003</v>
      </c>
      <c r="N58" s="29">
        <v>22622.599794000016</v>
      </c>
      <c r="O58" s="29">
        <v>-15202.93268</v>
      </c>
      <c r="P58" s="29">
        <v>7419.8835840000138</v>
      </c>
    </row>
    <row r="59" spans="1:16" x14ac:dyDescent="0.2">
      <c r="A59" s="35" t="s">
        <v>2518</v>
      </c>
      <c r="B59" s="29"/>
      <c r="C59" s="29"/>
      <c r="D59" s="29"/>
      <c r="E59" s="29"/>
      <c r="F59" s="29"/>
      <c r="G59" s="29">
        <v>22.85599999999997</v>
      </c>
      <c r="H59" s="29"/>
      <c r="I59" s="29"/>
      <c r="J59" s="29"/>
      <c r="K59" s="29"/>
      <c r="L59" s="29">
        <v>1890.1335400000066</v>
      </c>
      <c r="M59" s="29">
        <v>1912.9895400000066</v>
      </c>
      <c r="N59" s="29">
        <v>884.22127999998634</v>
      </c>
      <c r="O59" s="29">
        <v>0</v>
      </c>
      <c r="P59" s="29">
        <v>2797.210819999993</v>
      </c>
    </row>
    <row r="60" spans="1:16" x14ac:dyDescent="0.2">
      <c r="A60" s="35" t="s">
        <v>2519</v>
      </c>
      <c r="B60" s="45"/>
      <c r="C60" s="45"/>
      <c r="D60" s="45"/>
      <c r="E60" s="45"/>
      <c r="F60" s="45"/>
      <c r="G60" s="45">
        <v>-0.76857999999999449</v>
      </c>
      <c r="H60" s="45"/>
      <c r="I60" s="45"/>
      <c r="J60" s="45"/>
      <c r="K60" s="45"/>
      <c r="L60" s="45">
        <v>-171.12369999999993</v>
      </c>
      <c r="M60" s="45">
        <v>-171.89227999999991</v>
      </c>
      <c r="N60" s="45">
        <v>-945.74991000000057</v>
      </c>
      <c r="O60" s="45">
        <v>0</v>
      </c>
      <c r="P60" s="45">
        <v>-1117.6421900000005</v>
      </c>
    </row>
    <row r="61" spans="1:16" x14ac:dyDescent="0.2">
      <c r="A61" s="37" t="s">
        <v>2520</v>
      </c>
      <c r="B61" s="29"/>
      <c r="C61" s="29"/>
      <c r="D61" s="29"/>
      <c r="E61" s="29"/>
      <c r="F61" s="29"/>
      <c r="G61" s="29">
        <v>-171.00908999999999</v>
      </c>
      <c r="H61" s="29"/>
      <c r="I61" s="29"/>
      <c r="J61" s="29"/>
      <c r="K61" s="29"/>
      <c r="L61" s="29">
        <v>-712.63106999999934</v>
      </c>
      <c r="M61" s="29">
        <v>-883.64015999999936</v>
      </c>
      <c r="N61" s="29">
        <v>1109.621250000002</v>
      </c>
      <c r="O61" s="29">
        <v>0</v>
      </c>
      <c r="P61" s="29">
        <v>225.98109000000252</v>
      </c>
    </row>
    <row r="62" spans="1:16" x14ac:dyDescent="0.2">
      <c r="A62" s="35" t="s">
        <v>2521</v>
      </c>
      <c r="B62" s="29"/>
      <c r="C62" s="29"/>
      <c r="D62" s="29"/>
      <c r="E62" s="29"/>
      <c r="F62" s="29"/>
      <c r="G62" s="29">
        <v>451.58018000000004</v>
      </c>
      <c r="H62" s="29"/>
      <c r="I62" s="29"/>
      <c r="J62" s="29"/>
      <c r="K62" s="29"/>
      <c r="L62" s="29">
        <v>0</v>
      </c>
      <c r="M62" s="29">
        <v>451.58018000000004</v>
      </c>
      <c r="N62" s="29">
        <v>10062.312819677949</v>
      </c>
      <c r="O62" s="29">
        <v>-3721.5562799999993</v>
      </c>
      <c r="P62" s="29">
        <v>6792.3367196779491</v>
      </c>
    </row>
    <row r="63" spans="1:16" x14ac:dyDescent="0.2">
      <c r="A63" s="35" t="s">
        <v>2522</v>
      </c>
      <c r="B63" s="29"/>
      <c r="C63" s="29"/>
      <c r="D63" s="29"/>
      <c r="E63" s="29"/>
      <c r="F63" s="29"/>
      <c r="G63" s="29">
        <v>0</v>
      </c>
      <c r="H63" s="29"/>
      <c r="I63" s="29"/>
      <c r="J63" s="29"/>
      <c r="K63" s="29"/>
      <c r="L63" s="29">
        <v>0</v>
      </c>
      <c r="M63" s="29">
        <v>0</v>
      </c>
      <c r="N63" s="29">
        <v>0</v>
      </c>
      <c r="O63" s="29">
        <v>-5211.3900000000003</v>
      </c>
      <c r="P63" s="29">
        <v>-5211.3900000000003</v>
      </c>
    </row>
    <row r="64" spans="1:16" x14ac:dyDescent="0.2">
      <c r="A64" s="35" t="s">
        <v>2523</v>
      </c>
      <c r="B64" s="29"/>
      <c r="C64" s="29"/>
      <c r="D64" s="29"/>
      <c r="E64" s="29"/>
      <c r="F64" s="29"/>
      <c r="G64" s="29">
        <v>23.27824</v>
      </c>
      <c r="H64" s="29"/>
      <c r="I64" s="29"/>
      <c r="J64" s="29"/>
      <c r="K64" s="29"/>
      <c r="L64" s="29">
        <v>0</v>
      </c>
      <c r="M64" s="29">
        <v>23.27824</v>
      </c>
      <c r="N64" s="29">
        <v>146.3927200000002</v>
      </c>
      <c r="O64" s="29">
        <v>0</v>
      </c>
      <c r="P64" s="29">
        <v>169.67096000000021</v>
      </c>
    </row>
    <row r="65" spans="1:16" x14ac:dyDescent="0.2">
      <c r="A65" s="35" t="s">
        <v>2524</v>
      </c>
      <c r="B65" s="29"/>
      <c r="C65" s="29"/>
      <c r="D65" s="29"/>
      <c r="E65" s="29"/>
      <c r="F65" s="29"/>
      <c r="G65" s="29">
        <v>539.48185000000001</v>
      </c>
      <c r="H65" s="29"/>
      <c r="I65" s="29"/>
      <c r="J65" s="29"/>
      <c r="K65" s="29"/>
      <c r="L65" s="29">
        <v>-5.99993</v>
      </c>
      <c r="M65" s="29">
        <v>533.48191999999995</v>
      </c>
      <c r="N65" s="29">
        <v>10840.176029999957</v>
      </c>
      <c r="O65" s="29">
        <v>-9208.7440399999959</v>
      </c>
      <c r="P65" s="29">
        <v>2164.9139099999611</v>
      </c>
    </row>
    <row r="66" spans="1:16" x14ac:dyDescent="0.2">
      <c r="A66" s="35" t="s">
        <v>1291</v>
      </c>
      <c r="B66" s="29"/>
      <c r="C66" s="29"/>
      <c r="D66" s="29"/>
      <c r="E66" s="29"/>
      <c r="F66" s="29"/>
      <c r="G66" s="29">
        <v>561.22478999999998</v>
      </c>
      <c r="H66" s="29"/>
      <c r="I66" s="29"/>
      <c r="J66" s="29"/>
      <c r="K66" s="29"/>
      <c r="L66" s="29">
        <v>-73.539680000000018</v>
      </c>
      <c r="M66" s="29">
        <v>487.68511000000001</v>
      </c>
      <c r="N66" s="29">
        <v>8279.9160499999816</v>
      </c>
      <c r="O66" s="29">
        <v>-14968.916310000002</v>
      </c>
      <c r="P66" s="29">
        <v>-6201.3151500000213</v>
      </c>
    </row>
    <row r="67" spans="1:16" x14ac:dyDescent="0.2">
      <c r="A67" s="38" t="s">
        <v>290</v>
      </c>
      <c r="B67" s="46"/>
      <c r="C67" s="46"/>
      <c r="D67" s="46"/>
      <c r="E67" s="46"/>
      <c r="F67" s="46"/>
      <c r="G67" s="46">
        <v>5076.2456967999988</v>
      </c>
      <c r="H67" s="46"/>
      <c r="I67" s="46"/>
      <c r="J67" s="46"/>
      <c r="K67" s="46"/>
      <c r="L67" s="46">
        <v>-17767.106859999996</v>
      </c>
      <c r="M67" s="46">
        <v>-12690.861163199994</v>
      </c>
      <c r="N67" s="46">
        <v>156048.09197887781</v>
      </c>
      <c r="O67" s="46">
        <v>-152336.62334799889</v>
      </c>
      <c r="P67" s="46">
        <v>-8979.392532321066</v>
      </c>
    </row>
    <row r="68" spans="1:16" ht="13.5" thickBot="1" x14ac:dyDescent="0.25">
      <c r="A68" s="38" t="s">
        <v>1406</v>
      </c>
      <c r="B68" s="54">
        <v>102254.89783964702</v>
      </c>
      <c r="C68" s="54">
        <v>83676.255731311161</v>
      </c>
      <c r="D68" s="54">
        <v>-119445.74778174698</v>
      </c>
      <c r="E68" s="54">
        <v>-250128.60130388322</v>
      </c>
      <c r="F68" s="54">
        <v>63643.286080444304</v>
      </c>
      <c r="G68" s="54">
        <v>103010.09695932694</v>
      </c>
      <c r="H68" s="54">
        <v>305.77051722753657</v>
      </c>
      <c r="I68" s="54">
        <v>15524.182823226522</v>
      </c>
      <c r="J68" s="54">
        <v>34295.572589184216</v>
      </c>
      <c r="K68" s="54">
        <v>1159.8160740818869</v>
      </c>
      <c r="L68" s="54">
        <v>-16877.504780245767</v>
      </c>
      <c r="M68" s="54">
        <v>17418.024748573636</v>
      </c>
      <c r="N68" s="54">
        <v>153688.7798588778</v>
      </c>
      <c r="O68" s="54">
        <v>-152336.62334799889</v>
      </c>
      <c r="P68" s="54">
        <v>18770.181259452558</v>
      </c>
    </row>
    <row r="70" spans="1:16" x14ac:dyDescent="0.2">
      <c r="A70" s="82" t="s">
        <v>1578</v>
      </c>
    </row>
  </sheetData>
  <mergeCells count="19">
    <mergeCell ref="N10:N12"/>
    <mergeCell ref="B10:B12"/>
    <mergeCell ref="C10:C12"/>
    <mergeCell ref="D10:D12"/>
    <mergeCell ref="E10:E12"/>
    <mergeCell ref="F10:F12"/>
    <mergeCell ref="G10:G12"/>
    <mergeCell ref="H10:H12"/>
    <mergeCell ref="M10:M12"/>
    <mergeCell ref="O10:O12"/>
    <mergeCell ref="P10:P12"/>
    <mergeCell ref="A5:H6"/>
    <mergeCell ref="I5:P6"/>
    <mergeCell ref="I10:I12"/>
    <mergeCell ref="J10:J12"/>
    <mergeCell ref="K10:K12"/>
    <mergeCell ref="L10:L12"/>
    <mergeCell ref="A8:A12"/>
    <mergeCell ref="B8:P9"/>
  </mergeCells>
  <phoneticPr fontId="2" type="noConversion"/>
  <conditionalFormatting sqref="B14:P68">
    <cfRule type="expression" dxfId="75" priority="1" stopIfTrue="1">
      <formula>$AZ14=1</formula>
    </cfRule>
  </conditionalFormatting>
  <conditionalFormatting sqref="A14:A68">
    <cfRule type="expression" dxfId="74" priority="2" stopIfTrue="1">
      <formula>$AW14=1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8" scale="77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workbookViewId="0">
      <selection activeCell="A2" sqref="A2"/>
    </sheetView>
  </sheetViews>
  <sheetFormatPr defaultRowHeight="12.75" x14ac:dyDescent="0.2"/>
  <cols>
    <col min="1" max="1" width="49.42578125" style="3" customWidth="1"/>
    <col min="2" max="2" width="10.28515625" style="3" customWidth="1"/>
    <col min="3" max="3" width="11.5703125" style="3" customWidth="1"/>
    <col min="4" max="4" width="10.42578125" style="3" customWidth="1"/>
    <col min="5" max="5" width="9.85546875" style="3" customWidth="1"/>
    <col min="6" max="6" width="11.85546875" style="3" customWidth="1"/>
    <col min="7" max="7" width="9.85546875" style="3" customWidth="1"/>
    <col min="8" max="8" width="10.42578125" style="3" customWidth="1"/>
    <col min="9" max="9" width="12.28515625" style="3" customWidth="1"/>
    <col min="10" max="10" width="10.42578125" style="3" customWidth="1"/>
    <col min="11" max="11" width="9.140625" style="3"/>
    <col min="12" max="12" width="12.5703125" style="3" customWidth="1"/>
    <col min="13" max="13" width="10" style="3" customWidth="1"/>
    <col min="14" max="14" width="13.42578125" style="3" customWidth="1"/>
    <col min="15" max="16384" width="9.140625" style="96"/>
  </cols>
  <sheetData>
    <row r="1" spans="1:14" x14ac:dyDescent="0.2">
      <c r="A1" s="519" t="s">
        <v>185</v>
      </c>
    </row>
    <row r="2" spans="1:14" x14ac:dyDescent="0.2">
      <c r="A2" s="519" t="s">
        <v>2786</v>
      </c>
    </row>
    <row r="3" spans="1:14" x14ac:dyDescent="0.2">
      <c r="A3" s="20" t="s">
        <v>2839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75" t="s">
        <v>2840</v>
      </c>
    </row>
    <row r="5" spans="1:14" x14ac:dyDescent="0.2">
      <c r="A5" s="674" t="s">
        <v>2754</v>
      </c>
      <c r="B5" s="674"/>
      <c r="C5" s="674"/>
      <c r="D5" s="674"/>
      <c r="E5" s="674"/>
      <c r="F5" s="674"/>
      <c r="G5" s="675" t="s">
        <v>2755</v>
      </c>
      <c r="H5" s="675"/>
      <c r="I5" s="675"/>
      <c r="J5" s="675"/>
      <c r="K5" s="675"/>
      <c r="L5" s="675"/>
      <c r="M5" s="675"/>
      <c r="N5" s="675"/>
    </row>
    <row r="6" spans="1:14" s="97" customFormat="1" x14ac:dyDescent="0.2">
      <c r="A6" s="674"/>
      <c r="B6" s="674"/>
      <c r="C6" s="674"/>
      <c r="D6" s="674"/>
      <c r="E6" s="674"/>
      <c r="F6" s="674"/>
      <c r="G6" s="675"/>
      <c r="H6" s="675"/>
      <c r="I6" s="675"/>
      <c r="J6" s="675"/>
      <c r="K6" s="675"/>
      <c r="L6" s="675"/>
      <c r="M6" s="675"/>
      <c r="N6" s="675"/>
    </row>
    <row r="7" spans="1:14" ht="13.5" thickBot="1" x14ac:dyDescent="0.25">
      <c r="N7" s="14" t="s">
        <v>2525</v>
      </c>
    </row>
    <row r="8" spans="1:14" ht="50.25" thickBot="1" x14ac:dyDescent="0.25">
      <c r="A8" s="83"/>
      <c r="B8" s="83" t="s">
        <v>2586</v>
      </c>
      <c r="C8" s="83" t="s">
        <v>1521</v>
      </c>
      <c r="D8" s="83" t="s">
        <v>2587</v>
      </c>
      <c r="E8" s="83" t="s">
        <v>2588</v>
      </c>
      <c r="F8" s="83" t="s">
        <v>2569</v>
      </c>
      <c r="G8" s="83" t="s">
        <v>2570</v>
      </c>
      <c r="H8" s="83" t="s">
        <v>2567</v>
      </c>
      <c r="I8" s="83" t="s">
        <v>2568</v>
      </c>
      <c r="J8" s="83" t="s">
        <v>2578</v>
      </c>
      <c r="K8" s="83" t="s">
        <v>2571</v>
      </c>
      <c r="L8" s="83" t="s">
        <v>2583</v>
      </c>
      <c r="M8" s="83" t="s">
        <v>2573</v>
      </c>
      <c r="N8" s="83" t="s">
        <v>2574</v>
      </c>
    </row>
    <row r="9" spans="1:14" x14ac:dyDescent="0.2">
      <c r="A9" s="505"/>
      <c r="B9" s="506"/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506"/>
      <c r="N9" s="506"/>
    </row>
    <row r="10" spans="1:14" x14ac:dyDescent="0.2">
      <c r="A10" s="505"/>
      <c r="B10" s="505"/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</row>
    <row r="11" spans="1:14" ht="15" customHeight="1" x14ac:dyDescent="0.2">
      <c r="A11" s="98" t="s">
        <v>1833</v>
      </c>
      <c r="B11" s="238"/>
      <c r="C11" s="238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14" ht="15" customHeight="1" x14ac:dyDescent="0.2">
      <c r="A12" s="98"/>
      <c r="B12" s="238"/>
      <c r="C12" s="238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14" ht="15" customHeight="1" x14ac:dyDescent="0.2">
      <c r="A13" s="88" t="s">
        <v>2756</v>
      </c>
      <c r="B13" s="84">
        <v>162679.90593000004</v>
      </c>
      <c r="C13" s="84">
        <v>29880.10973</v>
      </c>
      <c r="D13" s="86">
        <v>89813.550650000005</v>
      </c>
      <c r="E13" s="86">
        <v>260863.78424999994</v>
      </c>
      <c r="F13" s="86">
        <v>7220.2306699999999</v>
      </c>
      <c r="G13" s="86">
        <v>14.330140000000004</v>
      </c>
      <c r="H13" s="86">
        <v>244.35754999999997</v>
      </c>
      <c r="I13" s="86">
        <v>44003.877619999999</v>
      </c>
      <c r="J13" s="86">
        <v>1274.7350399999996</v>
      </c>
      <c r="K13" s="86">
        <v>115773.73196999998</v>
      </c>
      <c r="L13" s="86">
        <v>711768.61354999978</v>
      </c>
      <c r="M13" s="86">
        <v>14848.855089999997</v>
      </c>
      <c r="N13" s="86">
        <v>726617.46863999986</v>
      </c>
    </row>
    <row r="14" spans="1:14" ht="15" customHeight="1" x14ac:dyDescent="0.2">
      <c r="A14" s="89" t="s">
        <v>2757</v>
      </c>
      <c r="B14" s="85">
        <v>225345.16295000003</v>
      </c>
      <c r="C14" s="85">
        <v>38213.058239999998</v>
      </c>
      <c r="D14" s="86">
        <v>97225.281359999994</v>
      </c>
      <c r="E14" s="86">
        <v>279884.16128999996</v>
      </c>
      <c r="F14" s="86">
        <v>9139.4624000000003</v>
      </c>
      <c r="G14" s="86">
        <v>42.46904</v>
      </c>
      <c r="H14" s="86">
        <v>272.08422999999999</v>
      </c>
      <c r="I14" s="86">
        <v>64376.199520000002</v>
      </c>
      <c r="J14" s="86">
        <v>2381.7232999999997</v>
      </c>
      <c r="K14" s="86">
        <v>120465.07619999998</v>
      </c>
      <c r="L14" s="86">
        <v>837344.67852999968</v>
      </c>
      <c r="M14" s="86">
        <v>16084.07343</v>
      </c>
      <c r="N14" s="86">
        <v>853428.75195999967</v>
      </c>
    </row>
    <row r="15" spans="1:14" ht="15" customHeight="1" x14ac:dyDescent="0.2">
      <c r="A15" s="88" t="s">
        <v>1834</v>
      </c>
      <c r="B15" s="85">
        <v>-61525.270829999994</v>
      </c>
      <c r="C15" s="85">
        <v>-7954.8070299999999</v>
      </c>
      <c r="D15" s="86">
        <v>-1487.8297999999998</v>
      </c>
      <c r="E15" s="86">
        <v>-13923.833129999999</v>
      </c>
      <c r="F15" s="86">
        <v>-1271.0636499999998</v>
      </c>
      <c r="G15" s="86">
        <v>-19.63401</v>
      </c>
      <c r="H15" s="86">
        <v>-14.238760000000001</v>
      </c>
      <c r="I15" s="86">
        <v>-16007.45406</v>
      </c>
      <c r="J15" s="86">
        <v>-946.39105000000006</v>
      </c>
      <c r="K15" s="86">
        <v>-3030.9881500000001</v>
      </c>
      <c r="L15" s="86">
        <v>-106181.51046999999</v>
      </c>
      <c r="M15" s="86">
        <v>-1131.3642199999999</v>
      </c>
      <c r="N15" s="86">
        <v>-107312.87469</v>
      </c>
    </row>
    <row r="16" spans="1:14" ht="15" customHeight="1" x14ac:dyDescent="0.2">
      <c r="A16" s="88" t="s">
        <v>1835</v>
      </c>
      <c r="B16" s="85">
        <v>-31297.564399999999</v>
      </c>
      <c r="C16" s="85">
        <v>-6531.9524099999999</v>
      </c>
      <c r="D16" s="86">
        <v>-39139.190190000001</v>
      </c>
      <c r="E16" s="86">
        <v>-112016.92928000001</v>
      </c>
      <c r="F16" s="86">
        <v>-2828.1690699999999</v>
      </c>
      <c r="G16" s="86">
        <v>-15.79116</v>
      </c>
      <c r="H16" s="86">
        <v>-69.32347</v>
      </c>
      <c r="I16" s="86">
        <v>-21342.535810000001</v>
      </c>
      <c r="J16" s="86">
        <v>-312.45486</v>
      </c>
      <c r="K16" s="86">
        <v>-40139.894830000005</v>
      </c>
      <c r="L16" s="86">
        <v>-253693.80548000004</v>
      </c>
      <c r="M16" s="86">
        <v>-2687.1510699999999</v>
      </c>
      <c r="N16" s="86">
        <v>-256380.95655000003</v>
      </c>
    </row>
    <row r="17" spans="1:14" ht="15" customHeight="1" x14ac:dyDescent="0.2">
      <c r="A17" s="90" t="s">
        <v>1836</v>
      </c>
      <c r="B17" s="85">
        <v>4649.48524</v>
      </c>
      <c r="C17" s="85">
        <v>1307.3262999999997</v>
      </c>
      <c r="D17" s="86">
        <v>348.96499</v>
      </c>
      <c r="E17" s="86">
        <v>5062.9906799999981</v>
      </c>
      <c r="F17" s="86">
        <v>367.60071999999997</v>
      </c>
      <c r="G17" s="86">
        <v>7.28627</v>
      </c>
      <c r="H17" s="86">
        <v>4.7337199999999999</v>
      </c>
      <c r="I17" s="86">
        <v>3664.80168</v>
      </c>
      <c r="J17" s="86">
        <v>118.35762</v>
      </c>
      <c r="K17" s="86">
        <v>1049.3461200000002</v>
      </c>
      <c r="L17" s="86">
        <v>16580.893339999995</v>
      </c>
      <c r="M17" s="86">
        <v>512.01599999999996</v>
      </c>
      <c r="N17" s="86">
        <v>17092.909339999995</v>
      </c>
    </row>
    <row r="18" spans="1:14" ht="15" customHeight="1" x14ac:dyDescent="0.2">
      <c r="A18" s="88" t="s">
        <v>1837</v>
      </c>
      <c r="B18" s="85">
        <v>32955.325850000001</v>
      </c>
      <c r="C18" s="85">
        <v>5795.1447700000008</v>
      </c>
      <c r="D18" s="86">
        <v>33523.220690000002</v>
      </c>
      <c r="E18" s="86">
        <v>106157.98231000001</v>
      </c>
      <c r="F18" s="86">
        <v>2107.0155299999997</v>
      </c>
      <c r="G18" s="86">
        <v>0</v>
      </c>
      <c r="H18" s="86">
        <v>51.10183</v>
      </c>
      <c r="I18" s="86">
        <v>16380.904990000001</v>
      </c>
      <c r="J18" s="86">
        <v>60.389380000000003</v>
      </c>
      <c r="K18" s="86">
        <v>39043.135620000001</v>
      </c>
      <c r="L18" s="86">
        <v>236074.22097000002</v>
      </c>
      <c r="M18" s="86">
        <v>2097.98362</v>
      </c>
      <c r="N18" s="86">
        <v>238172.20459000004</v>
      </c>
    </row>
    <row r="19" spans="1:14" ht="15" customHeight="1" x14ac:dyDescent="0.2">
      <c r="A19" s="88" t="s">
        <v>1838</v>
      </c>
      <c r="B19" s="85">
        <v>-7447.2328799999996</v>
      </c>
      <c r="C19" s="85">
        <v>-948.66014000000007</v>
      </c>
      <c r="D19" s="86">
        <v>-656.89639999999997</v>
      </c>
      <c r="E19" s="86">
        <v>-4300.5876200000002</v>
      </c>
      <c r="F19" s="86">
        <v>-294.61526000000003</v>
      </c>
      <c r="G19" s="86">
        <v>0</v>
      </c>
      <c r="H19" s="86">
        <v>0</v>
      </c>
      <c r="I19" s="86">
        <v>-3068.0387000000001</v>
      </c>
      <c r="J19" s="86">
        <v>-26.88935</v>
      </c>
      <c r="K19" s="86">
        <v>-1612.94299</v>
      </c>
      <c r="L19" s="86">
        <v>-18355.86334</v>
      </c>
      <c r="M19" s="86">
        <v>-26.702669999999998</v>
      </c>
      <c r="N19" s="86">
        <v>-18382.566010000002</v>
      </c>
    </row>
    <row r="20" spans="1:14" ht="15" customHeight="1" x14ac:dyDescent="0.2">
      <c r="A20" s="88" t="s">
        <v>1839</v>
      </c>
      <c r="B20" s="85">
        <v>0</v>
      </c>
      <c r="C20" s="85">
        <v>0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</row>
    <row r="21" spans="1:14" ht="15" customHeight="1" x14ac:dyDescent="0.2">
      <c r="A21" s="508" t="s">
        <v>1840</v>
      </c>
      <c r="B21" s="85">
        <v>5685.4393300000002</v>
      </c>
      <c r="C21" s="85">
        <v>1054.5030899999999</v>
      </c>
      <c r="D21" s="86">
        <v>2544.1277599999999</v>
      </c>
      <c r="E21" s="86">
        <v>7916.5436299999983</v>
      </c>
      <c r="F21" s="86">
        <v>199.80056999999999</v>
      </c>
      <c r="G21" s="86">
        <v>0</v>
      </c>
      <c r="H21" s="86">
        <v>6.6599599999999999</v>
      </c>
      <c r="I21" s="86">
        <v>1567.3246000000001</v>
      </c>
      <c r="J21" s="86">
        <v>46.62003</v>
      </c>
      <c r="K21" s="86">
        <v>3179.0496999999996</v>
      </c>
      <c r="L21" s="86">
        <v>22200.068670000001</v>
      </c>
      <c r="M21" s="86">
        <v>0</v>
      </c>
      <c r="N21" s="86">
        <v>22200.068670000001</v>
      </c>
    </row>
    <row r="22" spans="1:14" ht="15" customHeight="1" x14ac:dyDescent="0.2">
      <c r="A22" s="88" t="s">
        <v>1841</v>
      </c>
      <c r="B22" s="85">
        <v>0</v>
      </c>
      <c r="C22" s="85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696.40366999999992</v>
      </c>
      <c r="N22" s="86">
        <v>696.40366999999992</v>
      </c>
    </row>
    <row r="23" spans="1:14" ht="15" customHeight="1" x14ac:dyDescent="0.2">
      <c r="A23" s="508" t="s">
        <v>1842</v>
      </c>
      <c r="B23" s="85">
        <v>0</v>
      </c>
      <c r="C23" s="85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</row>
    <row r="24" spans="1:14" ht="15" customHeight="1" x14ac:dyDescent="0.2">
      <c r="A24" s="90" t="s">
        <v>1843</v>
      </c>
      <c r="B24" s="85">
        <v>8508.6195800000005</v>
      </c>
      <c r="C24" s="85">
        <v>131.68764999999999</v>
      </c>
      <c r="D24" s="86">
        <v>524.23298</v>
      </c>
      <c r="E24" s="86">
        <v>1271.5427899999997</v>
      </c>
      <c r="F24" s="86">
        <v>9.2881</v>
      </c>
      <c r="G24" s="86">
        <v>0</v>
      </c>
      <c r="H24" s="86">
        <v>0</v>
      </c>
      <c r="I24" s="86">
        <v>176.73257000000001</v>
      </c>
      <c r="J24" s="86">
        <v>3.7778199999999997</v>
      </c>
      <c r="K24" s="86">
        <v>31.86448</v>
      </c>
      <c r="L24" s="86">
        <v>10657.74597</v>
      </c>
      <c r="M24" s="86">
        <v>0.30007999999999996</v>
      </c>
      <c r="N24" s="86">
        <v>10658.046050000001</v>
      </c>
    </row>
    <row r="25" spans="1:14" x14ac:dyDescent="0.2">
      <c r="A25" s="90"/>
      <c r="B25" s="85"/>
      <c r="C25" s="85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1:14" x14ac:dyDescent="0.2">
      <c r="A26" s="257" t="s">
        <v>305</v>
      </c>
      <c r="B26" s="258">
        <v>176873.96484000003</v>
      </c>
      <c r="C26" s="258">
        <v>31066.300469999998</v>
      </c>
      <c r="D26" s="258">
        <v>92881.911389999994</v>
      </c>
      <c r="E26" s="258">
        <v>270051.87066999997</v>
      </c>
      <c r="F26" s="258">
        <v>7429.31934</v>
      </c>
      <c r="G26" s="258">
        <v>14.330140000000004</v>
      </c>
      <c r="H26" s="258">
        <v>251.01750999999999</v>
      </c>
      <c r="I26" s="258">
        <v>45747.934789999999</v>
      </c>
      <c r="J26" s="258">
        <v>1325.1328899999996</v>
      </c>
      <c r="K26" s="258">
        <v>118984.64614999997</v>
      </c>
      <c r="L26" s="258">
        <v>744626.42818999977</v>
      </c>
      <c r="M26" s="258">
        <v>15545.558839999998</v>
      </c>
      <c r="N26" s="258">
        <v>760171.98702999984</v>
      </c>
    </row>
    <row r="27" spans="1:14" x14ac:dyDescent="0.2">
      <c r="A27" s="93"/>
      <c r="B27" s="507"/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</row>
    <row r="28" spans="1:14" x14ac:dyDescent="0.2">
      <c r="A28" s="93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</row>
    <row r="29" spans="1:14" ht="15" customHeight="1" x14ac:dyDescent="0.2">
      <c r="A29" s="94" t="s">
        <v>1844</v>
      </c>
      <c r="B29" s="238"/>
      <c r="C29" s="238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customHeight="1" x14ac:dyDescent="0.2">
      <c r="A30" s="94"/>
      <c r="B30" s="238"/>
      <c r="C30" s="238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</row>
    <row r="31" spans="1:14" ht="15" customHeight="1" x14ac:dyDescent="0.2">
      <c r="A31" s="88" t="s">
        <v>1845</v>
      </c>
      <c r="B31" s="85">
        <v>-95817.745939999993</v>
      </c>
      <c r="C31" s="85">
        <v>-16462.364379999999</v>
      </c>
      <c r="D31" s="86">
        <v>-72676.258630000011</v>
      </c>
      <c r="E31" s="86">
        <v>-228937.83667999989</v>
      </c>
      <c r="F31" s="86">
        <v>-1875.7692099999995</v>
      </c>
      <c r="G31" s="86">
        <v>3.7999200000000002</v>
      </c>
      <c r="H31" s="86">
        <v>-1.7928900000000001</v>
      </c>
      <c r="I31" s="86">
        <v>-32460.888429999999</v>
      </c>
      <c r="J31" s="86">
        <v>-601.22152000000006</v>
      </c>
      <c r="K31" s="86">
        <v>-106031.67766</v>
      </c>
      <c r="L31" s="86">
        <v>-554861.75541999983</v>
      </c>
      <c r="M31" s="86">
        <v>-5117.839109999999</v>
      </c>
      <c r="N31" s="86">
        <v>-559979.59452999989</v>
      </c>
    </row>
    <row r="32" spans="1:14" ht="15" customHeight="1" x14ac:dyDescent="0.2">
      <c r="A32" s="88" t="s">
        <v>1846</v>
      </c>
      <c r="B32" s="84">
        <v>-84785.011869999988</v>
      </c>
      <c r="C32" s="84">
        <v>-19813.43261</v>
      </c>
      <c r="D32" s="86">
        <v>-68937.848569999987</v>
      </c>
      <c r="E32" s="86">
        <v>-234355.21739999996</v>
      </c>
      <c r="F32" s="86">
        <v>-1889.00117</v>
      </c>
      <c r="G32" s="86">
        <v>0</v>
      </c>
      <c r="H32" s="86">
        <v>-1.2915699999999999</v>
      </c>
      <c r="I32" s="86">
        <v>-32319.44471</v>
      </c>
      <c r="J32" s="86">
        <v>-1037.66049</v>
      </c>
      <c r="K32" s="86">
        <v>-105695.10603</v>
      </c>
      <c r="L32" s="86">
        <v>-548834.0144199999</v>
      </c>
      <c r="M32" s="86">
        <v>-5626.0550999999996</v>
      </c>
      <c r="N32" s="86">
        <v>-554460.06952000002</v>
      </c>
    </row>
    <row r="33" spans="1:14" ht="15" customHeight="1" x14ac:dyDescent="0.2">
      <c r="A33" s="88" t="s">
        <v>1847</v>
      </c>
      <c r="B33" s="84">
        <v>13916.666440000001</v>
      </c>
      <c r="C33" s="84">
        <v>3351.78431</v>
      </c>
      <c r="D33" s="86">
        <v>879.86503000000005</v>
      </c>
      <c r="E33" s="86">
        <v>10586.653140000002</v>
      </c>
      <c r="F33" s="86">
        <v>272.12153000000001</v>
      </c>
      <c r="G33" s="86">
        <v>0</v>
      </c>
      <c r="H33" s="86">
        <v>2.0590000000000001E-2</v>
      </c>
      <c r="I33" s="86">
        <v>5569.8893999999991</v>
      </c>
      <c r="J33" s="86">
        <v>452.66359</v>
      </c>
      <c r="K33" s="86">
        <v>2425.88049</v>
      </c>
      <c r="L33" s="86">
        <v>37455.54452000001</v>
      </c>
      <c r="M33" s="86">
        <v>809.65144999999995</v>
      </c>
      <c r="N33" s="86">
        <v>38265.195970000015</v>
      </c>
    </row>
    <row r="34" spans="1:14" ht="15" customHeight="1" x14ac:dyDescent="0.2">
      <c r="A34" s="88" t="s">
        <v>1848</v>
      </c>
      <c r="B34" s="85">
        <v>-102006.24858</v>
      </c>
      <c r="C34" s="85">
        <v>-26861.525890000001</v>
      </c>
      <c r="D34" s="86">
        <v>-31199.846399999999</v>
      </c>
      <c r="E34" s="86">
        <v>-67274.128810000009</v>
      </c>
      <c r="F34" s="86">
        <v>-808.81484999999998</v>
      </c>
      <c r="G34" s="86">
        <v>-0.16091999999999998</v>
      </c>
      <c r="H34" s="86">
        <v>-1.24953</v>
      </c>
      <c r="I34" s="86">
        <v>-30907.357969999997</v>
      </c>
      <c r="J34" s="86">
        <v>-465.77309000000002</v>
      </c>
      <c r="K34" s="86">
        <v>-10318.70066</v>
      </c>
      <c r="L34" s="86">
        <v>-269843.80670000002</v>
      </c>
      <c r="M34" s="86">
        <v>-1348.0003400000001</v>
      </c>
      <c r="N34" s="86">
        <v>-271191.80703999999</v>
      </c>
    </row>
    <row r="35" spans="1:14" ht="15" customHeight="1" x14ac:dyDescent="0.2">
      <c r="A35" s="90" t="s">
        <v>1849</v>
      </c>
      <c r="B35" s="85">
        <v>27329.922879999998</v>
      </c>
      <c r="C35" s="85">
        <v>13062.023660000001</v>
      </c>
      <c r="D35" s="86">
        <v>418.67198999999999</v>
      </c>
      <c r="E35" s="86">
        <v>5307.9059700000007</v>
      </c>
      <c r="F35" s="86">
        <v>98.148990000000012</v>
      </c>
      <c r="G35" s="86">
        <v>9.1260000000000008E-2</v>
      </c>
      <c r="H35" s="86">
        <v>0.19441999999999998</v>
      </c>
      <c r="I35" s="86">
        <v>8075.3676400000004</v>
      </c>
      <c r="J35" s="86">
        <v>249.78843000000001</v>
      </c>
      <c r="K35" s="86">
        <v>503.20139</v>
      </c>
      <c r="L35" s="86">
        <v>55045.316630000001</v>
      </c>
      <c r="M35" s="86">
        <v>578.96663999999998</v>
      </c>
      <c r="N35" s="86">
        <v>55624.28327</v>
      </c>
    </row>
    <row r="36" spans="1:14" ht="15" customHeight="1" x14ac:dyDescent="0.2">
      <c r="A36" s="88" t="s">
        <v>1850</v>
      </c>
      <c r="B36" s="85">
        <v>65865.196299999996</v>
      </c>
      <c r="C36" s="85">
        <v>19999.581759999997</v>
      </c>
      <c r="D36" s="86">
        <v>27030.078109999999</v>
      </c>
      <c r="E36" s="86">
        <v>60143.360860000008</v>
      </c>
      <c r="F36" s="86">
        <v>511.69307000000003</v>
      </c>
      <c r="G36" s="86">
        <v>3.86958</v>
      </c>
      <c r="H36" s="86">
        <v>0.53320000000000001</v>
      </c>
      <c r="I36" s="86">
        <v>22382.766749999999</v>
      </c>
      <c r="J36" s="86">
        <v>351.22063000000003</v>
      </c>
      <c r="K36" s="86">
        <v>7426.2021500000001</v>
      </c>
      <c r="L36" s="86">
        <v>203714.50240999999</v>
      </c>
      <c r="M36" s="86">
        <v>467.59823999999998</v>
      </c>
      <c r="N36" s="86">
        <v>204182.10065000001</v>
      </c>
    </row>
    <row r="37" spans="1:14" ht="15" customHeight="1" x14ac:dyDescent="0.2">
      <c r="A37" s="90" t="s">
        <v>1851</v>
      </c>
      <c r="B37" s="85">
        <v>-16138.27111</v>
      </c>
      <c r="C37" s="85">
        <v>-6200.7956099999992</v>
      </c>
      <c r="D37" s="86">
        <v>-867.17879000000005</v>
      </c>
      <c r="E37" s="86">
        <v>-3346.4104399999997</v>
      </c>
      <c r="F37" s="86">
        <v>-59.916779999999996</v>
      </c>
      <c r="G37" s="86">
        <v>0</v>
      </c>
      <c r="H37" s="86">
        <v>0</v>
      </c>
      <c r="I37" s="86">
        <v>-5262.1095400000004</v>
      </c>
      <c r="J37" s="86">
        <v>-151.46059</v>
      </c>
      <c r="K37" s="86">
        <v>-373.15499999999997</v>
      </c>
      <c r="L37" s="86">
        <v>-32399.297859999995</v>
      </c>
      <c r="M37" s="86">
        <v>0</v>
      </c>
      <c r="N37" s="86">
        <v>-32399.297859999995</v>
      </c>
    </row>
    <row r="38" spans="1:14" ht="15" customHeight="1" x14ac:dyDescent="0.2">
      <c r="A38" s="90" t="s">
        <v>1852</v>
      </c>
      <c r="B38" s="85">
        <v>0</v>
      </c>
      <c r="C38" s="85">
        <v>0</v>
      </c>
      <c r="D38" s="86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6">
        <v>0</v>
      </c>
      <c r="L38" s="86">
        <v>0</v>
      </c>
      <c r="M38" s="86">
        <v>-165.47632000000007</v>
      </c>
      <c r="N38" s="86">
        <v>-165.47632000000007</v>
      </c>
    </row>
    <row r="39" spans="1:14" ht="15" customHeight="1" x14ac:dyDescent="0.2">
      <c r="A39" s="90" t="s">
        <v>2592</v>
      </c>
      <c r="B39" s="85">
        <v>0</v>
      </c>
      <c r="C39" s="85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</row>
    <row r="40" spans="1:14" ht="15" customHeight="1" x14ac:dyDescent="0.2">
      <c r="A40" s="90" t="s">
        <v>2593</v>
      </c>
      <c r="B40" s="85">
        <v>-5162.0707999999995</v>
      </c>
      <c r="C40" s="85">
        <v>0</v>
      </c>
      <c r="D40" s="86">
        <v>0</v>
      </c>
      <c r="E40" s="86">
        <v>0</v>
      </c>
      <c r="F40" s="86">
        <v>0</v>
      </c>
      <c r="G40" s="86">
        <v>0</v>
      </c>
      <c r="H40" s="86">
        <v>0</v>
      </c>
      <c r="I40" s="86">
        <v>-158.14139</v>
      </c>
      <c r="J40" s="86">
        <v>0</v>
      </c>
      <c r="K40" s="86">
        <v>0</v>
      </c>
      <c r="L40" s="86">
        <v>-5320.2121899999993</v>
      </c>
      <c r="M40" s="86">
        <v>0</v>
      </c>
      <c r="N40" s="86">
        <v>-5320.2121899999993</v>
      </c>
    </row>
    <row r="41" spans="1:14" ht="15" customHeight="1" x14ac:dyDescent="0.2">
      <c r="A41" s="88" t="s">
        <v>2594</v>
      </c>
      <c r="B41" s="85">
        <v>0</v>
      </c>
      <c r="C41" s="85">
        <v>0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</row>
    <row r="42" spans="1:14" ht="15" customHeight="1" x14ac:dyDescent="0.2">
      <c r="A42" s="88" t="s">
        <v>2595</v>
      </c>
      <c r="B42" s="85">
        <v>-49647.262170000002</v>
      </c>
      <c r="C42" s="85">
        <v>-10049.413879999998</v>
      </c>
      <c r="D42" s="86">
        <v>-25480.385019999998</v>
      </c>
      <c r="E42" s="86">
        <v>-49397.604850000011</v>
      </c>
      <c r="F42" s="86">
        <v>-3047.8670400000001</v>
      </c>
      <c r="G42" s="86">
        <v>-7.0113900000000013</v>
      </c>
      <c r="H42" s="86">
        <v>-130.18087</v>
      </c>
      <c r="I42" s="86">
        <v>-19273.980070000001</v>
      </c>
      <c r="J42" s="86">
        <v>-422.57556000000005</v>
      </c>
      <c r="K42" s="86">
        <v>-24427.3655</v>
      </c>
      <c r="L42" s="86">
        <v>-181883.64635</v>
      </c>
      <c r="M42" s="86">
        <v>-8107.0707199999997</v>
      </c>
      <c r="N42" s="86">
        <v>-189990.71706999998</v>
      </c>
    </row>
    <row r="43" spans="1:14" ht="15" customHeight="1" x14ac:dyDescent="0.2">
      <c r="A43" s="86" t="s">
        <v>2596</v>
      </c>
      <c r="B43" s="85">
        <v>-53101.458869999995</v>
      </c>
      <c r="C43" s="85">
        <v>-11398.799640000001</v>
      </c>
      <c r="D43" s="86">
        <v>-24434.60845</v>
      </c>
      <c r="E43" s="86">
        <v>-49185.580080000007</v>
      </c>
      <c r="F43" s="86">
        <v>-3444.3979199999999</v>
      </c>
      <c r="G43" s="86">
        <v>-13.041370000000001</v>
      </c>
      <c r="H43" s="86">
        <v>-134.93151999999998</v>
      </c>
      <c r="I43" s="86">
        <v>-22304.179410000001</v>
      </c>
      <c r="J43" s="86">
        <v>-644.39963</v>
      </c>
      <c r="K43" s="86">
        <v>-23672.86622</v>
      </c>
      <c r="L43" s="86">
        <v>-188334.26310999997</v>
      </c>
      <c r="M43" s="86">
        <v>-7869.4790999999996</v>
      </c>
      <c r="N43" s="86">
        <v>-196203.74220999997</v>
      </c>
    </row>
    <row r="44" spans="1:14" ht="15" customHeight="1" x14ac:dyDescent="0.2">
      <c r="A44" s="86" t="s">
        <v>2597</v>
      </c>
      <c r="B44" s="85">
        <v>8048.4194100000004</v>
      </c>
      <c r="C44" s="85">
        <v>1948.2542499999997</v>
      </c>
      <c r="D44" s="86">
        <v>374.91073</v>
      </c>
      <c r="E44" s="86">
        <v>3580.7339699999998</v>
      </c>
      <c r="F44" s="86">
        <v>498.22815000000003</v>
      </c>
      <c r="G44" s="86">
        <v>6.0299799999999992</v>
      </c>
      <c r="H44" s="86">
        <v>7.7626099999999996</v>
      </c>
      <c r="I44" s="86">
        <v>3864.0045999999998</v>
      </c>
      <c r="J44" s="86">
        <v>263.03292999999996</v>
      </c>
      <c r="K44" s="86">
        <v>742.49225000000001</v>
      </c>
      <c r="L44" s="86">
        <v>19333.868879999998</v>
      </c>
      <c r="M44" s="86">
        <v>182.51684</v>
      </c>
      <c r="N44" s="86">
        <v>19516.385719999998</v>
      </c>
    </row>
    <row r="45" spans="1:14" ht="15" customHeight="1" x14ac:dyDescent="0.2">
      <c r="A45" s="86" t="s">
        <v>2598</v>
      </c>
      <c r="B45" s="85">
        <v>-1972.9523800000002</v>
      </c>
      <c r="C45" s="85">
        <v>-365.93223999999998</v>
      </c>
      <c r="D45" s="86">
        <v>-882.85969</v>
      </c>
      <c r="E45" s="86">
        <v>-2747.1881599999992</v>
      </c>
      <c r="F45" s="86">
        <v>-69.334530000000001</v>
      </c>
      <c r="G45" s="86">
        <v>0</v>
      </c>
      <c r="H45" s="86">
        <v>-2.31115</v>
      </c>
      <c r="I45" s="86">
        <v>-543.89086999999995</v>
      </c>
      <c r="J45" s="86">
        <v>-16.178039999999999</v>
      </c>
      <c r="K45" s="86">
        <v>-1103.1894299999999</v>
      </c>
      <c r="L45" s="86">
        <v>-7703.8364899999997</v>
      </c>
      <c r="M45" s="86">
        <v>-399.61802</v>
      </c>
      <c r="N45" s="86">
        <v>-8103.4545099999996</v>
      </c>
    </row>
    <row r="46" spans="1:14" ht="15" customHeight="1" x14ac:dyDescent="0.2">
      <c r="A46" s="86" t="s">
        <v>2599</v>
      </c>
      <c r="B46" s="84">
        <v>-598.25936999999999</v>
      </c>
      <c r="C46" s="84">
        <v>-110.96181000000001</v>
      </c>
      <c r="D46" s="86">
        <v>-267.70997999999997</v>
      </c>
      <c r="E46" s="86">
        <v>-833.0311700000002</v>
      </c>
      <c r="F46" s="86">
        <v>-21.024339999999999</v>
      </c>
      <c r="G46" s="86">
        <v>0</v>
      </c>
      <c r="H46" s="86">
        <v>-0.70080999999999993</v>
      </c>
      <c r="I46" s="86">
        <v>-164.92428000000001</v>
      </c>
      <c r="J46" s="86">
        <v>-4.9056699999999998</v>
      </c>
      <c r="K46" s="86">
        <v>-334.52067999999997</v>
      </c>
      <c r="L46" s="86">
        <v>-2336.0381100000004</v>
      </c>
      <c r="M46" s="86">
        <v>-0.37719000000000003</v>
      </c>
      <c r="N46" s="86">
        <v>-2336.4153000000001</v>
      </c>
    </row>
    <row r="47" spans="1:14" ht="15" customHeight="1" x14ac:dyDescent="0.2">
      <c r="A47" s="86" t="s">
        <v>2600</v>
      </c>
      <c r="B47" s="85">
        <v>0</v>
      </c>
      <c r="C47" s="85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</row>
    <row r="48" spans="1:14" ht="15" customHeight="1" x14ac:dyDescent="0.2">
      <c r="A48" s="86" t="s">
        <v>2601</v>
      </c>
      <c r="B48" s="85">
        <v>0</v>
      </c>
      <c r="C48" s="85">
        <v>0</v>
      </c>
      <c r="D48" s="86">
        <v>0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0</v>
      </c>
      <c r="N48" s="86">
        <v>0</v>
      </c>
    </row>
    <row r="49" spans="1:14" ht="15" customHeight="1" x14ac:dyDescent="0.2">
      <c r="A49" s="86" t="s">
        <v>700</v>
      </c>
      <c r="B49" s="85">
        <v>-2023.0109600000001</v>
      </c>
      <c r="C49" s="85">
        <v>-121.97444</v>
      </c>
      <c r="D49" s="86">
        <v>-270.11763000000002</v>
      </c>
      <c r="E49" s="86">
        <v>-212.53941</v>
      </c>
      <c r="F49" s="86">
        <v>-11.3384</v>
      </c>
      <c r="G49" s="86">
        <v>0</v>
      </c>
      <c r="H49" s="86">
        <v>0</v>
      </c>
      <c r="I49" s="86">
        <v>-124.99011000000002</v>
      </c>
      <c r="J49" s="86">
        <v>-20.125149999999998</v>
      </c>
      <c r="K49" s="86">
        <v>-59.281419999999997</v>
      </c>
      <c r="L49" s="86">
        <v>-2843.3775199999995</v>
      </c>
      <c r="M49" s="86">
        <v>-20.113250000000001</v>
      </c>
      <c r="N49" s="86">
        <v>-2863.4907699999994</v>
      </c>
    </row>
    <row r="50" spans="1:14" ht="15" customHeight="1" x14ac:dyDescent="0.2">
      <c r="A50" s="86" t="s">
        <v>2602</v>
      </c>
      <c r="B50" s="85">
        <v>0</v>
      </c>
      <c r="C50" s="85">
        <v>0</v>
      </c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</row>
    <row r="51" spans="1:14" ht="15" customHeight="1" x14ac:dyDescent="0.2">
      <c r="A51" s="91" t="s">
        <v>2603</v>
      </c>
      <c r="B51" s="85">
        <v>0</v>
      </c>
      <c r="C51" s="85">
        <v>0</v>
      </c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86">
        <v>0</v>
      </c>
      <c r="N51" s="86">
        <v>0</v>
      </c>
    </row>
    <row r="52" spans="1:14" x14ac:dyDescent="0.2">
      <c r="A52" s="86"/>
      <c r="B52" s="85"/>
      <c r="C52" s="85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</row>
    <row r="53" spans="1:14" x14ac:dyDescent="0.2">
      <c r="A53" s="257" t="s">
        <v>2604</v>
      </c>
      <c r="B53" s="258">
        <v>-150627.07890999998</v>
      </c>
      <c r="C53" s="258">
        <v>-26511.778259999999</v>
      </c>
      <c r="D53" s="258">
        <v>-98156.643650000013</v>
      </c>
      <c r="E53" s="258">
        <v>-278335.44152999989</v>
      </c>
      <c r="F53" s="258">
        <v>-4923.6362499999996</v>
      </c>
      <c r="G53" s="258">
        <v>-3.2114700000000012</v>
      </c>
      <c r="H53" s="258">
        <v>-131.97376</v>
      </c>
      <c r="I53" s="258">
        <v>-51893.009890000001</v>
      </c>
      <c r="J53" s="258">
        <v>-1023.7970800000001</v>
      </c>
      <c r="K53" s="258">
        <v>-130459.04316</v>
      </c>
      <c r="L53" s="258">
        <v>-742065.61395999987</v>
      </c>
      <c r="M53" s="258">
        <v>-13390.386149999998</v>
      </c>
      <c r="N53" s="258">
        <v>-755456.00010999991</v>
      </c>
    </row>
    <row r="54" spans="1:14" x14ac:dyDescent="0.2">
      <c r="A54" s="86" t="s">
        <v>701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</row>
    <row r="55" spans="1:14" ht="13.5" thickBot="1" x14ac:dyDescent="0.25">
      <c r="A55" s="263" t="s">
        <v>2605</v>
      </c>
      <c r="B55" s="264">
        <v>26246.885930000037</v>
      </c>
      <c r="C55" s="264">
        <v>4554.522210000001</v>
      </c>
      <c r="D55" s="265">
        <v>-5274.7322600000052</v>
      </c>
      <c r="E55" s="265">
        <v>-8283.5708599999543</v>
      </c>
      <c r="F55" s="265">
        <v>2505.68309</v>
      </c>
      <c r="G55" s="265">
        <v>11.118670000000002</v>
      </c>
      <c r="H55" s="265">
        <v>119.04375</v>
      </c>
      <c r="I55" s="265">
        <v>-6145.0751000000018</v>
      </c>
      <c r="J55" s="265">
        <v>301.33580999999958</v>
      </c>
      <c r="K55" s="265">
        <v>-11474.397010000021</v>
      </c>
      <c r="L55" s="265">
        <v>2560.8142299998999</v>
      </c>
      <c r="M55" s="265">
        <v>2155.1726899999994</v>
      </c>
      <c r="N55" s="265">
        <v>4715.9869199999575</v>
      </c>
    </row>
    <row r="56" spans="1:14" x14ac:dyDescent="0.2">
      <c r="A56" s="3" t="s">
        <v>1832</v>
      </c>
    </row>
  </sheetData>
  <mergeCells count="2">
    <mergeCell ref="A5:F6"/>
    <mergeCell ref="G5:N6"/>
  </mergeCells>
  <phoneticPr fontId="2" type="noConversion"/>
  <hyperlinks>
    <hyperlink ref="A1" location="ICINDEKILER!A1" display="İçindekiler"/>
    <hyperlink ref="A2" location="CONTENTS!A1" display="Contents"/>
  </hyperlinks>
  <printOptions horizontalCentered="1" verticalCentered="1"/>
  <pageMargins left="0.59055118110236227" right="0.31496062992125984" top="0.82677165354330717" bottom="0.98425196850393704" header="0.51181102362204722" footer="0.51181102362204722"/>
  <pageSetup paperSize="8" scale="95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9.42578125" bestFit="1" customWidth="1"/>
    <col min="26" max="26" width="10.140625" customWidth="1"/>
    <col min="27" max="27" width="9.7109375" bestFit="1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2841</v>
      </c>
      <c r="AA3" s="82" t="s">
        <v>2842</v>
      </c>
    </row>
    <row r="5" spans="1:27" ht="12.75" customHeight="1" x14ac:dyDescent="0.2">
      <c r="A5" s="676" t="s">
        <v>2760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675" t="s">
        <v>158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</row>
    <row r="6" spans="1:27" ht="12.75" customHeight="1" x14ac:dyDescent="0.2">
      <c r="A6" s="676"/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311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7" ht="15" customHeight="1" x14ac:dyDescent="0.2">
      <c r="A10" s="88" t="s">
        <v>2526</v>
      </c>
      <c r="B10" s="70">
        <v>69419.405439999973</v>
      </c>
      <c r="C10" s="70">
        <v>311664.11027000053</v>
      </c>
      <c r="D10" s="70">
        <v>683095.71040999971</v>
      </c>
      <c r="E10" s="70">
        <v>100593.04846000006</v>
      </c>
      <c r="F10" s="70">
        <v>141504.96935449995</v>
      </c>
      <c r="G10" s="70">
        <v>740550.50819000101</v>
      </c>
      <c r="H10" s="70">
        <v>244268.83364000029</v>
      </c>
      <c r="I10" s="70">
        <v>72294.849309999976</v>
      </c>
      <c r="J10" s="70">
        <v>306829.72279000009</v>
      </c>
      <c r="K10" s="70">
        <v>124441.57862000003</v>
      </c>
      <c r="L10" s="70">
        <v>145017.86307999966</v>
      </c>
      <c r="M10" s="70">
        <v>25745.578390000024</v>
      </c>
      <c r="N10" s="70">
        <v>243967.68633000006</v>
      </c>
      <c r="O10" s="70">
        <v>140497.34096000006</v>
      </c>
      <c r="P10" s="70">
        <v>51014.344830000038</v>
      </c>
      <c r="Q10" s="70">
        <v>35544.426729999992</v>
      </c>
      <c r="R10" s="70">
        <v>53140.208529999989</v>
      </c>
      <c r="S10" s="70">
        <v>465700.76079999999</v>
      </c>
      <c r="T10" s="70">
        <v>156161.76120000001</v>
      </c>
      <c r="U10" s="70">
        <v>57121.04543000002</v>
      </c>
      <c r="V10" s="70">
        <v>63994.741250000043</v>
      </c>
      <c r="W10" s="70">
        <v>3319.2117399999997</v>
      </c>
      <c r="X10" s="70">
        <v>171228.37107999998</v>
      </c>
      <c r="Y10" s="70">
        <v>376736.05028999987</v>
      </c>
      <c r="Z10" s="70">
        <f>SUM(B10:Y10)</f>
        <v>4783852.1271245005</v>
      </c>
    </row>
    <row r="11" spans="1:27" ht="15" customHeight="1" x14ac:dyDescent="0.2">
      <c r="A11" s="89" t="s">
        <v>2527</v>
      </c>
      <c r="B11" s="70">
        <v>122195.36916999998</v>
      </c>
      <c r="C11" s="70">
        <v>667171.36075000034</v>
      </c>
      <c r="D11" s="70">
        <v>1060159.5866599998</v>
      </c>
      <c r="E11" s="70">
        <v>194978.38744000005</v>
      </c>
      <c r="F11" s="70">
        <v>183994.76197449997</v>
      </c>
      <c r="G11" s="70">
        <v>944759.49006000115</v>
      </c>
      <c r="H11" s="70">
        <v>453145.57815000013</v>
      </c>
      <c r="I11" s="70">
        <v>112503.4789</v>
      </c>
      <c r="J11" s="70">
        <v>526380.09575000009</v>
      </c>
      <c r="K11" s="70">
        <v>213024.34908000001</v>
      </c>
      <c r="L11" s="70">
        <v>363578.78119999962</v>
      </c>
      <c r="M11" s="70">
        <v>71891.942230000001</v>
      </c>
      <c r="N11" s="70">
        <v>512419.07868000009</v>
      </c>
      <c r="O11" s="70">
        <v>193657.68151000002</v>
      </c>
      <c r="P11" s="70">
        <v>115688.61689</v>
      </c>
      <c r="Q11" s="70">
        <v>48153.39757999999</v>
      </c>
      <c r="R11" s="70">
        <v>85387.540269999983</v>
      </c>
      <c r="S11" s="70">
        <v>779180.71348000015</v>
      </c>
      <c r="T11" s="70">
        <v>262725.92621000006</v>
      </c>
      <c r="U11" s="70">
        <v>132402.12779</v>
      </c>
      <c r="V11" s="70">
        <v>115714.75831000003</v>
      </c>
      <c r="W11" s="70">
        <v>4649.1297199999999</v>
      </c>
      <c r="X11" s="70">
        <v>267419.05751000001</v>
      </c>
      <c r="Y11" s="70">
        <v>585458.77055999986</v>
      </c>
      <c r="Z11" s="70">
        <f t="shared" ref="Z11:Z21" si="0">SUM(B11:Y11)</f>
        <v>8016639.9798745019</v>
      </c>
    </row>
    <row r="12" spans="1:27" ht="15" customHeight="1" x14ac:dyDescent="0.2">
      <c r="A12" s="88" t="s">
        <v>2528</v>
      </c>
      <c r="B12" s="70">
        <v>110569.38547999997</v>
      </c>
      <c r="C12" s="70">
        <v>667022.48223000043</v>
      </c>
      <c r="D12" s="70">
        <v>1003670.6409999997</v>
      </c>
      <c r="E12" s="70">
        <v>194978.38744000005</v>
      </c>
      <c r="F12" s="70">
        <v>183994.76197449997</v>
      </c>
      <c r="G12" s="70">
        <v>936984.08907000115</v>
      </c>
      <c r="H12" s="70">
        <v>437112.64969000017</v>
      </c>
      <c r="I12" s="70">
        <v>111031.02730000002</v>
      </c>
      <c r="J12" s="70">
        <v>511652.93238000007</v>
      </c>
      <c r="K12" s="70">
        <v>212855.63108000002</v>
      </c>
      <c r="L12" s="70">
        <v>363578.78119999962</v>
      </c>
      <c r="M12" s="70">
        <v>71891.942230000001</v>
      </c>
      <c r="N12" s="70">
        <v>501169.23269000003</v>
      </c>
      <c r="O12" s="70">
        <v>190576.64205000002</v>
      </c>
      <c r="P12" s="70">
        <v>113982.43966</v>
      </c>
      <c r="Q12" s="70">
        <v>48153.39757999999</v>
      </c>
      <c r="R12" s="70">
        <v>85387.540269999983</v>
      </c>
      <c r="S12" s="70">
        <v>765252.54871000012</v>
      </c>
      <c r="T12" s="70">
        <v>253437.97959000003</v>
      </c>
      <c r="U12" s="70">
        <v>132262.67307000002</v>
      </c>
      <c r="V12" s="70">
        <v>110747.83409000003</v>
      </c>
      <c r="W12" s="70">
        <v>4649.1297199999999</v>
      </c>
      <c r="X12" s="70">
        <v>248476.74198999998</v>
      </c>
      <c r="Y12" s="70">
        <v>563164.24687999988</v>
      </c>
      <c r="Z12" s="70">
        <f t="shared" si="0"/>
        <v>7822603.1173745003</v>
      </c>
    </row>
    <row r="13" spans="1:27" ht="15" customHeight="1" x14ac:dyDescent="0.2">
      <c r="A13" s="88" t="s">
        <v>2529</v>
      </c>
      <c r="B13" s="70">
        <v>11625.983689999997</v>
      </c>
      <c r="C13" s="70">
        <v>148.87852000000001</v>
      </c>
      <c r="D13" s="70">
        <v>56488.945660000012</v>
      </c>
      <c r="E13" s="70">
        <v>0</v>
      </c>
      <c r="F13" s="70">
        <v>0</v>
      </c>
      <c r="G13" s="70">
        <v>7775.4009899999992</v>
      </c>
      <c r="H13" s="70">
        <v>16032.928460000003</v>
      </c>
      <c r="I13" s="70">
        <v>1472.4515999999999</v>
      </c>
      <c r="J13" s="70">
        <v>14727.16337</v>
      </c>
      <c r="K13" s="70">
        <v>168.71799999999999</v>
      </c>
      <c r="L13" s="70">
        <v>0</v>
      </c>
      <c r="M13" s="70">
        <v>0</v>
      </c>
      <c r="N13" s="70">
        <v>11249.845990000002</v>
      </c>
      <c r="O13" s="70">
        <v>3081.03946</v>
      </c>
      <c r="P13" s="70">
        <v>1706.1772300000002</v>
      </c>
      <c r="Q13" s="70">
        <v>0</v>
      </c>
      <c r="R13" s="70">
        <v>0</v>
      </c>
      <c r="S13" s="70">
        <v>13928.164769999999</v>
      </c>
      <c r="T13" s="70">
        <v>9287.9466199999988</v>
      </c>
      <c r="U13" s="70">
        <v>139.45472000000001</v>
      </c>
      <c r="V13" s="70">
        <v>4966.9242199999999</v>
      </c>
      <c r="W13" s="70">
        <v>0</v>
      </c>
      <c r="X13" s="70">
        <v>18942.315520000004</v>
      </c>
      <c r="Y13" s="70">
        <v>22294.523679999998</v>
      </c>
      <c r="Z13" s="70">
        <f t="shared" si="0"/>
        <v>194036.86249999999</v>
      </c>
    </row>
    <row r="14" spans="1:27" ht="15" customHeight="1" x14ac:dyDescent="0.2">
      <c r="A14" s="88" t="s">
        <v>1407</v>
      </c>
      <c r="B14" s="70">
        <v>-46403.872730000003</v>
      </c>
      <c r="C14" s="70">
        <v>-318480.59931999992</v>
      </c>
      <c r="D14" s="70">
        <v>-287397.00524000003</v>
      </c>
      <c r="E14" s="70">
        <v>-96171.697140000018</v>
      </c>
      <c r="F14" s="70">
        <v>-29183.551760000009</v>
      </c>
      <c r="G14" s="70">
        <v>-151081.53508999999</v>
      </c>
      <c r="H14" s="70">
        <v>-176513.22786999992</v>
      </c>
      <c r="I14" s="70">
        <v>-28931.294130000009</v>
      </c>
      <c r="J14" s="70">
        <v>-196545.37226</v>
      </c>
      <c r="K14" s="70">
        <v>-71521.027759999997</v>
      </c>
      <c r="L14" s="70">
        <v>-201355.84652999998</v>
      </c>
      <c r="M14" s="70">
        <v>-45682.240639999996</v>
      </c>
      <c r="N14" s="70">
        <v>-251465.81297999999</v>
      </c>
      <c r="O14" s="70">
        <v>-48045.112030000018</v>
      </c>
      <c r="P14" s="70">
        <v>-49763.380819999984</v>
      </c>
      <c r="Q14" s="70">
        <v>-8118.3714399999999</v>
      </c>
      <c r="R14" s="70">
        <v>-25507.724070000004</v>
      </c>
      <c r="S14" s="70">
        <v>-276260.24199000007</v>
      </c>
      <c r="T14" s="70">
        <v>-98990.074739999982</v>
      </c>
      <c r="U14" s="70">
        <v>-66114.190029999998</v>
      </c>
      <c r="V14" s="70">
        <v>-35316.152200000004</v>
      </c>
      <c r="W14" s="70">
        <v>-1416.5366400000003</v>
      </c>
      <c r="X14" s="70">
        <v>-79459.258700000006</v>
      </c>
      <c r="Y14" s="70">
        <v>-168052.91073999999</v>
      </c>
      <c r="Z14" s="70">
        <f t="shared" si="0"/>
        <v>-2757777.0368500007</v>
      </c>
    </row>
    <row r="15" spans="1:27" ht="15" customHeight="1" x14ac:dyDescent="0.2">
      <c r="A15" s="88" t="s">
        <v>1408</v>
      </c>
      <c r="B15" s="70">
        <v>-38075.65</v>
      </c>
      <c r="C15" s="70">
        <v>-228566.21438999995</v>
      </c>
      <c r="D15" s="70">
        <v>-421822.55</v>
      </c>
      <c r="E15" s="70">
        <v>-76643.395929999984</v>
      </c>
      <c r="F15" s="70">
        <v>-62929.442419999999</v>
      </c>
      <c r="G15" s="70">
        <v>-337251.37111000007</v>
      </c>
      <c r="H15" s="70">
        <v>-159174.80981999997</v>
      </c>
      <c r="I15" s="70">
        <v>-46121.500190000006</v>
      </c>
      <c r="J15" s="70">
        <v>-196158.11600999994</v>
      </c>
      <c r="K15" s="70">
        <v>-83913.018319999988</v>
      </c>
      <c r="L15" s="70">
        <v>-136110.96734999999</v>
      </c>
      <c r="M15" s="70">
        <v>-25949.081609999987</v>
      </c>
      <c r="N15" s="70">
        <v>-182544.79496000003</v>
      </c>
      <c r="O15" s="70">
        <v>-73569.186809999999</v>
      </c>
      <c r="P15" s="70">
        <v>-51487.985719999982</v>
      </c>
      <c r="Q15" s="70">
        <v>-19254.818409999996</v>
      </c>
      <c r="R15" s="70">
        <v>-31291.017199999995</v>
      </c>
      <c r="S15" s="70">
        <v>-271976.17640000005</v>
      </c>
      <c r="T15" s="70">
        <v>-94060.320370000016</v>
      </c>
      <c r="U15" s="70">
        <v>-52184.036350000009</v>
      </c>
      <c r="V15" s="70">
        <v>-44883.448189999996</v>
      </c>
      <c r="W15" s="70">
        <v>-1912.7739600000002</v>
      </c>
      <c r="X15" s="70">
        <v>-97040.51271000001</v>
      </c>
      <c r="Y15" s="70">
        <v>-230455.32273000001</v>
      </c>
      <c r="Z15" s="70">
        <f t="shared" si="0"/>
        <v>-2963376.5109600006</v>
      </c>
      <c r="AA15" s="192"/>
    </row>
    <row r="16" spans="1:27" ht="15" customHeight="1" x14ac:dyDescent="0.2">
      <c r="A16" s="90" t="s">
        <v>1409</v>
      </c>
      <c r="B16" s="70">
        <v>13254.172</v>
      </c>
      <c r="C16" s="70">
        <v>100642.38313000002</v>
      </c>
      <c r="D16" s="70">
        <v>84411.231000000014</v>
      </c>
      <c r="E16" s="70">
        <v>36536.254550000012</v>
      </c>
      <c r="F16" s="70">
        <v>5057.6418900000008</v>
      </c>
      <c r="G16" s="70">
        <v>22671.647280000001</v>
      </c>
      <c r="H16" s="70">
        <v>35930.210949999993</v>
      </c>
      <c r="I16" s="70">
        <v>14089.496519999997</v>
      </c>
      <c r="J16" s="70">
        <v>52955.612599999993</v>
      </c>
      <c r="K16" s="70">
        <v>21464.349019999998</v>
      </c>
      <c r="L16" s="70">
        <v>72399.77240999999</v>
      </c>
      <c r="M16" s="70">
        <v>18023.378710000001</v>
      </c>
      <c r="N16" s="70">
        <v>71824.89374</v>
      </c>
      <c r="O16" s="70">
        <v>10924.369460000002</v>
      </c>
      <c r="P16" s="70">
        <v>20304.952170000004</v>
      </c>
      <c r="Q16" s="70">
        <v>2294.1291999999994</v>
      </c>
      <c r="R16" s="70">
        <v>6268.6353200000012</v>
      </c>
      <c r="S16" s="70">
        <v>67372.834630000012</v>
      </c>
      <c r="T16" s="70">
        <v>28807.087869999996</v>
      </c>
      <c r="U16" s="70">
        <v>27170.224989999999</v>
      </c>
      <c r="V16" s="70">
        <v>10261.530969999998</v>
      </c>
      <c r="W16" s="70">
        <v>123.94637999999999</v>
      </c>
      <c r="X16" s="70">
        <v>19447.946609999999</v>
      </c>
      <c r="Y16" s="70">
        <v>45227.363210000003</v>
      </c>
      <c r="Z16" s="70">
        <f t="shared" si="0"/>
        <v>787464.06461</v>
      </c>
    </row>
    <row r="17" spans="1:26" ht="15" customHeight="1" x14ac:dyDescent="0.2">
      <c r="A17" s="88" t="s">
        <v>1410</v>
      </c>
      <c r="B17" s="70">
        <v>28906.512999999999</v>
      </c>
      <c r="C17" s="70">
        <v>191268.83506999997</v>
      </c>
      <c r="D17" s="70">
        <v>324992.77572000003</v>
      </c>
      <c r="E17" s="70">
        <v>74022.661569999997</v>
      </c>
      <c r="F17" s="70">
        <v>49146.15105</v>
      </c>
      <c r="G17" s="70">
        <v>277222.38682000001</v>
      </c>
      <c r="H17" s="70">
        <v>135334.68730000002</v>
      </c>
      <c r="I17" s="70">
        <v>27747.737529999999</v>
      </c>
      <c r="J17" s="70">
        <v>155155.77395999999</v>
      </c>
      <c r="K17" s="70">
        <v>64161.0746</v>
      </c>
      <c r="L17" s="70">
        <v>117426.25918000001</v>
      </c>
      <c r="M17" s="70">
        <v>22786.096799999996</v>
      </c>
      <c r="N17" s="70">
        <v>161400.62449999998</v>
      </c>
      <c r="O17" s="70">
        <v>69524.984430000026</v>
      </c>
      <c r="P17" s="70">
        <v>27482.501239999998</v>
      </c>
      <c r="Q17" s="70">
        <v>15189.488780000001</v>
      </c>
      <c r="R17" s="70">
        <v>23337.068460000006</v>
      </c>
      <c r="S17" s="70">
        <v>229344.40919000001</v>
      </c>
      <c r="T17" s="70">
        <v>80667.473700000002</v>
      </c>
      <c r="U17" s="70">
        <v>33165.342580000011</v>
      </c>
      <c r="V17" s="70">
        <v>30358.075440000004</v>
      </c>
      <c r="W17" s="70">
        <v>2037.0356000000006</v>
      </c>
      <c r="X17" s="70">
        <v>77588.843110000002</v>
      </c>
      <c r="Y17" s="70">
        <v>176454.95388999998</v>
      </c>
      <c r="Z17" s="70">
        <f t="shared" si="0"/>
        <v>2394721.7535199993</v>
      </c>
    </row>
    <row r="18" spans="1:26" ht="15" customHeight="1" x14ac:dyDescent="0.2">
      <c r="A18" s="88" t="s">
        <v>1411</v>
      </c>
      <c r="B18" s="70">
        <v>-10457.126</v>
      </c>
      <c r="C18" s="70">
        <v>-100371.65496999999</v>
      </c>
      <c r="D18" s="70">
        <v>-77248.327730000005</v>
      </c>
      <c r="E18" s="70">
        <v>-32129.162030000003</v>
      </c>
      <c r="F18" s="70">
        <v>-4580.5913799999998</v>
      </c>
      <c r="G18" s="70">
        <v>-15770.109769999999</v>
      </c>
      <c r="H18" s="70">
        <v>-44453.605069999991</v>
      </c>
      <c r="I18" s="70">
        <v>-6993.0693200000005</v>
      </c>
      <c r="J18" s="70">
        <v>-34958.271249999998</v>
      </c>
      <c r="K18" s="70">
        <v>-18774.148000000001</v>
      </c>
      <c r="L18" s="70">
        <v>-70920.135830000014</v>
      </c>
      <c r="M18" s="70">
        <v>-15324.517099999999</v>
      </c>
      <c r="N18" s="70">
        <v>-67666.302649999998</v>
      </c>
      <c r="O18" s="70">
        <v>-11995.395599999998</v>
      </c>
      <c r="P18" s="70">
        <v>-11210.35893</v>
      </c>
      <c r="Q18" s="70">
        <v>-2719.3989800000004</v>
      </c>
      <c r="R18" s="70">
        <v>-5054.2942500000008</v>
      </c>
      <c r="S18" s="70">
        <v>-61960.778109999999</v>
      </c>
      <c r="T18" s="70">
        <v>-22988.331469999997</v>
      </c>
      <c r="U18" s="70">
        <v>-17318.42355</v>
      </c>
      <c r="V18" s="70">
        <v>-12140.023080000001</v>
      </c>
      <c r="W18" s="70">
        <v>-161.58936</v>
      </c>
      <c r="X18" s="70">
        <v>-16727.704739999997</v>
      </c>
      <c r="Y18" s="70">
        <v>-31896.803900000003</v>
      </c>
      <c r="Z18" s="70">
        <f t="shared" si="0"/>
        <v>-693820.12306999986</v>
      </c>
    </row>
    <row r="19" spans="1:26" ht="15" customHeight="1" x14ac:dyDescent="0.2">
      <c r="A19" s="88" t="s">
        <v>2530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f t="shared" si="0"/>
        <v>0</v>
      </c>
    </row>
    <row r="20" spans="1:26" ht="15" customHeight="1" x14ac:dyDescent="0.2">
      <c r="A20" s="91" t="s">
        <v>1412</v>
      </c>
      <c r="B20" s="70">
        <v>0</v>
      </c>
      <c r="C20" s="70">
        <v>14975.034000000003</v>
      </c>
      <c r="D20" s="70">
        <v>27616.8292</v>
      </c>
      <c r="E20" s="70">
        <v>0</v>
      </c>
      <c r="F20" s="70">
        <v>4627.7524599999997</v>
      </c>
      <c r="G20" s="70">
        <v>41593.623359999998</v>
      </c>
      <c r="H20" s="70">
        <v>0</v>
      </c>
      <c r="I20" s="70">
        <v>2410.0767600000004</v>
      </c>
      <c r="J20" s="70">
        <v>8173.0150000000012</v>
      </c>
      <c r="K20" s="70">
        <v>5270.4170048934475</v>
      </c>
      <c r="L20" s="70">
        <v>16452.865669999999</v>
      </c>
      <c r="M20" s="70">
        <v>0</v>
      </c>
      <c r="N20" s="70">
        <v>0</v>
      </c>
      <c r="O20" s="70">
        <v>3293.4890100000002</v>
      </c>
      <c r="P20" s="70">
        <v>2351.6957299999999</v>
      </c>
      <c r="Q20" s="70">
        <v>1336.6610700000001</v>
      </c>
      <c r="R20" s="70">
        <v>1659.3296600000003</v>
      </c>
      <c r="S20" s="70">
        <v>33285.874630000006</v>
      </c>
      <c r="T20" s="70">
        <v>0</v>
      </c>
      <c r="U20" s="70">
        <v>0</v>
      </c>
      <c r="V20" s="70">
        <v>5131.7315099999996</v>
      </c>
      <c r="W20" s="70">
        <v>0</v>
      </c>
      <c r="X20" s="70">
        <v>6185.9438999999984</v>
      </c>
      <c r="Y20" s="70">
        <v>7944.010589999999</v>
      </c>
      <c r="Z20" s="70">
        <f t="shared" si="0"/>
        <v>182308.34955489347</v>
      </c>
    </row>
    <row r="21" spans="1:26" ht="15" customHeight="1" x14ac:dyDescent="0.2">
      <c r="A21" s="90" t="s">
        <v>2531</v>
      </c>
      <c r="B21" s="70">
        <v>0</v>
      </c>
      <c r="C21" s="70">
        <v>11349.008619999999</v>
      </c>
      <c r="D21" s="70">
        <v>13005.171929999997</v>
      </c>
      <c r="E21" s="70">
        <v>13415.701370000001</v>
      </c>
      <c r="F21" s="70">
        <v>0</v>
      </c>
      <c r="G21" s="70">
        <v>17486.472880000001</v>
      </c>
      <c r="H21" s="70">
        <v>19781.720769999996</v>
      </c>
      <c r="I21" s="70">
        <v>2651.81052</v>
      </c>
      <c r="J21" s="70">
        <v>800.50923999999998</v>
      </c>
      <c r="K21" s="70">
        <v>0</v>
      </c>
      <c r="L21" s="70">
        <v>4608.7951300000004</v>
      </c>
      <c r="M21" s="70">
        <v>0</v>
      </c>
      <c r="N21" s="70">
        <v>606.665978</v>
      </c>
      <c r="O21" s="70">
        <v>4486.8497899999993</v>
      </c>
      <c r="P21" s="70">
        <v>273.38612999999998</v>
      </c>
      <c r="Q21" s="70">
        <v>180.70903000000001</v>
      </c>
      <c r="R21" s="70">
        <v>6212.361640000001</v>
      </c>
      <c r="S21" s="70">
        <v>3750.3652200000006</v>
      </c>
      <c r="T21" s="70">
        <v>-542.29349999999988</v>
      </c>
      <c r="U21" s="70">
        <v>5906.20766</v>
      </c>
      <c r="V21" s="70">
        <v>1341.4892299999999</v>
      </c>
      <c r="W21" s="70">
        <v>340.44835999999998</v>
      </c>
      <c r="X21" s="70">
        <v>483.26636999999999</v>
      </c>
      <c r="Y21" s="70">
        <v>2505.8018499999998</v>
      </c>
      <c r="Z21" s="70">
        <f t="shared" si="0"/>
        <v>108644.448218</v>
      </c>
    </row>
    <row r="22" spans="1:26" x14ac:dyDescent="0.2">
      <c r="A22" s="9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x14ac:dyDescent="0.2">
      <c r="A23" s="257" t="s">
        <v>310</v>
      </c>
      <c r="B23" s="258">
        <f t="shared" ref="B23:Z23" si="1">+B10+B20+B21</f>
        <v>69419.405439999973</v>
      </c>
      <c r="C23" s="258">
        <f t="shared" si="1"/>
        <v>337988.15289000049</v>
      </c>
      <c r="D23" s="258">
        <f t="shared" si="1"/>
        <v>723717.7115399997</v>
      </c>
      <c r="E23" s="258">
        <f t="shared" si="1"/>
        <v>114008.74983000006</v>
      </c>
      <c r="F23" s="258">
        <f t="shared" si="1"/>
        <v>146132.72181449994</v>
      </c>
      <c r="G23" s="258">
        <f t="shared" si="1"/>
        <v>799630.604430001</v>
      </c>
      <c r="H23" s="258">
        <f t="shared" si="1"/>
        <v>264050.55441000027</v>
      </c>
      <c r="I23" s="258">
        <f t="shared" si="1"/>
        <v>77356.736589999971</v>
      </c>
      <c r="J23" s="258">
        <f t="shared" si="1"/>
        <v>315803.24703000009</v>
      </c>
      <c r="K23" s="258">
        <f t="shared" si="1"/>
        <v>129711.99562489348</v>
      </c>
      <c r="L23" s="258">
        <f t="shared" si="1"/>
        <v>166079.52387999967</v>
      </c>
      <c r="M23" s="258">
        <f t="shared" si="1"/>
        <v>25745.578390000024</v>
      </c>
      <c r="N23" s="258">
        <f t="shared" si="1"/>
        <v>244574.35230800006</v>
      </c>
      <c r="O23" s="258">
        <f t="shared" si="1"/>
        <v>148277.67976000006</v>
      </c>
      <c r="P23" s="258">
        <f t="shared" si="1"/>
        <v>53639.426690000037</v>
      </c>
      <c r="Q23" s="258">
        <f t="shared" si="1"/>
        <v>37061.796829999992</v>
      </c>
      <c r="R23" s="258">
        <f t="shared" si="1"/>
        <v>61011.899829999995</v>
      </c>
      <c r="S23" s="258">
        <f t="shared" si="1"/>
        <v>502737.00065</v>
      </c>
      <c r="T23" s="258">
        <f t="shared" si="1"/>
        <v>155619.46770000001</v>
      </c>
      <c r="U23" s="258">
        <f t="shared" si="1"/>
        <v>63027.25309000002</v>
      </c>
      <c r="V23" s="258">
        <f t="shared" si="1"/>
        <v>70467.961990000054</v>
      </c>
      <c r="W23" s="258">
        <f t="shared" si="1"/>
        <v>3659.6600999999996</v>
      </c>
      <c r="X23" s="258">
        <f t="shared" si="1"/>
        <v>177897.58134999996</v>
      </c>
      <c r="Y23" s="258">
        <f t="shared" si="1"/>
        <v>387185.86272999988</v>
      </c>
      <c r="Z23" s="258">
        <f t="shared" si="1"/>
        <v>5074804.9248973941</v>
      </c>
    </row>
    <row r="24" spans="1:26" x14ac:dyDescent="0.2">
      <c r="A24" s="93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ht="15" customHeight="1" x14ac:dyDescent="0.2">
      <c r="A25" s="94" t="s">
        <v>309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ht="15" customHeight="1" x14ac:dyDescent="0.2">
      <c r="A26" s="88" t="s">
        <v>2532</v>
      </c>
      <c r="B26" s="70">
        <v>-27333.170380000003</v>
      </c>
      <c r="C26" s="70">
        <v>-226444.77760000015</v>
      </c>
      <c r="D26" s="70">
        <v>-551147.89428000024</v>
      </c>
      <c r="E26" s="70">
        <v>-128164.60223000005</v>
      </c>
      <c r="F26" s="70">
        <v>-83208.390969999964</v>
      </c>
      <c r="G26" s="70">
        <v>-540331.46024000004</v>
      </c>
      <c r="H26" s="70">
        <v>-221274.31718000007</v>
      </c>
      <c r="I26" s="70">
        <v>-55616.102259999992</v>
      </c>
      <c r="J26" s="70">
        <v>-234776.87132000001</v>
      </c>
      <c r="K26" s="70">
        <v>-76666.723539999992</v>
      </c>
      <c r="L26" s="70">
        <v>-85979.845782444201</v>
      </c>
      <c r="M26" s="70">
        <v>-21151.623060000005</v>
      </c>
      <c r="N26" s="70">
        <v>-195873.27275000012</v>
      </c>
      <c r="O26" s="70">
        <v>-98673.368269999977</v>
      </c>
      <c r="P26" s="70">
        <v>-38186.626410000012</v>
      </c>
      <c r="Q26" s="70">
        <v>-22653.170679999999</v>
      </c>
      <c r="R26" s="70">
        <v>-41016.459500000004</v>
      </c>
      <c r="S26" s="70">
        <v>-366633.73483000003</v>
      </c>
      <c r="T26" s="70">
        <v>-131140.19178000002</v>
      </c>
      <c r="U26" s="70">
        <v>-37793.402849999999</v>
      </c>
      <c r="V26" s="70">
        <v>-40571.118280000002</v>
      </c>
      <c r="W26" s="70">
        <v>-3150.8354499999991</v>
      </c>
      <c r="X26" s="70">
        <v>-126316.03905000001</v>
      </c>
      <c r="Y26" s="70">
        <v>-280883.22099999996</v>
      </c>
      <c r="Z26" s="70">
        <f t="shared" ref="Z26:Z46" si="2">SUM(B26:Y26)</f>
        <v>-3634987.2196924449</v>
      </c>
    </row>
    <row r="27" spans="1:26" ht="15" customHeight="1" x14ac:dyDescent="0.2">
      <c r="A27" s="88" t="s">
        <v>1414</v>
      </c>
      <c r="B27" s="70">
        <v>-29742.572</v>
      </c>
      <c r="C27" s="70">
        <v>-433107.91060000006</v>
      </c>
      <c r="D27" s="70">
        <v>-628428.56436000008</v>
      </c>
      <c r="E27" s="70">
        <v>-157216.97995000001</v>
      </c>
      <c r="F27" s="70">
        <v>-85881.44932</v>
      </c>
      <c r="G27" s="70">
        <v>-510249.3233799999</v>
      </c>
      <c r="H27" s="70">
        <v>-265503.63186000008</v>
      </c>
      <c r="I27" s="70">
        <v>-56052.72836999999</v>
      </c>
      <c r="J27" s="70">
        <v>-307120.17350999994</v>
      </c>
      <c r="K27" s="70">
        <v>-106390.12884999999</v>
      </c>
      <c r="L27" s="70">
        <v>-158592.59558999998</v>
      </c>
      <c r="M27" s="70">
        <v>-41924.417229999999</v>
      </c>
      <c r="N27" s="70">
        <v>-274560.22423000005</v>
      </c>
      <c r="O27" s="70">
        <v>-115870.19009</v>
      </c>
      <c r="P27" s="70">
        <v>-53485.614120000006</v>
      </c>
      <c r="Q27" s="70">
        <v>-21817.558150000001</v>
      </c>
      <c r="R27" s="70">
        <v>-47474.143559999997</v>
      </c>
      <c r="S27" s="70">
        <v>-438445.17018999998</v>
      </c>
      <c r="T27" s="70">
        <v>-159911.46661</v>
      </c>
      <c r="U27" s="70">
        <v>-70943.040229999999</v>
      </c>
      <c r="V27" s="70">
        <v>-54831.677090000005</v>
      </c>
      <c r="W27" s="70">
        <v>-4245.6757800000005</v>
      </c>
      <c r="X27" s="70">
        <v>-122041.01691000001</v>
      </c>
      <c r="Y27" s="70">
        <v>-360525.39013000001</v>
      </c>
      <c r="Z27" s="70">
        <f t="shared" si="2"/>
        <v>-4504361.6421100013</v>
      </c>
    </row>
    <row r="28" spans="1:26" ht="15" customHeight="1" x14ac:dyDescent="0.2">
      <c r="A28" s="88" t="s">
        <v>2528</v>
      </c>
      <c r="B28" s="70">
        <v>-29742.572</v>
      </c>
      <c r="C28" s="70">
        <v>-433069.55888000003</v>
      </c>
      <c r="D28" s="70">
        <v>-604686.89589000016</v>
      </c>
      <c r="E28" s="70">
        <v>-155439.41444000002</v>
      </c>
      <c r="F28" s="70">
        <v>-85881.44932</v>
      </c>
      <c r="G28" s="70">
        <v>-507995.9273499999</v>
      </c>
      <c r="H28" s="70">
        <v>-257247.05300000007</v>
      </c>
      <c r="I28" s="70">
        <v>-55305.911499999995</v>
      </c>
      <c r="J28" s="70">
        <v>-300779.78393999994</v>
      </c>
      <c r="K28" s="70">
        <v>-106390.12884999999</v>
      </c>
      <c r="L28" s="70">
        <v>-156620.29470999999</v>
      </c>
      <c r="M28" s="70">
        <v>-41924.417229999999</v>
      </c>
      <c r="N28" s="70">
        <v>-269569.5652800001</v>
      </c>
      <c r="O28" s="70">
        <v>-113721.20640000001</v>
      </c>
      <c r="P28" s="70">
        <v>-52574.635419999999</v>
      </c>
      <c r="Q28" s="70">
        <v>-21817.558150000001</v>
      </c>
      <c r="R28" s="70">
        <v>-47474.143559999997</v>
      </c>
      <c r="S28" s="70">
        <v>-436835.10345999995</v>
      </c>
      <c r="T28" s="70">
        <v>-156401.34465000001</v>
      </c>
      <c r="U28" s="70">
        <v>-70616.666949999999</v>
      </c>
      <c r="V28" s="70">
        <v>-54803.287090000005</v>
      </c>
      <c r="W28" s="70">
        <v>-4245.6757800000005</v>
      </c>
      <c r="X28" s="70">
        <v>-106038.34435000001</v>
      </c>
      <c r="Y28" s="70">
        <v>-342042.68187999999</v>
      </c>
      <c r="Z28" s="70">
        <f t="shared" si="2"/>
        <v>-4411223.6200799998</v>
      </c>
    </row>
    <row r="29" spans="1:26" ht="15" customHeight="1" x14ac:dyDescent="0.2">
      <c r="A29" s="88" t="s">
        <v>2529</v>
      </c>
      <c r="B29" s="70">
        <v>0</v>
      </c>
      <c r="C29" s="70">
        <v>-38.35172</v>
      </c>
      <c r="D29" s="70">
        <v>-23741.668470000001</v>
      </c>
      <c r="E29" s="70">
        <v>-1777.5655099999999</v>
      </c>
      <c r="F29" s="70">
        <v>0</v>
      </c>
      <c r="G29" s="70">
        <v>-2253.3960299999999</v>
      </c>
      <c r="H29" s="70">
        <v>-8256.5788600000014</v>
      </c>
      <c r="I29" s="70">
        <v>-746.81687000000011</v>
      </c>
      <c r="J29" s="70">
        <v>-6340.3895700000012</v>
      </c>
      <c r="K29" s="70">
        <v>0</v>
      </c>
      <c r="L29" s="70">
        <v>-1972.3008799999998</v>
      </c>
      <c r="M29" s="70">
        <v>0</v>
      </c>
      <c r="N29" s="70">
        <v>-4990.65895</v>
      </c>
      <c r="O29" s="70">
        <v>-2148.98369</v>
      </c>
      <c r="P29" s="70">
        <v>-910.97869999999978</v>
      </c>
      <c r="Q29" s="70">
        <v>0</v>
      </c>
      <c r="R29" s="70">
        <v>0</v>
      </c>
      <c r="S29" s="70">
        <v>-1610.0667299999998</v>
      </c>
      <c r="T29" s="70">
        <v>-3510.1219600000009</v>
      </c>
      <c r="U29" s="70">
        <v>-326.37328000000002</v>
      </c>
      <c r="V29" s="70">
        <v>-28.39</v>
      </c>
      <c r="W29" s="70">
        <v>0</v>
      </c>
      <c r="X29" s="70">
        <v>-16002.672559999999</v>
      </c>
      <c r="Y29" s="70">
        <v>-18482.70825</v>
      </c>
      <c r="Z29" s="70">
        <f t="shared" si="2"/>
        <v>-93138.022029999993</v>
      </c>
    </row>
    <row r="30" spans="1:26" ht="15" customHeight="1" x14ac:dyDescent="0.2">
      <c r="A30" s="88" t="s">
        <v>1415</v>
      </c>
      <c r="B30" s="70">
        <v>9356.0136199999997</v>
      </c>
      <c r="C30" s="70">
        <v>227001.02721</v>
      </c>
      <c r="D30" s="70">
        <v>122844.91821999998</v>
      </c>
      <c r="E30" s="70">
        <v>69296.921939999986</v>
      </c>
      <c r="F30" s="70">
        <v>9340.17101</v>
      </c>
      <c r="G30" s="70">
        <v>12038.413089999998</v>
      </c>
      <c r="H30" s="70">
        <v>78617.151100000003</v>
      </c>
      <c r="I30" s="70">
        <v>10496.293089999997</v>
      </c>
      <c r="J30" s="70">
        <v>93823.906729999973</v>
      </c>
      <c r="K30" s="70">
        <v>29785.44988</v>
      </c>
      <c r="L30" s="70">
        <v>82180.533687555784</v>
      </c>
      <c r="M30" s="70">
        <v>22327.37601</v>
      </c>
      <c r="N30" s="70">
        <v>88510.301769999991</v>
      </c>
      <c r="O30" s="70">
        <v>18643.093769999999</v>
      </c>
      <c r="P30" s="70">
        <v>20706.64</v>
      </c>
      <c r="Q30" s="70">
        <v>3323.1877000000004</v>
      </c>
      <c r="R30" s="70">
        <v>9350.2083799999964</v>
      </c>
      <c r="S30" s="70">
        <v>97543.57104000001</v>
      </c>
      <c r="T30" s="70">
        <v>39921.842010000008</v>
      </c>
      <c r="U30" s="70">
        <v>38247.576530000006</v>
      </c>
      <c r="V30" s="70">
        <v>19281.218810000002</v>
      </c>
      <c r="W30" s="70">
        <v>1035.49062</v>
      </c>
      <c r="X30" s="70">
        <v>17931.07331</v>
      </c>
      <c r="Y30" s="70">
        <v>89170.093860000008</v>
      </c>
      <c r="Z30" s="70">
        <f t="shared" si="2"/>
        <v>1210772.4733875557</v>
      </c>
    </row>
    <row r="31" spans="1:26" ht="15" customHeight="1" x14ac:dyDescent="0.2">
      <c r="A31" s="88" t="s">
        <v>2528</v>
      </c>
      <c r="B31" s="70">
        <v>9356.0136199999997</v>
      </c>
      <c r="C31" s="70">
        <v>227001.02721</v>
      </c>
      <c r="D31" s="70">
        <v>122844.91821999998</v>
      </c>
      <c r="E31" s="70">
        <v>69296.921939999986</v>
      </c>
      <c r="F31" s="70">
        <v>9340.17101</v>
      </c>
      <c r="G31" s="70">
        <v>12038.413089999998</v>
      </c>
      <c r="H31" s="70">
        <v>78617.151100000003</v>
      </c>
      <c r="I31" s="70">
        <v>10496.293089999997</v>
      </c>
      <c r="J31" s="70">
        <v>93823.906729999973</v>
      </c>
      <c r="K31" s="70">
        <v>29785.44988</v>
      </c>
      <c r="L31" s="70">
        <v>82180.533687555784</v>
      </c>
      <c r="M31" s="70">
        <v>22327.37601</v>
      </c>
      <c r="N31" s="70">
        <v>88510.301769999991</v>
      </c>
      <c r="O31" s="70">
        <v>18643.093769999999</v>
      </c>
      <c r="P31" s="70">
        <v>20706.64</v>
      </c>
      <c r="Q31" s="70">
        <v>3323.1877000000004</v>
      </c>
      <c r="R31" s="70">
        <v>9350.2083799999964</v>
      </c>
      <c r="S31" s="70">
        <v>97543.57104000001</v>
      </c>
      <c r="T31" s="70">
        <v>39921.842010000008</v>
      </c>
      <c r="U31" s="70">
        <v>38247.576530000006</v>
      </c>
      <c r="V31" s="70">
        <v>19281.218810000002</v>
      </c>
      <c r="W31" s="70">
        <v>1035.49062</v>
      </c>
      <c r="X31" s="70">
        <v>17931.07331</v>
      </c>
      <c r="Y31" s="70">
        <v>89170.093860000008</v>
      </c>
      <c r="Z31" s="70">
        <f t="shared" si="2"/>
        <v>1210772.4733875557</v>
      </c>
    </row>
    <row r="32" spans="1:26" ht="15" customHeight="1" x14ac:dyDescent="0.2">
      <c r="A32" s="88" t="s">
        <v>2529</v>
      </c>
      <c r="B32" s="70">
        <v>0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f t="shared" si="2"/>
        <v>0</v>
      </c>
    </row>
    <row r="33" spans="1:26" ht="15" customHeight="1" x14ac:dyDescent="0.2">
      <c r="A33" s="88" t="s">
        <v>1416</v>
      </c>
      <c r="B33" s="70">
        <v>-30888.151000000002</v>
      </c>
      <c r="C33" s="70">
        <v>-184875.74737000003</v>
      </c>
      <c r="D33" s="70">
        <v>-250817.60708999998</v>
      </c>
      <c r="E33" s="70">
        <v>-77934.923839999989</v>
      </c>
      <c r="F33" s="70">
        <v>-43145.681649999991</v>
      </c>
      <c r="G33" s="70">
        <v>-261552.68280999997</v>
      </c>
      <c r="H33" s="70">
        <v>-209344.14142</v>
      </c>
      <c r="I33" s="70">
        <v>-27295.058089999999</v>
      </c>
      <c r="J33" s="70">
        <v>-162284.51824999999</v>
      </c>
      <c r="K33" s="70">
        <v>-33489.387849999992</v>
      </c>
      <c r="L33" s="70">
        <v>-84260.200030000007</v>
      </c>
      <c r="M33" s="70">
        <v>-25373.362430000005</v>
      </c>
      <c r="N33" s="70">
        <v>-120169.53131000002</v>
      </c>
      <c r="O33" s="70">
        <v>-50060.335620000005</v>
      </c>
      <c r="P33" s="70">
        <v>-21199.462609999995</v>
      </c>
      <c r="Q33" s="70">
        <v>-19147.249229999998</v>
      </c>
      <c r="R33" s="70">
        <v>-18125.798999999999</v>
      </c>
      <c r="S33" s="70">
        <v>-168071.46970000002</v>
      </c>
      <c r="T33" s="70">
        <v>-79124.493820000018</v>
      </c>
      <c r="U33" s="70">
        <v>-39892.750750000007</v>
      </c>
      <c r="V33" s="70">
        <v>-22963.526919999997</v>
      </c>
      <c r="W33" s="70">
        <v>-12805.165509999999</v>
      </c>
      <c r="X33" s="70">
        <v>-99900.968640000021</v>
      </c>
      <c r="Y33" s="70">
        <v>-95620.627869999997</v>
      </c>
      <c r="Z33" s="70">
        <f t="shared" si="2"/>
        <v>-2138342.8428100003</v>
      </c>
    </row>
    <row r="34" spans="1:26" ht="15" customHeight="1" x14ac:dyDescent="0.2">
      <c r="A34" s="90" t="s">
        <v>1417</v>
      </c>
      <c r="B34" s="70">
        <v>14891.614</v>
      </c>
      <c r="C34" s="70">
        <v>128988.74689999995</v>
      </c>
      <c r="D34" s="70">
        <v>90201.45779</v>
      </c>
      <c r="E34" s="70">
        <v>27108.584169999995</v>
      </c>
      <c r="F34" s="70">
        <v>9921.4376699999993</v>
      </c>
      <c r="G34" s="70">
        <v>57203.127429999993</v>
      </c>
      <c r="H34" s="70">
        <v>108729.61917999999</v>
      </c>
      <c r="I34" s="70">
        <v>3694.1930199999997</v>
      </c>
      <c r="J34" s="70">
        <v>44918.803029999995</v>
      </c>
      <c r="K34" s="70">
        <v>8752.7152900000001</v>
      </c>
      <c r="L34" s="70">
        <v>50895.86232</v>
      </c>
      <c r="M34" s="70">
        <v>17886.404369999997</v>
      </c>
      <c r="N34" s="70">
        <v>55162.053100000012</v>
      </c>
      <c r="O34" s="70">
        <v>12995.398129999998</v>
      </c>
      <c r="P34" s="70">
        <v>6900.6720499999992</v>
      </c>
      <c r="Q34" s="70">
        <v>4014.3150100000003</v>
      </c>
      <c r="R34" s="70">
        <v>3959.7008700000006</v>
      </c>
      <c r="S34" s="70">
        <v>73973.768929999991</v>
      </c>
      <c r="T34" s="70">
        <v>31853.731159999999</v>
      </c>
      <c r="U34" s="70">
        <v>23283.802810000005</v>
      </c>
      <c r="V34" s="70">
        <v>6892.7256799999996</v>
      </c>
      <c r="W34" s="70">
        <v>9468.6464299999989</v>
      </c>
      <c r="X34" s="70">
        <v>24967.70664</v>
      </c>
      <c r="Y34" s="70">
        <v>41988.780790000004</v>
      </c>
      <c r="Z34" s="70">
        <f t="shared" si="2"/>
        <v>858653.86677000008</v>
      </c>
    </row>
    <row r="35" spans="1:26" ht="15" customHeight="1" x14ac:dyDescent="0.2">
      <c r="A35" s="88" t="s">
        <v>1418</v>
      </c>
      <c r="B35" s="70">
        <v>15715.718999999999</v>
      </c>
      <c r="C35" s="70">
        <v>116187.81236999999</v>
      </c>
      <c r="D35" s="70">
        <v>146158.17989999999</v>
      </c>
      <c r="E35" s="70">
        <v>20017.106019999996</v>
      </c>
      <c r="F35" s="70">
        <v>42236.725420000002</v>
      </c>
      <c r="G35" s="70">
        <v>195024.67402999999</v>
      </c>
      <c r="H35" s="70">
        <v>140807.68309999999</v>
      </c>
      <c r="I35" s="70">
        <v>19527.685890000001</v>
      </c>
      <c r="J35" s="70">
        <v>132577.39136000001</v>
      </c>
      <c r="K35" s="70">
        <v>32478.292279999998</v>
      </c>
      <c r="L35" s="70">
        <v>68466.14417</v>
      </c>
      <c r="M35" s="70">
        <v>19478.089039999995</v>
      </c>
      <c r="N35" s="70">
        <v>89556.747529999964</v>
      </c>
      <c r="O35" s="70">
        <v>44993.001080000009</v>
      </c>
      <c r="P35" s="70">
        <v>12966.993709999995</v>
      </c>
      <c r="Q35" s="70">
        <v>13854.467560000003</v>
      </c>
      <c r="R35" s="70">
        <v>14067.799099999998</v>
      </c>
      <c r="S35" s="70">
        <v>121414.06005999997</v>
      </c>
      <c r="T35" s="70">
        <v>62430.408790000001</v>
      </c>
      <c r="U35" s="70">
        <v>33533.01253</v>
      </c>
      <c r="V35" s="70">
        <v>21099.002280000001</v>
      </c>
      <c r="W35" s="70">
        <v>12764.71977</v>
      </c>
      <c r="X35" s="70">
        <v>66341.556369999991</v>
      </c>
      <c r="Y35" s="70">
        <v>83493.973570000016</v>
      </c>
      <c r="Z35" s="70">
        <f t="shared" si="2"/>
        <v>1525191.2449299998</v>
      </c>
    </row>
    <row r="36" spans="1:26" ht="15" customHeight="1" x14ac:dyDescent="0.2">
      <c r="A36" s="90" t="s">
        <v>1419</v>
      </c>
      <c r="B36" s="70">
        <v>-6665.7939999999999</v>
      </c>
      <c r="C36" s="70">
        <v>-80638.706109999999</v>
      </c>
      <c r="D36" s="70">
        <v>-31106.278739999998</v>
      </c>
      <c r="E36" s="70">
        <v>-9435.3105699999996</v>
      </c>
      <c r="F36" s="70">
        <v>-15679.594100000002</v>
      </c>
      <c r="G36" s="70">
        <v>-32795.668599999997</v>
      </c>
      <c r="H36" s="70">
        <v>-74580.997280000011</v>
      </c>
      <c r="I36" s="70">
        <v>-5986.4877999999999</v>
      </c>
      <c r="J36" s="70">
        <v>-36692.280679999996</v>
      </c>
      <c r="K36" s="70">
        <v>-7803.6642899999997</v>
      </c>
      <c r="L36" s="70">
        <v>-44669.590340000002</v>
      </c>
      <c r="M36" s="70">
        <v>-13545.712820000001</v>
      </c>
      <c r="N36" s="70">
        <v>-34372.619610000009</v>
      </c>
      <c r="O36" s="70">
        <v>-9374.3355399999982</v>
      </c>
      <c r="P36" s="70">
        <v>-4075.8554399999998</v>
      </c>
      <c r="Q36" s="70">
        <v>-2880.3335699999998</v>
      </c>
      <c r="R36" s="70">
        <v>-2794.2252899999994</v>
      </c>
      <c r="S36" s="70">
        <v>-53048.494970000014</v>
      </c>
      <c r="T36" s="70">
        <v>-26310.213310000003</v>
      </c>
      <c r="U36" s="70">
        <v>-22022.00374</v>
      </c>
      <c r="V36" s="70">
        <v>-10048.861040000002</v>
      </c>
      <c r="W36" s="70">
        <v>-9368.8509799999993</v>
      </c>
      <c r="X36" s="70">
        <v>-13614.38982</v>
      </c>
      <c r="Y36" s="70">
        <v>-39390.051220000001</v>
      </c>
      <c r="Z36" s="70">
        <f t="shared" si="2"/>
        <v>-586900.31986000016</v>
      </c>
    </row>
    <row r="37" spans="1:26" ht="15" customHeight="1" x14ac:dyDescent="0.2">
      <c r="A37" s="90" t="s">
        <v>2533</v>
      </c>
      <c r="B37" s="70">
        <v>0</v>
      </c>
      <c r="C37" s="70">
        <v>0</v>
      </c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  <c r="T37" s="70">
        <v>0</v>
      </c>
      <c r="U37" s="70">
        <v>0</v>
      </c>
      <c r="V37" s="70">
        <v>0</v>
      </c>
      <c r="W37" s="70">
        <v>0</v>
      </c>
      <c r="X37" s="70">
        <v>0</v>
      </c>
      <c r="Y37" s="70">
        <v>0</v>
      </c>
      <c r="Z37" s="70">
        <f t="shared" si="2"/>
        <v>0</v>
      </c>
    </row>
    <row r="38" spans="1:26" ht="15" customHeight="1" x14ac:dyDescent="0.2">
      <c r="A38" s="90" t="s">
        <v>2534</v>
      </c>
      <c r="B38" s="70">
        <v>-244.76039</v>
      </c>
      <c r="C38" s="70">
        <v>-3647.3262599999998</v>
      </c>
      <c r="D38" s="70">
        <v>-5698.2420000000002</v>
      </c>
      <c r="E38" s="70">
        <v>-783.76688999999999</v>
      </c>
      <c r="F38" s="70">
        <v>-4514.1621500000001</v>
      </c>
      <c r="G38" s="70">
        <v>-21909.420289999998</v>
      </c>
      <c r="H38" s="70">
        <v>-13864.379060000001</v>
      </c>
      <c r="I38" s="70">
        <v>-514.90159000000006</v>
      </c>
      <c r="J38" s="70">
        <v>-2369.7024999999999</v>
      </c>
      <c r="K38" s="70">
        <v>-1760.5746899999997</v>
      </c>
      <c r="L38" s="70">
        <v>-7836.5014000000001</v>
      </c>
      <c r="M38" s="70">
        <v>-460.67212000000001</v>
      </c>
      <c r="N38" s="70">
        <v>-2320.5717700000005</v>
      </c>
      <c r="O38" s="70">
        <v>-1838.4370899999999</v>
      </c>
      <c r="P38" s="70">
        <v>-244.14841000000001</v>
      </c>
      <c r="Q38" s="70">
        <v>-39.371580000000002</v>
      </c>
      <c r="R38" s="70">
        <v>-503.15976000000001</v>
      </c>
      <c r="S38" s="70">
        <v>-4593.2375499999998</v>
      </c>
      <c r="T38" s="70">
        <v>-1027.0983200000001</v>
      </c>
      <c r="U38" s="70">
        <v>-277.17885999999999</v>
      </c>
      <c r="V38" s="70">
        <v>-1945.0545400000001</v>
      </c>
      <c r="W38" s="70">
        <v>-174.66422</v>
      </c>
      <c r="X38" s="70">
        <v>-2023.7703799999999</v>
      </c>
      <c r="Y38" s="70">
        <v>-2543.4396499999998</v>
      </c>
      <c r="Z38" s="70">
        <f t="shared" si="2"/>
        <v>-81134.541470000026</v>
      </c>
    </row>
    <row r="39" spans="1:26" ht="15" customHeight="1" x14ac:dyDescent="0.2">
      <c r="A39" s="88" t="s">
        <v>2535</v>
      </c>
      <c r="B39" s="70">
        <v>-41902.996009999995</v>
      </c>
      <c r="C39" s="70">
        <v>-84322.966980000012</v>
      </c>
      <c r="D39" s="70">
        <v>-182023.04311000003</v>
      </c>
      <c r="E39" s="70">
        <v>-35040.711539999997</v>
      </c>
      <c r="F39" s="70">
        <v>-50840.890924177314</v>
      </c>
      <c r="G39" s="70">
        <v>-180359.42386999994</v>
      </c>
      <c r="H39" s="70">
        <v>-97350.562610000008</v>
      </c>
      <c r="I39" s="70">
        <v>-19950.224360000007</v>
      </c>
      <c r="J39" s="70">
        <v>-77174.89512999999</v>
      </c>
      <c r="K39" s="70">
        <v>-34719.588620000002</v>
      </c>
      <c r="L39" s="70">
        <v>-36256.15058999999</v>
      </c>
      <c r="M39" s="70">
        <v>-6818.6450799999984</v>
      </c>
      <c r="N39" s="70">
        <v>-48511.019610000039</v>
      </c>
      <c r="O39" s="70">
        <v>-42169.512239999996</v>
      </c>
      <c r="P39" s="70">
        <v>-17685.5216</v>
      </c>
      <c r="Q39" s="70">
        <v>-12273.062048999996</v>
      </c>
      <c r="R39" s="70">
        <v>-17841.836859999999</v>
      </c>
      <c r="S39" s="70">
        <v>-121373.80169999998</v>
      </c>
      <c r="T39" s="70">
        <v>-37781.325999999979</v>
      </c>
      <c r="U39" s="70">
        <v>-24350.975869999998</v>
      </c>
      <c r="V39" s="70">
        <v>-23742.219199999996</v>
      </c>
      <c r="W39" s="70">
        <v>-2648.0786699999999</v>
      </c>
      <c r="X39" s="70">
        <v>-31030.473149999991</v>
      </c>
      <c r="Y39" s="70">
        <v>-92114.154470000009</v>
      </c>
      <c r="Z39" s="70">
        <f t="shared" si="2"/>
        <v>-1318282.080243177</v>
      </c>
    </row>
    <row r="40" spans="1:26" ht="15" customHeight="1" x14ac:dyDescent="0.2">
      <c r="A40" s="86" t="s">
        <v>1420</v>
      </c>
      <c r="B40" s="70">
        <v>-39441.648890000004</v>
      </c>
      <c r="C40" s="70">
        <v>-95716.433790000025</v>
      </c>
      <c r="D40" s="70">
        <v>-150175.57123999999</v>
      </c>
      <c r="E40" s="70">
        <v>-28759.264829999996</v>
      </c>
      <c r="F40" s="70">
        <v>-32559.200514177315</v>
      </c>
      <c r="G40" s="70">
        <v>-146899.96604999996</v>
      </c>
      <c r="H40" s="70">
        <v>-73342.251540000012</v>
      </c>
      <c r="I40" s="70">
        <v>-10277.028800000004</v>
      </c>
      <c r="J40" s="70">
        <v>-88825.946009999985</v>
      </c>
      <c r="K40" s="70">
        <v>-35543.073390000005</v>
      </c>
      <c r="L40" s="70">
        <v>-41199.530599999991</v>
      </c>
      <c r="M40" s="70">
        <v>-9268.0129699999979</v>
      </c>
      <c r="N40" s="70">
        <v>-71938.356870000018</v>
      </c>
      <c r="O40" s="70">
        <v>-30958.959049999998</v>
      </c>
      <c r="P40" s="70">
        <v>-17578.632480000004</v>
      </c>
      <c r="Q40" s="70">
        <v>-8039.6870599999984</v>
      </c>
      <c r="R40" s="70">
        <v>-14405.368010000002</v>
      </c>
      <c r="S40" s="70">
        <v>-101595.52622999999</v>
      </c>
      <c r="T40" s="70">
        <v>-40770.704679999988</v>
      </c>
      <c r="U40" s="70">
        <v>-24544.686679999992</v>
      </c>
      <c r="V40" s="70">
        <v>-17218.760569999995</v>
      </c>
      <c r="W40" s="70">
        <v>-664.31050000000016</v>
      </c>
      <c r="X40" s="70">
        <v>-41168.290929999996</v>
      </c>
      <c r="Y40" s="70">
        <v>-68052.770520000005</v>
      </c>
      <c r="Z40" s="70">
        <f t="shared" si="2"/>
        <v>-1188943.982204177</v>
      </c>
    </row>
    <row r="41" spans="1:26" ht="15" customHeight="1" x14ac:dyDescent="0.2">
      <c r="A41" s="86" t="s">
        <v>1421</v>
      </c>
      <c r="B41" s="70">
        <v>11045.145630000001</v>
      </c>
      <c r="C41" s="70">
        <v>54046.761669999985</v>
      </c>
      <c r="D41" s="70">
        <v>52914.049279999992</v>
      </c>
      <c r="E41" s="70">
        <v>15418.032869999999</v>
      </c>
      <c r="F41" s="70">
        <v>2858.9661200000005</v>
      </c>
      <c r="G41" s="70">
        <v>14071.273620000005</v>
      </c>
      <c r="H41" s="70">
        <v>35196.312689999999</v>
      </c>
      <c r="I41" s="70">
        <v>0</v>
      </c>
      <c r="J41" s="70">
        <v>41774.17594999999</v>
      </c>
      <c r="K41" s="70">
        <v>15238.417109999999</v>
      </c>
      <c r="L41" s="70">
        <v>33552.387840000003</v>
      </c>
      <c r="M41" s="70">
        <v>9133.9582800000007</v>
      </c>
      <c r="N41" s="70">
        <v>58550.513399999989</v>
      </c>
      <c r="O41" s="70">
        <v>9714.8030499999986</v>
      </c>
      <c r="P41" s="70">
        <v>13938.583419999999</v>
      </c>
      <c r="Q41" s="70">
        <v>1661.7180799999999</v>
      </c>
      <c r="R41" s="70">
        <v>6477.5323900000003</v>
      </c>
      <c r="S41" s="70">
        <v>59515.84959000002</v>
      </c>
      <c r="T41" s="70">
        <v>20444.605750000006</v>
      </c>
      <c r="U41" s="70">
        <v>19398.314389999996</v>
      </c>
      <c r="V41" s="70">
        <v>4361.8899599999995</v>
      </c>
      <c r="W41" s="70">
        <v>254.22383000000002</v>
      </c>
      <c r="X41" s="70">
        <v>27933.109070000002</v>
      </c>
      <c r="Y41" s="70">
        <v>35978.858449999992</v>
      </c>
      <c r="Z41" s="70">
        <f t="shared" si="2"/>
        <v>543479.48243999993</v>
      </c>
    </row>
    <row r="42" spans="1:26" ht="15" customHeight="1" x14ac:dyDescent="0.2">
      <c r="A42" s="86" t="s">
        <v>1422</v>
      </c>
      <c r="B42" s="70">
        <v>-8654.2165399999994</v>
      </c>
      <c r="C42" s="70">
        <v>-23288.185959999999</v>
      </c>
      <c r="D42" s="70">
        <v>-32537.958950000004</v>
      </c>
      <c r="E42" s="70">
        <v>-7299.2804899999983</v>
      </c>
      <c r="F42" s="70">
        <v>-10702.546270000003</v>
      </c>
      <c r="G42" s="70">
        <v>-25611.509429999991</v>
      </c>
      <c r="H42" s="70">
        <v>-20270.370240000004</v>
      </c>
      <c r="I42" s="70">
        <v>-3759.4070000000006</v>
      </c>
      <c r="J42" s="70">
        <v>-13815.684430000001</v>
      </c>
      <c r="K42" s="70">
        <v>-9279.898610000002</v>
      </c>
      <c r="L42" s="70">
        <v>-17676.75628999999</v>
      </c>
      <c r="M42" s="70">
        <v>-3899.11141</v>
      </c>
      <c r="N42" s="70">
        <v>-18158.710550000007</v>
      </c>
      <c r="O42" s="70">
        <v>-10596.551309999999</v>
      </c>
      <c r="P42" s="70">
        <v>-5706.8445699999993</v>
      </c>
      <c r="Q42" s="70">
        <v>-2759.0595199999998</v>
      </c>
      <c r="R42" s="70">
        <v>-5120.9488800000008</v>
      </c>
      <c r="S42" s="70">
        <v>-42877.128690000005</v>
      </c>
      <c r="T42" s="70">
        <v>-9078.2804099999976</v>
      </c>
      <c r="U42" s="70">
        <v>-7617.6739000000016</v>
      </c>
      <c r="V42" s="70">
        <v>-6073.1254000000008</v>
      </c>
      <c r="W42" s="70">
        <v>-1332.06573</v>
      </c>
      <c r="X42" s="70">
        <v>-7827.5024300000014</v>
      </c>
      <c r="Y42" s="70">
        <v>-41553.131890000004</v>
      </c>
      <c r="Z42" s="70">
        <f t="shared" si="2"/>
        <v>-335495.94890000002</v>
      </c>
    </row>
    <row r="43" spans="1:26" ht="15" customHeight="1" x14ac:dyDescent="0.2">
      <c r="A43" s="86" t="s">
        <v>1423</v>
      </c>
      <c r="B43" s="70">
        <v>-3239.26667</v>
      </c>
      <c r="C43" s="70">
        <v>-18348.249209999994</v>
      </c>
      <c r="D43" s="70">
        <v>-24267.624190000006</v>
      </c>
      <c r="E43" s="70">
        <v>-6757.8597399999999</v>
      </c>
      <c r="F43" s="70">
        <v>-3227.0962600000007</v>
      </c>
      <c r="G43" s="70">
        <v>-13751.720870000001</v>
      </c>
      <c r="H43" s="70">
        <v>-9588.1817299999984</v>
      </c>
      <c r="I43" s="70">
        <v>-224.07261</v>
      </c>
      <c r="J43" s="70">
        <v>-12114.161370000003</v>
      </c>
      <c r="K43" s="70">
        <v>-3633.4794200000001</v>
      </c>
      <c r="L43" s="70">
        <v>-8451.2289300000011</v>
      </c>
      <c r="M43" s="70">
        <v>-1922.68758</v>
      </c>
      <c r="N43" s="70">
        <v>-11992.609520000004</v>
      </c>
      <c r="O43" s="70">
        <v>-5585.0657399999991</v>
      </c>
      <c r="P43" s="70">
        <v>-1378.5106900000001</v>
      </c>
      <c r="Q43" s="70">
        <v>-2730.5349290000004</v>
      </c>
      <c r="R43" s="70">
        <v>-3204.417649999999</v>
      </c>
      <c r="S43" s="70">
        <v>-18124.542529999999</v>
      </c>
      <c r="T43" s="70">
        <v>-4494.4875399999992</v>
      </c>
      <c r="U43" s="70">
        <v>-3648.9177399999994</v>
      </c>
      <c r="V43" s="70">
        <v>-964.98311000000001</v>
      </c>
      <c r="W43" s="70">
        <v>-506.37204999999994</v>
      </c>
      <c r="X43" s="70">
        <v>-3349.5849300000004</v>
      </c>
      <c r="Y43" s="70">
        <v>-11255.323859999999</v>
      </c>
      <c r="Z43" s="70">
        <f t="shared" si="2"/>
        <v>-172760.97886900004</v>
      </c>
    </row>
    <row r="44" spans="1:26" ht="15" customHeight="1" x14ac:dyDescent="0.2">
      <c r="A44" s="86" t="s">
        <v>1424</v>
      </c>
      <c r="B44" s="70">
        <v>-917.52154000000007</v>
      </c>
      <c r="C44" s="70">
        <v>0</v>
      </c>
      <c r="D44" s="70">
        <v>-11994.688110000001</v>
      </c>
      <c r="E44" s="70">
        <v>-1651.1776400000001</v>
      </c>
      <c r="F44" s="70">
        <v>-3372.1659500000001</v>
      </c>
      <c r="G44" s="70">
        <v>-3141.9970099999987</v>
      </c>
      <c r="H44" s="70">
        <v>-1376.0714499999997</v>
      </c>
      <c r="I44" s="70">
        <v>-565.25281999999993</v>
      </c>
      <c r="J44" s="70">
        <v>0</v>
      </c>
      <c r="K44" s="70">
        <v>-781.8778299999999</v>
      </c>
      <c r="L44" s="70">
        <v>-89.829180000000022</v>
      </c>
      <c r="M44" s="70">
        <v>-280.00474999999989</v>
      </c>
      <c r="N44" s="70">
        <v>0</v>
      </c>
      <c r="O44" s="70">
        <v>0</v>
      </c>
      <c r="P44" s="70">
        <v>-3786.7535099999991</v>
      </c>
      <c r="Q44" s="70">
        <v>0</v>
      </c>
      <c r="R44" s="70">
        <v>-53.105319999999999</v>
      </c>
      <c r="S44" s="70">
        <v>-9194.2235199999977</v>
      </c>
      <c r="T44" s="70">
        <v>0</v>
      </c>
      <c r="U44" s="70">
        <v>-807.88047999999992</v>
      </c>
      <c r="V44" s="70">
        <v>0</v>
      </c>
      <c r="W44" s="70">
        <v>-9.7525100000000027</v>
      </c>
      <c r="X44" s="70">
        <v>-2839.1024099999995</v>
      </c>
      <c r="Y44" s="70">
        <v>-1369.8278700000001</v>
      </c>
      <c r="Z44" s="70">
        <f t="shared" si="2"/>
        <v>-42231.231899999999</v>
      </c>
    </row>
    <row r="45" spans="1:26" ht="15" customHeight="1" x14ac:dyDescent="0.2">
      <c r="A45" s="86" t="s">
        <v>699</v>
      </c>
      <c r="B45" s="70">
        <v>0</v>
      </c>
      <c r="C45" s="70">
        <v>0</v>
      </c>
      <c r="D45" s="70">
        <v>0</v>
      </c>
      <c r="E45" s="70">
        <v>0</v>
      </c>
      <c r="F45" s="70">
        <v>0</v>
      </c>
      <c r="G45" s="70">
        <v>-0.59002999999999983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  <c r="T45" s="70">
        <v>-91.384770000000003</v>
      </c>
      <c r="U45" s="70">
        <v>0</v>
      </c>
      <c r="V45" s="70">
        <v>0</v>
      </c>
      <c r="W45" s="70">
        <v>0</v>
      </c>
      <c r="X45" s="70">
        <v>0</v>
      </c>
      <c r="Y45" s="70">
        <v>0</v>
      </c>
      <c r="Z45" s="70">
        <f t="shared" si="2"/>
        <v>-91.974800000000002</v>
      </c>
    </row>
    <row r="46" spans="1:26" ht="15" customHeight="1" x14ac:dyDescent="0.2">
      <c r="A46" s="86" t="s">
        <v>700</v>
      </c>
      <c r="B46" s="70">
        <v>-695.48800000000006</v>
      </c>
      <c r="C46" s="70">
        <v>-1016.8596900000002</v>
      </c>
      <c r="D46" s="70">
        <v>-15961.249899999999</v>
      </c>
      <c r="E46" s="70">
        <v>-5991.1617100000003</v>
      </c>
      <c r="F46" s="70">
        <v>-3838.8480499999987</v>
      </c>
      <c r="G46" s="70">
        <v>-5024.9141</v>
      </c>
      <c r="H46" s="70">
        <v>-27970.000340000002</v>
      </c>
      <c r="I46" s="70">
        <v>-5124.463130000001</v>
      </c>
      <c r="J46" s="70">
        <v>-4193.27927</v>
      </c>
      <c r="K46" s="70">
        <v>-719.67647999999986</v>
      </c>
      <c r="L46" s="70">
        <v>-2391.1934299999998</v>
      </c>
      <c r="M46" s="70">
        <v>-582.78665000000001</v>
      </c>
      <c r="N46" s="70">
        <v>-4971.8560699999998</v>
      </c>
      <c r="O46" s="70">
        <v>-4743.7391899999984</v>
      </c>
      <c r="P46" s="70">
        <v>-3173.363769999999</v>
      </c>
      <c r="Q46" s="70">
        <v>-405.49862000000002</v>
      </c>
      <c r="R46" s="70">
        <v>-1535.5293900000001</v>
      </c>
      <c r="S46" s="70">
        <v>-9098.2303200000006</v>
      </c>
      <c r="T46" s="70">
        <v>-3791.0743499999994</v>
      </c>
      <c r="U46" s="70">
        <v>-7130.1314599999987</v>
      </c>
      <c r="V46" s="70">
        <v>-3847.2400799999996</v>
      </c>
      <c r="W46" s="70">
        <v>-389.80170999999984</v>
      </c>
      <c r="X46" s="70">
        <v>-3779.1015199999997</v>
      </c>
      <c r="Y46" s="70">
        <v>-5861.958779999999</v>
      </c>
      <c r="Z46" s="70">
        <f t="shared" si="2"/>
        <v>-122237.44600999997</v>
      </c>
    </row>
    <row r="47" spans="1:26" x14ac:dyDescent="0.2">
      <c r="A47" s="86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x14ac:dyDescent="0.2">
      <c r="A48" s="257" t="s">
        <v>303</v>
      </c>
      <c r="B48" s="258">
        <f>+B26+B37+B38+B39</f>
        <v>-69480.926779999994</v>
      </c>
      <c r="C48" s="258">
        <f t="shared" ref="C48:Z48" si="3">+C26+C37+C38+C39</f>
        <v>-314415.07084000017</v>
      </c>
      <c r="D48" s="258">
        <f t="shared" si="3"/>
        <v>-738869.17939000018</v>
      </c>
      <c r="E48" s="258">
        <f t="shared" si="3"/>
        <v>-163989.08066000004</v>
      </c>
      <c r="F48" s="258">
        <f t="shared" si="3"/>
        <v>-138563.44404417727</v>
      </c>
      <c r="G48" s="258">
        <f t="shared" si="3"/>
        <v>-742600.30440000002</v>
      </c>
      <c r="H48" s="258">
        <f t="shared" si="3"/>
        <v>-332489.2588500001</v>
      </c>
      <c r="I48" s="258">
        <f t="shared" si="3"/>
        <v>-76081.228210000001</v>
      </c>
      <c r="J48" s="258">
        <f t="shared" si="3"/>
        <v>-314321.46895000001</v>
      </c>
      <c r="K48" s="258">
        <f t="shared" si="3"/>
        <v>-113146.88684999998</v>
      </c>
      <c r="L48" s="258">
        <f t="shared" si="3"/>
        <v>-130072.49777244419</v>
      </c>
      <c r="M48" s="258">
        <f t="shared" si="3"/>
        <v>-28430.940260000003</v>
      </c>
      <c r="N48" s="258">
        <f t="shared" si="3"/>
        <v>-246704.86413000018</v>
      </c>
      <c r="O48" s="258">
        <f t="shared" si="3"/>
        <v>-142681.31759999998</v>
      </c>
      <c r="P48" s="258">
        <f t="shared" si="3"/>
        <v>-56116.296420000013</v>
      </c>
      <c r="Q48" s="258">
        <f t="shared" si="3"/>
        <v>-34965.604308999995</v>
      </c>
      <c r="R48" s="258">
        <f t="shared" si="3"/>
        <v>-59361.456120000003</v>
      </c>
      <c r="S48" s="258">
        <f t="shared" si="3"/>
        <v>-492600.77408</v>
      </c>
      <c r="T48" s="258">
        <f t="shared" si="3"/>
        <v>-169948.61609999998</v>
      </c>
      <c r="U48" s="258">
        <f t="shared" si="3"/>
        <v>-62421.557579999993</v>
      </c>
      <c r="V48" s="258">
        <f t="shared" si="3"/>
        <v>-66258.392019999999</v>
      </c>
      <c r="W48" s="258">
        <f t="shared" si="3"/>
        <v>-5973.5783399999991</v>
      </c>
      <c r="X48" s="258">
        <f t="shared" si="3"/>
        <v>-159370.28258</v>
      </c>
      <c r="Y48" s="258">
        <f t="shared" si="3"/>
        <v>-375540.81511999998</v>
      </c>
      <c r="Z48" s="258">
        <f t="shared" si="3"/>
        <v>-5034403.8414056217</v>
      </c>
    </row>
    <row r="49" spans="1:26" x14ac:dyDescent="0.2">
      <c r="A49" s="86" t="s">
        <v>701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ht="13.5" thickBot="1" x14ac:dyDescent="0.25">
      <c r="A50" s="263" t="s">
        <v>308</v>
      </c>
      <c r="B50" s="273">
        <f>+B23+B48</f>
        <v>-61.521340000021155</v>
      </c>
      <c r="C50" s="273">
        <f t="shared" ref="C50:Z50" si="4">+C23+C48</f>
        <v>23573.082050000317</v>
      </c>
      <c r="D50" s="273">
        <f t="shared" si="4"/>
        <v>-15151.467850000481</v>
      </c>
      <c r="E50" s="273">
        <f t="shared" si="4"/>
        <v>-49980.330829999977</v>
      </c>
      <c r="F50" s="273">
        <f t="shared" si="4"/>
        <v>7569.2777703226602</v>
      </c>
      <c r="G50" s="273">
        <f t="shared" si="4"/>
        <v>57030.300030000973</v>
      </c>
      <c r="H50" s="273">
        <f t="shared" si="4"/>
        <v>-68438.704439999827</v>
      </c>
      <c r="I50" s="273">
        <f t="shared" si="4"/>
        <v>1275.5083799999702</v>
      </c>
      <c r="J50" s="273">
        <f t="shared" si="4"/>
        <v>1481.7780800000764</v>
      </c>
      <c r="K50" s="273">
        <f t="shared" si="4"/>
        <v>16565.108774893495</v>
      </c>
      <c r="L50" s="273">
        <f t="shared" si="4"/>
        <v>36007.026107555488</v>
      </c>
      <c r="M50" s="273">
        <f t="shared" si="4"/>
        <v>-2685.3618699999788</v>
      </c>
      <c r="N50" s="273">
        <f t="shared" si="4"/>
        <v>-2130.5118220001168</v>
      </c>
      <c r="O50" s="273">
        <f t="shared" si="4"/>
        <v>5596.362160000077</v>
      </c>
      <c r="P50" s="273">
        <f t="shared" si="4"/>
        <v>-2476.8697299999767</v>
      </c>
      <c r="Q50" s="273">
        <f t="shared" si="4"/>
        <v>2096.1925209999972</v>
      </c>
      <c r="R50" s="273">
        <f t="shared" si="4"/>
        <v>1650.4437099999923</v>
      </c>
      <c r="S50" s="273">
        <f t="shared" si="4"/>
        <v>10136.226569999999</v>
      </c>
      <c r="T50" s="273">
        <f t="shared" si="4"/>
        <v>-14329.148399999976</v>
      </c>
      <c r="U50" s="273">
        <f t="shared" si="4"/>
        <v>605.69551000002684</v>
      </c>
      <c r="V50" s="273">
        <f t="shared" si="4"/>
        <v>4209.569970000055</v>
      </c>
      <c r="W50" s="273">
        <f t="shared" si="4"/>
        <v>-2313.9182399999995</v>
      </c>
      <c r="X50" s="273">
        <f t="shared" si="4"/>
        <v>18527.298769999965</v>
      </c>
      <c r="Y50" s="273">
        <f t="shared" si="4"/>
        <v>11645.047609999892</v>
      </c>
      <c r="Z50" s="273">
        <f t="shared" si="4"/>
        <v>40401.083491772413</v>
      </c>
    </row>
    <row r="51" spans="1:26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</row>
    <row r="52" spans="1:26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B8:Y8">
    <cfRule type="expression" dxfId="73" priority="1" stopIfTrue="1">
      <formula>$AU8=1</formula>
    </cfRule>
  </conditionalFormatting>
  <conditionalFormatting sqref="Z8">
    <cfRule type="expression" dxfId="72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8" top="0.57999999999999996" bottom="1.69" header="0.34" footer="0.51181102362204722"/>
  <pageSetup paperSize="8" scale="73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2843</v>
      </c>
      <c r="AA3" s="82" t="s">
        <v>2844</v>
      </c>
    </row>
    <row r="5" spans="1:27" x14ac:dyDescent="0.2">
      <c r="A5" s="674" t="s">
        <v>173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159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306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1462.586089999998</v>
      </c>
      <c r="C10" s="84">
        <v>42073.840230000002</v>
      </c>
      <c r="D10" s="84">
        <v>84216.288990000001</v>
      </c>
      <c r="E10" s="84">
        <v>7512.9699499999997</v>
      </c>
      <c r="F10" s="84">
        <v>40302.862340000014</v>
      </c>
      <c r="G10" s="84">
        <v>111720.36458000011</v>
      </c>
      <c r="H10" s="84">
        <v>22497.717489999988</v>
      </c>
      <c r="I10" s="84">
        <v>10670.030729999997</v>
      </c>
      <c r="J10" s="84">
        <v>25799.191139999999</v>
      </c>
      <c r="K10" s="84">
        <v>13956.78206</v>
      </c>
      <c r="L10" s="84">
        <v>26023.023049999807</v>
      </c>
      <c r="M10" s="84">
        <v>3296.6948900000016</v>
      </c>
      <c r="N10" s="84">
        <v>16017.039180000016</v>
      </c>
      <c r="O10" s="84">
        <v>9522.1443600000039</v>
      </c>
      <c r="P10" s="84">
        <v>2263.7044899999996</v>
      </c>
      <c r="Q10" s="84">
        <v>257.50419999999986</v>
      </c>
      <c r="R10" s="84">
        <v>4126.6853699999992</v>
      </c>
      <c r="S10" s="84">
        <v>20050.864360000007</v>
      </c>
      <c r="T10" s="84">
        <v>11833.853949999995</v>
      </c>
      <c r="U10" s="84">
        <v>1704.3696699999985</v>
      </c>
      <c r="V10" s="84">
        <v>23497.825260000005</v>
      </c>
      <c r="W10" s="84">
        <v>61.502599999999994</v>
      </c>
      <c r="X10" s="84">
        <v>11137.347249999993</v>
      </c>
      <c r="Y10" s="84">
        <v>24602.309980000045</v>
      </c>
      <c r="Z10" s="84">
        <f>SUM(B10:Y10)</f>
        <v>514607.50220999995</v>
      </c>
      <c r="AA10" s="3"/>
    </row>
    <row r="11" spans="1:27" ht="15" customHeight="1" x14ac:dyDescent="0.2">
      <c r="A11" s="89" t="s">
        <v>2527</v>
      </c>
      <c r="B11" s="85">
        <v>14413.489819999999</v>
      </c>
      <c r="C11" s="85">
        <v>129271.76768999999</v>
      </c>
      <c r="D11" s="85">
        <v>226934.86657000001</v>
      </c>
      <c r="E11" s="85">
        <v>30157.966649999998</v>
      </c>
      <c r="F11" s="85">
        <v>58351.006760000004</v>
      </c>
      <c r="G11" s="85">
        <v>223774.50248000014</v>
      </c>
      <c r="H11" s="85">
        <v>88744.800039999987</v>
      </c>
      <c r="I11" s="85">
        <v>19970.12945</v>
      </c>
      <c r="J11" s="85">
        <v>85692.210189999998</v>
      </c>
      <c r="K11" s="85">
        <v>41935.900609999997</v>
      </c>
      <c r="L11" s="85">
        <v>82590.705129999813</v>
      </c>
      <c r="M11" s="85">
        <v>22326.19917</v>
      </c>
      <c r="N11" s="85">
        <v>110536.69795000002</v>
      </c>
      <c r="O11" s="85">
        <v>22393.634389999999</v>
      </c>
      <c r="P11" s="85">
        <v>9557.8704199999993</v>
      </c>
      <c r="Q11" s="85">
        <v>2945.4531399999996</v>
      </c>
      <c r="R11" s="85">
        <v>20119.91862</v>
      </c>
      <c r="S11" s="85">
        <v>160010.17309</v>
      </c>
      <c r="T11" s="85">
        <v>44000.362070000003</v>
      </c>
      <c r="U11" s="85">
        <v>12429.871580000001</v>
      </c>
      <c r="V11" s="85">
        <v>36511.119859999999</v>
      </c>
      <c r="W11" s="85">
        <v>394.57229999999998</v>
      </c>
      <c r="X11" s="85">
        <v>53532.792350000003</v>
      </c>
      <c r="Y11" s="85">
        <v>89309.47361000003</v>
      </c>
      <c r="Z11" s="84">
        <f t="shared" ref="Z11:Z21" si="0">SUM(B11:Y11)</f>
        <v>1585905.4839400002</v>
      </c>
      <c r="AA11" s="3"/>
    </row>
    <row r="12" spans="1:27" ht="15" customHeight="1" x14ac:dyDescent="0.2">
      <c r="A12" s="88" t="s">
        <v>2528</v>
      </c>
      <c r="B12" s="84">
        <v>12515.053449999999</v>
      </c>
      <c r="C12" s="84">
        <v>129122.90729999999</v>
      </c>
      <c r="D12" s="84">
        <v>203838.48108000003</v>
      </c>
      <c r="E12" s="84">
        <v>30157.966649999998</v>
      </c>
      <c r="F12" s="84">
        <v>58351.006760000004</v>
      </c>
      <c r="G12" s="84">
        <v>220121.86847000016</v>
      </c>
      <c r="H12" s="84">
        <v>82575.391009999992</v>
      </c>
      <c r="I12" s="84">
        <v>19291.872309999999</v>
      </c>
      <c r="J12" s="84">
        <v>81494.828239999988</v>
      </c>
      <c r="K12" s="84">
        <v>41767.182609999996</v>
      </c>
      <c r="L12" s="84">
        <v>82590.705129999813</v>
      </c>
      <c r="M12" s="84">
        <v>22326.19917</v>
      </c>
      <c r="N12" s="84">
        <v>107109.27002000001</v>
      </c>
      <c r="O12" s="84">
        <v>21812.193030000002</v>
      </c>
      <c r="P12" s="84">
        <v>8686.8275199999989</v>
      </c>
      <c r="Q12" s="84">
        <v>2945.4531399999996</v>
      </c>
      <c r="R12" s="84">
        <v>20119.91862</v>
      </c>
      <c r="S12" s="84">
        <v>154571.36997</v>
      </c>
      <c r="T12" s="84">
        <v>39242.188190000001</v>
      </c>
      <c r="U12" s="84">
        <v>12337.046390000001</v>
      </c>
      <c r="V12" s="84">
        <v>31671.027700000002</v>
      </c>
      <c r="W12" s="84">
        <v>394.57229999999998</v>
      </c>
      <c r="X12" s="84">
        <v>51415.703860000001</v>
      </c>
      <c r="Y12" s="84">
        <v>89308.340080000024</v>
      </c>
      <c r="Z12" s="84">
        <f t="shared" si="0"/>
        <v>1523767.3729999999</v>
      </c>
      <c r="AA12" s="3"/>
    </row>
    <row r="13" spans="1:27" ht="15" customHeight="1" x14ac:dyDescent="0.2">
      <c r="A13" s="88" t="s">
        <v>2529</v>
      </c>
      <c r="B13" s="84">
        <v>1898.4363699999999</v>
      </c>
      <c r="C13" s="84">
        <v>148.86039000000002</v>
      </c>
      <c r="D13" s="84">
        <v>23096.385489999997</v>
      </c>
      <c r="E13" s="84">
        <v>0</v>
      </c>
      <c r="F13" s="84">
        <v>0</v>
      </c>
      <c r="G13" s="84">
        <v>3652.6340099999998</v>
      </c>
      <c r="H13" s="84">
        <v>6169.4090300000007</v>
      </c>
      <c r="I13" s="84">
        <v>678.25714000000005</v>
      </c>
      <c r="J13" s="84">
        <v>4197.38195</v>
      </c>
      <c r="K13" s="84">
        <v>168.71799999999999</v>
      </c>
      <c r="L13" s="84">
        <v>0</v>
      </c>
      <c r="M13" s="84">
        <v>0</v>
      </c>
      <c r="N13" s="84">
        <v>3427.4279300000003</v>
      </c>
      <c r="O13" s="84">
        <v>581.44136000000003</v>
      </c>
      <c r="P13" s="84">
        <v>871.04290000000003</v>
      </c>
      <c r="Q13" s="84">
        <v>0</v>
      </c>
      <c r="R13" s="84">
        <v>0</v>
      </c>
      <c r="S13" s="84">
        <v>5438.8031200000005</v>
      </c>
      <c r="T13" s="84">
        <v>4758.1738800000003</v>
      </c>
      <c r="U13" s="84">
        <v>92.825190000000006</v>
      </c>
      <c r="V13" s="84">
        <v>4840.0921600000001</v>
      </c>
      <c r="W13" s="84">
        <v>0</v>
      </c>
      <c r="X13" s="84">
        <v>2117.0884899999996</v>
      </c>
      <c r="Y13" s="84">
        <v>1.1335299999999999</v>
      </c>
      <c r="Z13" s="84">
        <f t="shared" si="0"/>
        <v>62138.110940000013</v>
      </c>
      <c r="AA13" s="3"/>
    </row>
    <row r="14" spans="1:27" ht="15" customHeight="1" x14ac:dyDescent="0.2">
      <c r="A14" s="88" t="s">
        <v>1407</v>
      </c>
      <c r="B14" s="85">
        <v>-12806.755730000001</v>
      </c>
      <c r="C14" s="85">
        <v>-84984.2503</v>
      </c>
      <c r="D14" s="85">
        <v>-139648.14233</v>
      </c>
      <c r="E14" s="85">
        <v>-22484.539219999999</v>
      </c>
      <c r="F14" s="85">
        <v>-15041.841729999998</v>
      </c>
      <c r="G14" s="85">
        <v>-106310.16440000001</v>
      </c>
      <c r="H14" s="85">
        <v>-64203.904650000004</v>
      </c>
      <c r="I14" s="85">
        <v>-10275.20991</v>
      </c>
      <c r="J14" s="85">
        <v>-59343.571069999991</v>
      </c>
      <c r="K14" s="85">
        <v>-26622.57618</v>
      </c>
      <c r="L14" s="85">
        <v>-55368.57834</v>
      </c>
      <c r="M14" s="85">
        <v>-19061.692159999995</v>
      </c>
      <c r="N14" s="85">
        <v>-94127.312390000006</v>
      </c>
      <c r="O14" s="85">
        <v>-13207.604899999998</v>
      </c>
      <c r="P14" s="85">
        <v>-7236.3490999999995</v>
      </c>
      <c r="Q14" s="85">
        <v>-2640.2846099999997</v>
      </c>
      <c r="R14" s="85">
        <v>-15758.113890000001</v>
      </c>
      <c r="S14" s="85">
        <v>-135558.98506000001</v>
      </c>
      <c r="T14" s="85">
        <v>-31845.93374</v>
      </c>
      <c r="U14" s="85">
        <v>-10718.564940000002</v>
      </c>
      <c r="V14" s="85">
        <v>-11054.511410000001</v>
      </c>
      <c r="W14" s="85">
        <v>-328.04955000000001</v>
      </c>
      <c r="X14" s="85">
        <v>-41686.349310000012</v>
      </c>
      <c r="Y14" s="85">
        <v>-63862.313119999992</v>
      </c>
      <c r="Z14" s="84">
        <f t="shared" si="0"/>
        <v>-1044175.5980399998</v>
      </c>
      <c r="AA14" s="3"/>
    </row>
    <row r="15" spans="1:27" ht="15" customHeight="1" x14ac:dyDescent="0.2">
      <c r="A15" s="88" t="s">
        <v>1408</v>
      </c>
      <c r="B15" s="85">
        <v>-3497.2049999999999</v>
      </c>
      <c r="C15" s="85">
        <v>-16609.766100000001</v>
      </c>
      <c r="D15" s="85">
        <v>-40529.460630000001</v>
      </c>
      <c r="E15" s="85">
        <v>-9111.3689599999998</v>
      </c>
      <c r="F15" s="85">
        <v>-11146.883240000001</v>
      </c>
      <c r="G15" s="85">
        <v>-38846.342710000004</v>
      </c>
      <c r="H15" s="85">
        <v>-13441.7757</v>
      </c>
      <c r="I15" s="85">
        <v>-4107.5379499999999</v>
      </c>
      <c r="J15" s="85">
        <v>-14771.638359999999</v>
      </c>
      <c r="K15" s="85">
        <v>-8038.8231100000003</v>
      </c>
      <c r="L15" s="85">
        <v>-17158.473100000003</v>
      </c>
      <c r="M15" s="85">
        <v>-6217.5303099999992</v>
      </c>
      <c r="N15" s="85">
        <v>-20329.877949999998</v>
      </c>
      <c r="O15" s="85">
        <v>-3938.9998799999998</v>
      </c>
      <c r="P15" s="85">
        <v>-1871.8436400000001</v>
      </c>
      <c r="Q15" s="85">
        <v>-346.92490999999995</v>
      </c>
      <c r="R15" s="85">
        <v>-4034.9105199999999</v>
      </c>
      <c r="S15" s="85">
        <v>-26079.008160000001</v>
      </c>
      <c r="T15" s="85">
        <v>-8443.0491100000017</v>
      </c>
      <c r="U15" s="85">
        <v>-3105.8107200000004</v>
      </c>
      <c r="V15" s="85">
        <v>-6913.0963499999998</v>
      </c>
      <c r="W15" s="85">
        <v>-56.542610000000003</v>
      </c>
      <c r="X15" s="85">
        <v>-10217.12263</v>
      </c>
      <c r="Y15" s="85">
        <v>-16168.72754</v>
      </c>
      <c r="Z15" s="84">
        <f t="shared" si="0"/>
        <v>-284982.71919000003</v>
      </c>
      <c r="AA15" s="3"/>
    </row>
    <row r="16" spans="1:27" ht="15" customHeight="1" x14ac:dyDescent="0.2">
      <c r="A16" s="90" t="s">
        <v>1409</v>
      </c>
      <c r="B16" s="85">
        <v>2858.009</v>
      </c>
      <c r="C16" s="85">
        <v>7377.0331999999999</v>
      </c>
      <c r="D16" s="85">
        <v>17047.10051</v>
      </c>
      <c r="E16" s="85">
        <v>6514.0229799999997</v>
      </c>
      <c r="F16" s="85">
        <v>188.86440999999999</v>
      </c>
      <c r="G16" s="85">
        <v>11431.66649</v>
      </c>
      <c r="H16" s="85">
        <v>5913.0536500000007</v>
      </c>
      <c r="I16" s="85">
        <v>6370.9233099999992</v>
      </c>
      <c r="J16" s="85">
        <v>7850.1131599999999</v>
      </c>
      <c r="K16" s="85">
        <v>3514.7727400000003</v>
      </c>
      <c r="L16" s="85">
        <v>10067.53494</v>
      </c>
      <c r="M16" s="85">
        <v>5932.0370899999998</v>
      </c>
      <c r="N16" s="85">
        <v>16201.054039999999</v>
      </c>
      <c r="O16" s="85">
        <v>1156.28927</v>
      </c>
      <c r="P16" s="85">
        <v>1263.0958699999999</v>
      </c>
      <c r="Q16" s="85">
        <v>226.82791</v>
      </c>
      <c r="R16" s="85">
        <v>2858.74</v>
      </c>
      <c r="S16" s="85">
        <v>16142.742460000001</v>
      </c>
      <c r="T16" s="85">
        <v>4863.5932300000004</v>
      </c>
      <c r="U16" s="85">
        <v>2693.49163</v>
      </c>
      <c r="V16" s="85">
        <v>624.55386999999996</v>
      </c>
      <c r="W16" s="85">
        <v>39.582099999999997</v>
      </c>
      <c r="X16" s="85">
        <v>6635.2866900000008</v>
      </c>
      <c r="Y16" s="85">
        <v>7673.8698400000021</v>
      </c>
      <c r="Z16" s="84">
        <f t="shared" si="0"/>
        <v>145444.25839000003</v>
      </c>
      <c r="AA16" s="3"/>
    </row>
    <row r="17" spans="1:27" ht="15" customHeight="1" x14ac:dyDescent="0.2">
      <c r="A17" s="88" t="s">
        <v>1410</v>
      </c>
      <c r="B17" s="85">
        <v>2407.4740000000002</v>
      </c>
      <c r="C17" s="85">
        <v>15476.895140000001</v>
      </c>
      <c r="D17" s="85">
        <v>34027.821269999993</v>
      </c>
      <c r="E17" s="85">
        <v>3726.42409</v>
      </c>
      <c r="F17" s="85">
        <v>8251.1160799999998</v>
      </c>
      <c r="G17" s="85">
        <v>29758.864719999998</v>
      </c>
      <c r="H17" s="85">
        <v>11605.23619</v>
      </c>
      <c r="I17" s="85">
        <v>1262.77838</v>
      </c>
      <c r="J17" s="85">
        <v>12380.174139999999</v>
      </c>
      <c r="K17" s="85">
        <v>6601.2349999999997</v>
      </c>
      <c r="L17" s="85">
        <v>12281.12687</v>
      </c>
      <c r="M17" s="85">
        <v>3354.8667300000002</v>
      </c>
      <c r="N17" s="85">
        <v>18072.955469999997</v>
      </c>
      <c r="O17" s="85">
        <v>3823.8580899999997</v>
      </c>
      <c r="P17" s="85">
        <v>1558.62934</v>
      </c>
      <c r="Q17" s="85">
        <v>300.73070000000001</v>
      </c>
      <c r="R17" s="85">
        <v>3516.7645499999999</v>
      </c>
      <c r="S17" s="85">
        <v>20955.012790000001</v>
      </c>
      <c r="T17" s="85">
        <v>7515.1887999999999</v>
      </c>
      <c r="U17" s="85">
        <v>2627.67139</v>
      </c>
      <c r="V17" s="85">
        <v>4902.4178700000002</v>
      </c>
      <c r="W17" s="85">
        <v>59.73706</v>
      </c>
      <c r="X17" s="85">
        <v>10710.552019999999</v>
      </c>
      <c r="Y17" s="85">
        <v>12027.751940000002</v>
      </c>
      <c r="Z17" s="84">
        <f t="shared" si="0"/>
        <v>227205.28263000003</v>
      </c>
      <c r="AA17" s="3"/>
    </row>
    <row r="18" spans="1:27" ht="15" customHeight="1" x14ac:dyDescent="0.2">
      <c r="A18" s="88" t="s">
        <v>1411</v>
      </c>
      <c r="B18" s="85">
        <v>-1912.4259999999999</v>
      </c>
      <c r="C18" s="85">
        <v>-8457.8394000000008</v>
      </c>
      <c r="D18" s="85">
        <v>-13615.8964</v>
      </c>
      <c r="E18" s="85">
        <v>-1289.5355900000002</v>
      </c>
      <c r="F18" s="85">
        <v>-299.39994000000002</v>
      </c>
      <c r="G18" s="85">
        <v>-8088.1620000000003</v>
      </c>
      <c r="H18" s="85">
        <v>-6119.6920399999999</v>
      </c>
      <c r="I18" s="85">
        <v>-2551.0525499999999</v>
      </c>
      <c r="J18" s="85">
        <v>-6008.09692</v>
      </c>
      <c r="K18" s="85">
        <v>-3433.7269999999999</v>
      </c>
      <c r="L18" s="85">
        <v>-6389.292449999999</v>
      </c>
      <c r="M18" s="85">
        <v>-3037.1856299999999</v>
      </c>
      <c r="N18" s="85">
        <v>-14336.477939999999</v>
      </c>
      <c r="O18" s="85">
        <v>-705.03260999999998</v>
      </c>
      <c r="P18" s="85">
        <v>-1007.6983999999999</v>
      </c>
      <c r="Q18" s="85">
        <v>-228.29803000000001</v>
      </c>
      <c r="R18" s="85">
        <v>-2575.7133900000003</v>
      </c>
      <c r="S18" s="85">
        <v>-15419.070760000001</v>
      </c>
      <c r="T18" s="85">
        <v>-4256.3072999999995</v>
      </c>
      <c r="U18" s="85">
        <v>-2222.2892700000002</v>
      </c>
      <c r="V18" s="85">
        <v>-572.65857999999992</v>
      </c>
      <c r="W18" s="85">
        <v>-47.796699999999994</v>
      </c>
      <c r="X18" s="85">
        <v>-7837.8118700000005</v>
      </c>
      <c r="Y18" s="85">
        <v>-4377.7447499999998</v>
      </c>
      <c r="Z18" s="84">
        <f t="shared" si="0"/>
        <v>-114789.20552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1871.4400900000001</v>
      </c>
      <c r="D20" s="85">
        <v>5911.5918000000011</v>
      </c>
      <c r="E20" s="85">
        <v>0</v>
      </c>
      <c r="F20" s="85">
        <v>957.48181000000011</v>
      </c>
      <c r="G20" s="85">
        <v>8596.1912400000001</v>
      </c>
      <c r="H20" s="85">
        <v>0</v>
      </c>
      <c r="I20" s="85">
        <v>335.93907000000002</v>
      </c>
      <c r="J20" s="85">
        <v>1310.95163</v>
      </c>
      <c r="K20" s="85">
        <v>375.77319013605228</v>
      </c>
      <c r="L20" s="85">
        <v>3737.4397169426175</v>
      </c>
      <c r="M20" s="85">
        <v>0</v>
      </c>
      <c r="N20" s="85">
        <v>0</v>
      </c>
      <c r="O20" s="85">
        <v>279.94660999999996</v>
      </c>
      <c r="P20" s="85">
        <v>171.90895</v>
      </c>
      <c r="Q20" s="85">
        <v>42.773150000000001</v>
      </c>
      <c r="R20" s="85">
        <v>333.67716000000001</v>
      </c>
      <c r="S20" s="85">
        <v>6351.3939099999998</v>
      </c>
      <c r="T20" s="85">
        <v>0</v>
      </c>
      <c r="U20" s="85">
        <v>0</v>
      </c>
      <c r="V20" s="85">
        <v>1251.2019234762463</v>
      </c>
      <c r="W20" s="85">
        <v>0</v>
      </c>
      <c r="X20" s="85">
        <v>1265.96101</v>
      </c>
      <c r="Y20" s="85">
        <v>1105.8836699999999</v>
      </c>
      <c r="Z20" s="84">
        <f t="shared" si="0"/>
        <v>33899.554930554921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194.80626000000001</v>
      </c>
      <c r="D21" s="85">
        <v>2030.4128999999998</v>
      </c>
      <c r="E21" s="85">
        <v>366.04134000000005</v>
      </c>
      <c r="F21" s="85">
        <v>0</v>
      </c>
      <c r="G21" s="85">
        <v>3482.9740400000001</v>
      </c>
      <c r="H21" s="85">
        <v>1188.2396899999999</v>
      </c>
      <c r="I21" s="85">
        <v>404.02100000000002</v>
      </c>
      <c r="J21" s="85">
        <v>0.83008999999999999</v>
      </c>
      <c r="K21" s="85">
        <v>0</v>
      </c>
      <c r="L21" s="85">
        <v>719.42264</v>
      </c>
      <c r="M21" s="85">
        <v>0</v>
      </c>
      <c r="N21" s="85">
        <v>8.7167099999999991</v>
      </c>
      <c r="O21" s="85">
        <v>4.3089700000000004</v>
      </c>
      <c r="P21" s="85">
        <v>-5.7403000000000031</v>
      </c>
      <c r="Q21" s="85">
        <v>180.70903000000001</v>
      </c>
      <c r="R21" s="85">
        <v>341.12978999999996</v>
      </c>
      <c r="S21" s="85">
        <v>24.782209999999964</v>
      </c>
      <c r="T21" s="85">
        <v>300.65196999999995</v>
      </c>
      <c r="U21" s="85">
        <v>664.69943999999998</v>
      </c>
      <c r="V21" s="85">
        <v>64.703469999999996</v>
      </c>
      <c r="W21" s="85">
        <v>1.8149999999999999</v>
      </c>
      <c r="X21" s="85">
        <v>0.10875</v>
      </c>
      <c r="Y21" s="85">
        <v>154.00807</v>
      </c>
      <c r="Z21" s="84">
        <f t="shared" si="0"/>
        <v>10126.641070000003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305</v>
      </c>
      <c r="B23" s="258">
        <f t="shared" ref="B23:Z23" si="1">+B10+B20+B21</f>
        <v>1462.586089999998</v>
      </c>
      <c r="C23" s="258">
        <f t="shared" si="1"/>
        <v>44140.086580000003</v>
      </c>
      <c r="D23" s="258">
        <f t="shared" si="1"/>
        <v>92158.293689999991</v>
      </c>
      <c r="E23" s="258">
        <f t="shared" si="1"/>
        <v>7879.0112899999995</v>
      </c>
      <c r="F23" s="258">
        <f t="shared" si="1"/>
        <v>41260.344150000012</v>
      </c>
      <c r="G23" s="258">
        <f t="shared" si="1"/>
        <v>123799.52986000011</v>
      </c>
      <c r="H23" s="258">
        <f t="shared" si="1"/>
        <v>23685.957179999987</v>
      </c>
      <c r="I23" s="258">
        <f t="shared" si="1"/>
        <v>11409.990799999998</v>
      </c>
      <c r="J23" s="258">
        <f t="shared" si="1"/>
        <v>27110.972859999998</v>
      </c>
      <c r="K23" s="258">
        <f t="shared" si="1"/>
        <v>14332.555250136053</v>
      </c>
      <c r="L23" s="258">
        <f t="shared" si="1"/>
        <v>30479.885406942423</v>
      </c>
      <c r="M23" s="258">
        <f t="shared" si="1"/>
        <v>3296.6948900000016</v>
      </c>
      <c r="N23" s="258">
        <f t="shared" si="1"/>
        <v>16025.755890000017</v>
      </c>
      <c r="O23" s="258">
        <f t="shared" si="1"/>
        <v>9806.3999400000048</v>
      </c>
      <c r="P23" s="258">
        <f t="shared" si="1"/>
        <v>2429.8731399999997</v>
      </c>
      <c r="Q23" s="258">
        <f t="shared" si="1"/>
        <v>480.98637999999983</v>
      </c>
      <c r="R23" s="258">
        <f t="shared" si="1"/>
        <v>4801.4923199999994</v>
      </c>
      <c r="S23" s="258">
        <f t="shared" si="1"/>
        <v>26427.040480000007</v>
      </c>
      <c r="T23" s="258">
        <f t="shared" si="1"/>
        <v>12134.505919999996</v>
      </c>
      <c r="U23" s="258">
        <f t="shared" si="1"/>
        <v>2369.0691099999985</v>
      </c>
      <c r="V23" s="258">
        <f t="shared" si="1"/>
        <v>24813.73065347625</v>
      </c>
      <c r="W23" s="258">
        <f t="shared" si="1"/>
        <v>63.317599999999992</v>
      </c>
      <c r="X23" s="258">
        <f t="shared" si="1"/>
        <v>12403.417009999994</v>
      </c>
      <c r="Y23" s="258">
        <f t="shared" si="1"/>
        <v>25862.201720000045</v>
      </c>
      <c r="Z23" s="258">
        <f t="shared" si="1"/>
        <v>558633.6982105549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304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-308.40304999999933</v>
      </c>
      <c r="C26" s="85">
        <v>-8790.6931099999965</v>
      </c>
      <c r="D26" s="85">
        <v>-53476.653780000001</v>
      </c>
      <c r="E26" s="85">
        <v>-5191.0497599999999</v>
      </c>
      <c r="F26" s="85">
        <v>-16165.309719999999</v>
      </c>
      <c r="G26" s="85">
        <v>-52793.411189999999</v>
      </c>
      <c r="H26" s="85">
        <v>-18216.672909999994</v>
      </c>
      <c r="I26" s="85">
        <v>-1247.3335499999998</v>
      </c>
      <c r="J26" s="85">
        <v>-16278.906590000008</v>
      </c>
      <c r="K26" s="85">
        <v>-3816.8001800000002</v>
      </c>
      <c r="L26" s="85">
        <v>-13756.558039999998</v>
      </c>
      <c r="M26" s="85">
        <v>-1775.4534900000003</v>
      </c>
      <c r="N26" s="85">
        <v>-7983.6405599999953</v>
      </c>
      <c r="O26" s="85">
        <v>-5193.7619800000002</v>
      </c>
      <c r="P26" s="85">
        <v>-796.03161000000011</v>
      </c>
      <c r="Q26" s="85">
        <v>-118.21451</v>
      </c>
      <c r="R26" s="85">
        <v>-1936.7581300000002</v>
      </c>
      <c r="S26" s="85">
        <v>-9900.2902499999946</v>
      </c>
      <c r="T26" s="85">
        <v>-6261.3003400000016</v>
      </c>
      <c r="U26" s="85">
        <v>-1048.36717</v>
      </c>
      <c r="V26" s="85">
        <v>-6183.1959500000021</v>
      </c>
      <c r="W26" s="85">
        <v>92.601719999999972</v>
      </c>
      <c r="X26" s="85">
        <v>-5081.8445700000011</v>
      </c>
      <c r="Y26" s="85">
        <v>-13329.033919999998</v>
      </c>
      <c r="Z26" s="86">
        <f t="shared" ref="Z26:Z46" si="2">SUM(B26:Y26)</f>
        <v>-249557.08264000001</v>
      </c>
      <c r="AA26" s="3"/>
    </row>
    <row r="27" spans="1:27" ht="15" customHeight="1" x14ac:dyDescent="0.2">
      <c r="A27" s="88" t="s">
        <v>1414</v>
      </c>
      <c r="B27" s="84">
        <v>-2878.0169999999998</v>
      </c>
      <c r="C27" s="84">
        <v>-48565.53544</v>
      </c>
      <c r="D27" s="84">
        <v>-90976.201319999993</v>
      </c>
      <c r="E27" s="84">
        <v>-6961.7370000000001</v>
      </c>
      <c r="F27" s="84">
        <v>-17551.905409999999</v>
      </c>
      <c r="G27" s="84">
        <v>-45716.383809999999</v>
      </c>
      <c r="H27" s="84">
        <v>-25139.972419999998</v>
      </c>
      <c r="I27" s="84">
        <v>-5592.1146900000003</v>
      </c>
      <c r="J27" s="84">
        <v>-32664.835990000003</v>
      </c>
      <c r="K27" s="84">
        <v>-8076.2116599999999</v>
      </c>
      <c r="L27" s="84">
        <v>-30806.699479999999</v>
      </c>
      <c r="M27" s="84">
        <v>-4235.6960499999996</v>
      </c>
      <c r="N27" s="84">
        <v>-24441.028200000001</v>
      </c>
      <c r="O27" s="84">
        <v>-5261.1385099999998</v>
      </c>
      <c r="P27" s="84">
        <v>-1650.50225</v>
      </c>
      <c r="Q27" s="84">
        <v>-237.38749999999999</v>
      </c>
      <c r="R27" s="84">
        <v>-5961.1394199999995</v>
      </c>
      <c r="S27" s="84">
        <v>-33818.25935</v>
      </c>
      <c r="T27" s="84">
        <v>-10987.402900000001</v>
      </c>
      <c r="U27" s="84">
        <v>-7015.9121399999995</v>
      </c>
      <c r="V27" s="84">
        <v>-11717.68705</v>
      </c>
      <c r="W27" s="84">
        <v>-146.19798</v>
      </c>
      <c r="X27" s="84">
        <v>-12049.614520000001</v>
      </c>
      <c r="Y27" s="84">
        <v>-31926.742160000005</v>
      </c>
      <c r="Z27" s="86">
        <f t="shared" si="2"/>
        <v>-464378.32225000008</v>
      </c>
      <c r="AA27" s="3"/>
    </row>
    <row r="28" spans="1:27" ht="15" customHeight="1" x14ac:dyDescent="0.2">
      <c r="A28" s="88" t="s">
        <v>2528</v>
      </c>
      <c r="B28" s="85">
        <v>-2878.0169999999998</v>
      </c>
      <c r="C28" s="85">
        <v>-48535.251259999997</v>
      </c>
      <c r="D28" s="85">
        <v>-84262.88291</v>
      </c>
      <c r="E28" s="85">
        <v>-6735.5567699999992</v>
      </c>
      <c r="F28" s="85">
        <v>-17551.905409999999</v>
      </c>
      <c r="G28" s="85">
        <v>-45920.818359999997</v>
      </c>
      <c r="H28" s="85">
        <v>-22738.806109999998</v>
      </c>
      <c r="I28" s="85">
        <v>-5327.0361900000007</v>
      </c>
      <c r="J28" s="85">
        <v>-31732.060200000004</v>
      </c>
      <c r="K28" s="85">
        <v>-8076.2116599999999</v>
      </c>
      <c r="L28" s="85">
        <v>-30806.699479999999</v>
      </c>
      <c r="M28" s="85">
        <v>-4235.6960499999996</v>
      </c>
      <c r="N28" s="85">
        <v>-23336.537210000002</v>
      </c>
      <c r="O28" s="85">
        <v>-4747.0339599999998</v>
      </c>
      <c r="P28" s="85">
        <v>-1289.18857</v>
      </c>
      <c r="Q28" s="85">
        <v>-237.38749999999999</v>
      </c>
      <c r="R28" s="85">
        <v>-5961.1394199999995</v>
      </c>
      <c r="S28" s="85">
        <v>-33224.12861</v>
      </c>
      <c r="T28" s="85">
        <v>-9740.4530999999988</v>
      </c>
      <c r="U28" s="85">
        <v>-6844.5595400000002</v>
      </c>
      <c r="V28" s="85">
        <v>-11689.297050000001</v>
      </c>
      <c r="W28" s="85">
        <v>-146.19798</v>
      </c>
      <c r="X28" s="85">
        <v>-11434.514280000001</v>
      </c>
      <c r="Y28" s="85">
        <v>-31913.267400000001</v>
      </c>
      <c r="Z28" s="86">
        <f t="shared" si="2"/>
        <v>-449364.64601999999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-30.284179999999999</v>
      </c>
      <c r="D29" s="85">
        <v>-6713.3184099999999</v>
      </c>
      <c r="E29" s="85">
        <v>-226.18023000000002</v>
      </c>
      <c r="F29" s="85">
        <v>0</v>
      </c>
      <c r="G29" s="85">
        <v>204.43455</v>
      </c>
      <c r="H29" s="85">
        <v>-2401.1663100000001</v>
      </c>
      <c r="I29" s="85">
        <v>-265.07850000000002</v>
      </c>
      <c r="J29" s="85">
        <v>-932.77579000000003</v>
      </c>
      <c r="K29" s="85">
        <v>0</v>
      </c>
      <c r="L29" s="85">
        <v>0</v>
      </c>
      <c r="M29" s="85">
        <v>0</v>
      </c>
      <c r="N29" s="85">
        <v>-1104.49099</v>
      </c>
      <c r="O29" s="85">
        <v>-514.10455000000002</v>
      </c>
      <c r="P29" s="85">
        <v>-361.31367999999998</v>
      </c>
      <c r="Q29" s="85">
        <v>0</v>
      </c>
      <c r="R29" s="85">
        <v>0</v>
      </c>
      <c r="S29" s="85">
        <v>-594.13073999999995</v>
      </c>
      <c r="T29" s="85">
        <v>-1246.9498000000001</v>
      </c>
      <c r="U29" s="85">
        <v>-171.3526</v>
      </c>
      <c r="V29" s="85">
        <v>-28.39</v>
      </c>
      <c r="W29" s="85">
        <v>0</v>
      </c>
      <c r="X29" s="85">
        <v>-615.10023999999999</v>
      </c>
      <c r="Y29" s="85">
        <v>-13.47476</v>
      </c>
      <c r="Z29" s="86">
        <f t="shared" si="2"/>
        <v>-15013.676229999997</v>
      </c>
      <c r="AA29" s="3"/>
    </row>
    <row r="30" spans="1:27" ht="15" customHeight="1" x14ac:dyDescent="0.2">
      <c r="A30" s="88" t="s">
        <v>1415</v>
      </c>
      <c r="B30" s="84">
        <v>2654.6989500000009</v>
      </c>
      <c r="C30" s="84">
        <v>39773.22600000001</v>
      </c>
      <c r="D30" s="84">
        <v>42658.611319999996</v>
      </c>
      <c r="E30" s="84">
        <v>2633.71803</v>
      </c>
      <c r="F30" s="84">
        <v>3396.9060399999998</v>
      </c>
      <c r="G30" s="84">
        <v>5537.8262300000006</v>
      </c>
      <c r="H30" s="84">
        <v>14320.880459999998</v>
      </c>
      <c r="I30" s="84">
        <v>4115.5838899999999</v>
      </c>
      <c r="J30" s="84">
        <v>19585.306329999999</v>
      </c>
      <c r="K30" s="84">
        <v>3588.9730099999997</v>
      </c>
      <c r="L30" s="84">
        <v>20878.000470000003</v>
      </c>
      <c r="M30" s="84">
        <v>2379.8942700000002</v>
      </c>
      <c r="N30" s="84">
        <v>16881.147920000003</v>
      </c>
      <c r="O30" s="84">
        <v>390.75871999999998</v>
      </c>
      <c r="P30" s="84">
        <v>968.28448000000003</v>
      </c>
      <c r="Q30" s="84">
        <v>173.44514999999998</v>
      </c>
      <c r="R30" s="84">
        <v>4243.5827199999994</v>
      </c>
      <c r="S30" s="84">
        <v>24174.716400000005</v>
      </c>
      <c r="T30" s="84">
        <v>5825.7108799999996</v>
      </c>
      <c r="U30" s="84">
        <v>6211.5033899999999</v>
      </c>
      <c r="V30" s="84">
        <v>6878.4359599999998</v>
      </c>
      <c r="W30" s="84">
        <v>57.949870000000004</v>
      </c>
      <c r="X30" s="84">
        <v>7915.4325499999995</v>
      </c>
      <c r="Y30" s="84">
        <v>20686.993810000004</v>
      </c>
      <c r="Z30" s="86">
        <f t="shared" si="2"/>
        <v>255931.58685000008</v>
      </c>
      <c r="AA30" s="3"/>
    </row>
    <row r="31" spans="1:27" ht="15" customHeight="1" x14ac:dyDescent="0.2">
      <c r="A31" s="88" t="s">
        <v>2528</v>
      </c>
      <c r="B31" s="85">
        <v>2654.6989500000009</v>
      </c>
      <c r="C31" s="85">
        <v>39773.22600000001</v>
      </c>
      <c r="D31" s="85">
        <v>42658.611319999996</v>
      </c>
      <c r="E31" s="85">
        <v>2633.71803</v>
      </c>
      <c r="F31" s="85">
        <v>3396.9060399999998</v>
      </c>
      <c r="G31" s="85">
        <v>5537.8262300000006</v>
      </c>
      <c r="H31" s="85">
        <v>14320.880459999998</v>
      </c>
      <c r="I31" s="85">
        <v>4115.5838899999999</v>
      </c>
      <c r="J31" s="85">
        <v>19585.306329999999</v>
      </c>
      <c r="K31" s="85">
        <v>3588.9730099999997</v>
      </c>
      <c r="L31" s="85">
        <v>20878.000470000003</v>
      </c>
      <c r="M31" s="85">
        <v>2379.8942700000002</v>
      </c>
      <c r="N31" s="85">
        <v>16881.147920000003</v>
      </c>
      <c r="O31" s="85">
        <v>390.75871999999998</v>
      </c>
      <c r="P31" s="85">
        <v>968.28448000000003</v>
      </c>
      <c r="Q31" s="85">
        <v>173.44514999999998</v>
      </c>
      <c r="R31" s="85">
        <v>4243.5827199999994</v>
      </c>
      <c r="S31" s="85">
        <v>24174.716400000005</v>
      </c>
      <c r="T31" s="85">
        <v>5825.7108799999996</v>
      </c>
      <c r="U31" s="85">
        <v>6211.5033899999999</v>
      </c>
      <c r="V31" s="85">
        <v>6878.4359599999998</v>
      </c>
      <c r="W31" s="85">
        <v>57.949870000000004</v>
      </c>
      <c r="X31" s="85">
        <v>7915.4325499999995</v>
      </c>
      <c r="Y31" s="85">
        <v>20686.993810000004</v>
      </c>
      <c r="Z31" s="86">
        <f t="shared" si="2"/>
        <v>255931.58685000008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6">
        <f t="shared" si="2"/>
        <v>0</v>
      </c>
      <c r="AA32" s="3"/>
    </row>
    <row r="33" spans="1:27" ht="15" customHeight="1" x14ac:dyDescent="0.2">
      <c r="A33" s="88" t="s">
        <v>1416</v>
      </c>
      <c r="B33" s="85">
        <v>-824.28700000000003</v>
      </c>
      <c r="C33" s="85">
        <v>-75679.788289999997</v>
      </c>
      <c r="D33" s="85">
        <v>-78232.262390000004</v>
      </c>
      <c r="E33" s="85">
        <v>-3492.0502900000001</v>
      </c>
      <c r="F33" s="85">
        <v>-10365.07999</v>
      </c>
      <c r="G33" s="85">
        <v>-51242.400420000005</v>
      </c>
      <c r="H33" s="85">
        <v>-67033.661529999998</v>
      </c>
      <c r="I33" s="85">
        <v>-2029.9603400000001</v>
      </c>
      <c r="J33" s="85">
        <v>-19150.700960000002</v>
      </c>
      <c r="K33" s="85">
        <v>-3227.7102400000003</v>
      </c>
      <c r="L33" s="85">
        <v>-12753.6837</v>
      </c>
      <c r="M33" s="85">
        <v>-5216.82989</v>
      </c>
      <c r="N33" s="85">
        <v>-18400.362979999998</v>
      </c>
      <c r="O33" s="85">
        <v>-8373.7930300000007</v>
      </c>
      <c r="P33" s="85">
        <v>-822.43643000000009</v>
      </c>
      <c r="Q33" s="85">
        <v>-1677.71829</v>
      </c>
      <c r="R33" s="85">
        <v>-2199.8180600000001</v>
      </c>
      <c r="S33" s="85">
        <v>-16309.48893</v>
      </c>
      <c r="T33" s="85">
        <v>-8257.3440099999989</v>
      </c>
      <c r="U33" s="85">
        <v>-3654.9095700000003</v>
      </c>
      <c r="V33" s="85">
        <v>-4242.9050999999999</v>
      </c>
      <c r="W33" s="85">
        <v>-1129.0809199999999</v>
      </c>
      <c r="X33" s="85">
        <v>-12153.153679999999</v>
      </c>
      <c r="Y33" s="85">
        <v>-19918.941629999998</v>
      </c>
      <c r="Z33" s="86">
        <f t="shared" si="2"/>
        <v>-426388.36766999989</v>
      </c>
      <c r="AA33" s="3"/>
    </row>
    <row r="34" spans="1:27" ht="15" customHeight="1" x14ac:dyDescent="0.2">
      <c r="A34" s="90" t="s">
        <v>1417</v>
      </c>
      <c r="B34" s="85">
        <v>534.07000000000005</v>
      </c>
      <c r="C34" s="85">
        <v>73437.722629999989</v>
      </c>
      <c r="D34" s="85">
        <v>60676.268840000004</v>
      </c>
      <c r="E34" s="85">
        <v>942.67769999999996</v>
      </c>
      <c r="F34" s="85">
        <v>4599.1394800000007</v>
      </c>
      <c r="G34" s="85">
        <v>23596.692940000001</v>
      </c>
      <c r="H34" s="85">
        <v>52917.970529999999</v>
      </c>
      <c r="I34" s="85">
        <v>898.78088000000002</v>
      </c>
      <c r="J34" s="85">
        <v>9869.0968799999991</v>
      </c>
      <c r="K34" s="85">
        <v>1532.5814499999999</v>
      </c>
      <c r="L34" s="85">
        <v>7298.1960899999995</v>
      </c>
      <c r="M34" s="85">
        <v>4318.6906600000002</v>
      </c>
      <c r="N34" s="85">
        <v>16088.108769999999</v>
      </c>
      <c r="O34" s="85">
        <v>6390.73038</v>
      </c>
      <c r="P34" s="85">
        <v>467.76613000000003</v>
      </c>
      <c r="Q34" s="85">
        <v>1399.6065900000001</v>
      </c>
      <c r="R34" s="85">
        <v>1269.7436</v>
      </c>
      <c r="S34" s="85">
        <v>12636.50459</v>
      </c>
      <c r="T34" s="85">
        <v>4684.27441</v>
      </c>
      <c r="U34" s="85">
        <v>3155.7455</v>
      </c>
      <c r="V34" s="85">
        <v>372.11291</v>
      </c>
      <c r="W34" s="85">
        <v>616.45799</v>
      </c>
      <c r="X34" s="85">
        <v>9388.88897</v>
      </c>
      <c r="Y34" s="85">
        <v>13819.755600000002</v>
      </c>
      <c r="Z34" s="86">
        <f t="shared" si="2"/>
        <v>310911.58352000004</v>
      </c>
      <c r="AA34" s="3"/>
    </row>
    <row r="35" spans="1:27" ht="15" customHeight="1" x14ac:dyDescent="0.2">
      <c r="A35" s="88" t="s">
        <v>1418</v>
      </c>
      <c r="B35" s="85">
        <v>707.59699999999998</v>
      </c>
      <c r="C35" s="85">
        <v>29160.188989999999</v>
      </c>
      <c r="D35" s="85">
        <v>20436.785929999998</v>
      </c>
      <c r="E35" s="85">
        <v>3296.9707400000002</v>
      </c>
      <c r="F35" s="85">
        <v>10499.732820000001</v>
      </c>
      <c r="G35" s="85">
        <v>30373.41821</v>
      </c>
      <c r="H35" s="85">
        <v>35342.147069999999</v>
      </c>
      <c r="I35" s="85">
        <v>5894.0815500000008</v>
      </c>
      <c r="J35" s="85">
        <v>13478.155449999998</v>
      </c>
      <c r="K35" s="85">
        <v>3246.0889900000002</v>
      </c>
      <c r="L35" s="85">
        <v>11549.78283</v>
      </c>
      <c r="M35" s="85">
        <v>5498.3461399999997</v>
      </c>
      <c r="N35" s="85">
        <v>5656.0162</v>
      </c>
      <c r="O35" s="85">
        <v>4665.6117800000002</v>
      </c>
      <c r="P35" s="85">
        <v>432.70604000000003</v>
      </c>
      <c r="Q35" s="85">
        <v>709.78215</v>
      </c>
      <c r="R35" s="85">
        <v>1937.7719500000001</v>
      </c>
      <c r="S35" s="85">
        <v>12197.366450000001</v>
      </c>
      <c r="T35" s="85">
        <v>8860.9252899999992</v>
      </c>
      <c r="U35" s="85">
        <v>5483.2656999999999</v>
      </c>
      <c r="V35" s="85">
        <v>2546.3938599999997</v>
      </c>
      <c r="W35" s="85">
        <v>1379.2380600000001</v>
      </c>
      <c r="X35" s="85">
        <v>3986.0686100000003</v>
      </c>
      <c r="Y35" s="85">
        <v>18516.587100000001</v>
      </c>
      <c r="Z35" s="86">
        <f t="shared" si="2"/>
        <v>235855.02891000002</v>
      </c>
      <c r="AA35" s="3"/>
    </row>
    <row r="36" spans="1:27" ht="15" customHeight="1" x14ac:dyDescent="0.2">
      <c r="A36" s="90" t="s">
        <v>1419</v>
      </c>
      <c r="B36" s="85">
        <v>-502.46499999999997</v>
      </c>
      <c r="C36" s="85">
        <v>-26916.507000000001</v>
      </c>
      <c r="D36" s="85">
        <v>-8039.8561600000003</v>
      </c>
      <c r="E36" s="85">
        <v>-1610.6289400000001</v>
      </c>
      <c r="F36" s="85">
        <v>-6744.1026600000005</v>
      </c>
      <c r="G36" s="85">
        <v>-15342.564339999999</v>
      </c>
      <c r="H36" s="85">
        <v>-28624.03702</v>
      </c>
      <c r="I36" s="85">
        <v>-4533.7048399999994</v>
      </c>
      <c r="J36" s="85">
        <v>-7395.9282999999996</v>
      </c>
      <c r="K36" s="85">
        <v>-880.52172999999993</v>
      </c>
      <c r="L36" s="85">
        <v>-9922.1542499999996</v>
      </c>
      <c r="M36" s="85">
        <v>-4519.85862</v>
      </c>
      <c r="N36" s="85">
        <v>-3767.5222699999999</v>
      </c>
      <c r="O36" s="85">
        <v>-3005.9313199999997</v>
      </c>
      <c r="P36" s="85">
        <v>-191.84957999999997</v>
      </c>
      <c r="Q36" s="85">
        <v>-485.94261</v>
      </c>
      <c r="R36" s="85">
        <v>-1226.8989199999999</v>
      </c>
      <c r="S36" s="85">
        <v>-8781.1294099999996</v>
      </c>
      <c r="T36" s="85">
        <v>-6387.4640099999997</v>
      </c>
      <c r="U36" s="85">
        <v>-5228.06005</v>
      </c>
      <c r="V36" s="85">
        <v>-19.546529999999997</v>
      </c>
      <c r="W36" s="85">
        <v>-685.76530000000002</v>
      </c>
      <c r="X36" s="85">
        <v>-2169.4665</v>
      </c>
      <c r="Y36" s="85">
        <v>-14506.68664</v>
      </c>
      <c r="Z36" s="86">
        <f t="shared" si="2"/>
        <v>-161488.592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6">
        <f t="shared" si="2"/>
        <v>0</v>
      </c>
      <c r="AA37" s="3"/>
    </row>
    <row r="38" spans="1:27" ht="15" customHeight="1" x14ac:dyDescent="0.2">
      <c r="A38" s="90" t="s">
        <v>2534</v>
      </c>
      <c r="B38" s="85">
        <v>-225.61799999999999</v>
      </c>
      <c r="C38" s="85">
        <v>-3431.98648</v>
      </c>
      <c r="D38" s="85">
        <v>-5347.3059999999996</v>
      </c>
      <c r="E38" s="85">
        <v>-696.47979000000009</v>
      </c>
      <c r="F38" s="85">
        <v>-4076.9758999999999</v>
      </c>
      <c r="G38" s="85">
        <v>-8754.1778200000026</v>
      </c>
      <c r="H38" s="85">
        <v>-11909.53775</v>
      </c>
      <c r="I38" s="85">
        <v>-437.67282</v>
      </c>
      <c r="J38" s="85">
        <v>-2188.5202300000001</v>
      </c>
      <c r="K38" s="85">
        <v>-1370.1191899999999</v>
      </c>
      <c r="L38" s="85">
        <v>-6934.1688300000005</v>
      </c>
      <c r="M38" s="85">
        <v>-433.10885999999999</v>
      </c>
      <c r="N38" s="85">
        <v>-2198.3479700000003</v>
      </c>
      <c r="O38" s="85">
        <v>-1808.29513</v>
      </c>
      <c r="P38" s="85">
        <v>-198.62048000000001</v>
      </c>
      <c r="Q38" s="85">
        <v>-37.356819999999999</v>
      </c>
      <c r="R38" s="85">
        <v>-449.00189</v>
      </c>
      <c r="S38" s="85">
        <v>-4098.7528999999995</v>
      </c>
      <c r="T38" s="85">
        <v>-713.00169999999991</v>
      </c>
      <c r="U38" s="85">
        <v>-231.6337</v>
      </c>
      <c r="V38" s="85">
        <v>-1455.55008</v>
      </c>
      <c r="W38" s="85">
        <v>-170.40710000000001</v>
      </c>
      <c r="X38" s="85">
        <v>-1456.31618</v>
      </c>
      <c r="Y38" s="85">
        <v>-2206.05744</v>
      </c>
      <c r="Z38" s="86">
        <f t="shared" si="2"/>
        <v>-60829.01305999999</v>
      </c>
      <c r="AA38" s="3"/>
    </row>
    <row r="39" spans="1:27" ht="15" customHeight="1" x14ac:dyDescent="0.2">
      <c r="A39" s="88" t="s">
        <v>2535</v>
      </c>
      <c r="B39" s="85">
        <v>-13534.399559999998</v>
      </c>
      <c r="C39" s="85">
        <v>-10387.127759999999</v>
      </c>
      <c r="D39" s="85">
        <v>-22806.714410000004</v>
      </c>
      <c r="E39" s="85">
        <v>-2751.9012299999995</v>
      </c>
      <c r="F39" s="85">
        <v>-14396.267251701647</v>
      </c>
      <c r="G39" s="85">
        <v>-32078.284130000047</v>
      </c>
      <c r="H39" s="85">
        <v>-8724.2027500000022</v>
      </c>
      <c r="I39" s="85">
        <v>-2040.62781</v>
      </c>
      <c r="J39" s="85">
        <v>-5669.4394900000007</v>
      </c>
      <c r="K39" s="85">
        <v>-2826.2888499999999</v>
      </c>
      <c r="L39" s="85">
        <v>-3819.4084793214952</v>
      </c>
      <c r="M39" s="85">
        <v>-474.70930375187737</v>
      </c>
      <c r="N39" s="85">
        <v>-752.46355000000096</v>
      </c>
      <c r="O39" s="85">
        <v>-2742.4411</v>
      </c>
      <c r="P39" s="85">
        <v>-661.08947000000001</v>
      </c>
      <c r="Q39" s="85">
        <v>-41.916270000000104</v>
      </c>
      <c r="R39" s="85">
        <v>-974.82139000000052</v>
      </c>
      <c r="S39" s="85">
        <v>-1554.1016199999963</v>
      </c>
      <c r="T39" s="85">
        <v>-2443.6457599999999</v>
      </c>
      <c r="U39" s="85">
        <v>-815.61701147970405</v>
      </c>
      <c r="V39" s="85">
        <v>-8179.6932746530747</v>
      </c>
      <c r="W39" s="85">
        <v>-149.29046</v>
      </c>
      <c r="X39" s="85">
        <v>2473.4357699999987</v>
      </c>
      <c r="Y39" s="85">
        <v>-7137.6198599999998</v>
      </c>
      <c r="Z39" s="86">
        <f t="shared" si="2"/>
        <v>-142488.63502090782</v>
      </c>
      <c r="AA39" s="3"/>
    </row>
    <row r="40" spans="1:27" ht="15" customHeight="1" x14ac:dyDescent="0.2">
      <c r="A40" s="86" t="s">
        <v>1420</v>
      </c>
      <c r="B40" s="85">
        <v>-2220.5656500000005</v>
      </c>
      <c r="C40" s="85">
        <v>-16628.344079999999</v>
      </c>
      <c r="D40" s="85">
        <v>-30673.619600000002</v>
      </c>
      <c r="E40" s="85">
        <v>-2653.4373899999996</v>
      </c>
      <c r="F40" s="85">
        <v>-9405.8252617016497</v>
      </c>
      <c r="G40" s="85">
        <v>-30864.849430000053</v>
      </c>
      <c r="H40" s="85">
        <v>-13791.488780000001</v>
      </c>
      <c r="I40" s="85">
        <v>-1036.7562300000002</v>
      </c>
      <c r="J40" s="85">
        <v>-13166.014380000001</v>
      </c>
      <c r="K40" s="85">
        <v>-5649.0486100000007</v>
      </c>
      <c r="L40" s="85">
        <v>-9094.056649999975</v>
      </c>
      <c r="M40" s="85">
        <v>-1814.8996399999999</v>
      </c>
      <c r="N40" s="85">
        <v>-15624.79002</v>
      </c>
      <c r="O40" s="85">
        <v>-3148.4353799999999</v>
      </c>
      <c r="P40" s="85">
        <v>-1455.1271899999999</v>
      </c>
      <c r="Q40" s="85">
        <v>-389.25740000000002</v>
      </c>
      <c r="R40" s="85">
        <v>-3010.4418200000005</v>
      </c>
      <c r="S40" s="85">
        <v>-18401.514380000001</v>
      </c>
      <c r="T40" s="85">
        <v>-6870.3973399999995</v>
      </c>
      <c r="U40" s="85">
        <v>-1641.93974</v>
      </c>
      <c r="V40" s="85">
        <v>-5831.4984100000011</v>
      </c>
      <c r="W40" s="85">
        <v>-45.05744</v>
      </c>
      <c r="X40" s="85">
        <v>-7383.2459500000004</v>
      </c>
      <c r="Y40" s="85">
        <v>-11982.497069999999</v>
      </c>
      <c r="Z40" s="86">
        <f t="shared" si="2"/>
        <v>-212783.10784170171</v>
      </c>
      <c r="AA40" s="3"/>
    </row>
    <row r="41" spans="1:27" ht="15" customHeight="1" x14ac:dyDescent="0.2">
      <c r="A41" s="86" t="s">
        <v>1421</v>
      </c>
      <c r="B41" s="85">
        <v>2192.6588400000005</v>
      </c>
      <c r="C41" s="85">
        <v>12194.66951</v>
      </c>
      <c r="D41" s="85">
        <v>28205.35066</v>
      </c>
      <c r="E41" s="85">
        <v>2776.2218900000003</v>
      </c>
      <c r="F41" s="85">
        <v>608.59397999999999</v>
      </c>
      <c r="G41" s="85">
        <v>8008.4381399999993</v>
      </c>
      <c r="H41" s="85">
        <v>12280.498740000001</v>
      </c>
      <c r="I41" s="85">
        <v>0</v>
      </c>
      <c r="J41" s="85">
        <v>12021.454009999999</v>
      </c>
      <c r="K41" s="85">
        <v>5529.5435700000007</v>
      </c>
      <c r="L41" s="85">
        <v>11508.442479999998</v>
      </c>
      <c r="M41" s="85">
        <v>3157.0156699999998</v>
      </c>
      <c r="N41" s="85">
        <v>21427.969290000001</v>
      </c>
      <c r="O41" s="85">
        <v>2451.8901499999997</v>
      </c>
      <c r="P41" s="85">
        <v>1564.2542599999999</v>
      </c>
      <c r="Q41" s="85">
        <v>571.04790999999989</v>
      </c>
      <c r="R41" s="85">
        <v>3873.6411499999999</v>
      </c>
      <c r="S41" s="85">
        <v>29603.054510000002</v>
      </c>
      <c r="T41" s="85">
        <v>6175.1324599999998</v>
      </c>
      <c r="U41" s="85">
        <v>1908.4970800000001</v>
      </c>
      <c r="V41" s="85">
        <v>321.62609999999995</v>
      </c>
      <c r="W41" s="85">
        <v>70.750649999999993</v>
      </c>
      <c r="X41" s="85">
        <v>13524.68643</v>
      </c>
      <c r="Y41" s="85">
        <v>12389.119480000001</v>
      </c>
      <c r="Z41" s="86">
        <f t="shared" si="2"/>
        <v>192364.55695999996</v>
      </c>
      <c r="AA41" s="3"/>
    </row>
    <row r="42" spans="1:27" ht="15" customHeight="1" x14ac:dyDescent="0.2">
      <c r="A42" s="86" t="s">
        <v>1422</v>
      </c>
      <c r="B42" s="85">
        <v>-8654.2165399999994</v>
      </c>
      <c r="C42" s="85">
        <v>-3159.9925900000003</v>
      </c>
      <c r="D42" s="85">
        <v>-7054.369529999999</v>
      </c>
      <c r="E42" s="85">
        <v>-1129.0043899999998</v>
      </c>
      <c r="F42" s="85">
        <v>-3283.9938299999999</v>
      </c>
      <c r="G42" s="85">
        <v>-5370.7325799999999</v>
      </c>
      <c r="H42" s="85">
        <v>-2441.0929900000001</v>
      </c>
      <c r="I42" s="85">
        <v>-524.02134999999998</v>
      </c>
      <c r="J42" s="85">
        <v>-2216.0357999999997</v>
      </c>
      <c r="K42" s="85">
        <v>-1735.15544</v>
      </c>
      <c r="L42" s="85">
        <v>-4015.4592123987868</v>
      </c>
      <c r="M42" s="85">
        <v>-1103.204782210021</v>
      </c>
      <c r="N42" s="85">
        <v>-3409.7714000000005</v>
      </c>
      <c r="O42" s="85">
        <v>-1225.33377</v>
      </c>
      <c r="P42" s="85">
        <v>-304.53447999999997</v>
      </c>
      <c r="Q42" s="85">
        <v>-89.217979999999997</v>
      </c>
      <c r="R42" s="85">
        <v>-1007.6965600000001</v>
      </c>
      <c r="S42" s="85">
        <v>-7402.2013399999996</v>
      </c>
      <c r="T42" s="85">
        <v>-1025.6745699999999</v>
      </c>
      <c r="U42" s="85">
        <v>-196.49046603886265</v>
      </c>
      <c r="V42" s="85">
        <v>-1480.7294900727275</v>
      </c>
      <c r="W42" s="85">
        <v>-113.05304</v>
      </c>
      <c r="X42" s="85">
        <v>-1902.29802</v>
      </c>
      <c r="Y42" s="85">
        <v>-4807.6510499999995</v>
      </c>
      <c r="Z42" s="86">
        <f t="shared" si="2"/>
        <v>-63651.931200720399</v>
      </c>
      <c r="AA42" s="3"/>
    </row>
    <row r="43" spans="1:27" ht="15" customHeight="1" x14ac:dyDescent="0.2">
      <c r="A43" s="86" t="s">
        <v>1423</v>
      </c>
      <c r="B43" s="84">
        <v>-3239.26667</v>
      </c>
      <c r="C43" s="84">
        <v>-2317.6253099999999</v>
      </c>
      <c r="D43" s="84">
        <v>-5223.2637700000005</v>
      </c>
      <c r="E43" s="84">
        <v>-1045.42842</v>
      </c>
      <c r="F43" s="84">
        <v>-832.04292000000009</v>
      </c>
      <c r="G43" s="84">
        <v>-2883.7140599999998</v>
      </c>
      <c r="H43" s="84">
        <v>-1154.6726999999998</v>
      </c>
      <c r="I43" s="84">
        <v>-31.233340000000002</v>
      </c>
      <c r="J43" s="84">
        <v>-1943.11148</v>
      </c>
      <c r="K43" s="84">
        <v>-679.38797999999997</v>
      </c>
      <c r="L43" s="84">
        <v>-1919.7846316553839</v>
      </c>
      <c r="M43" s="84">
        <v>-544.00039134860538</v>
      </c>
      <c r="N43" s="84">
        <v>-2246.17722</v>
      </c>
      <c r="O43" s="84">
        <v>-645.82990000000007</v>
      </c>
      <c r="P43" s="84">
        <v>-82.211710000000011</v>
      </c>
      <c r="Q43" s="84">
        <v>-106.1688</v>
      </c>
      <c r="R43" s="84">
        <v>-629.35489000000007</v>
      </c>
      <c r="S43" s="84">
        <v>-3128.9761499999995</v>
      </c>
      <c r="T43" s="84">
        <v>-349.97465999999997</v>
      </c>
      <c r="U43" s="84">
        <v>-94.120273023248402</v>
      </c>
      <c r="V43" s="84">
        <v>-235.27901274673081</v>
      </c>
      <c r="W43" s="84">
        <v>-42.975569999999998</v>
      </c>
      <c r="X43" s="84">
        <v>-814.04110000000003</v>
      </c>
      <c r="Y43" s="84">
        <v>-1800.5896499999999</v>
      </c>
      <c r="Z43" s="86">
        <f t="shared" si="2"/>
        <v>-31989.230608773963</v>
      </c>
      <c r="AA43" s="3"/>
    </row>
    <row r="44" spans="1:27" ht="15" customHeight="1" x14ac:dyDescent="0.2">
      <c r="A44" s="86" t="s">
        <v>1424</v>
      </c>
      <c r="B44" s="85">
        <v>-917.52154000000007</v>
      </c>
      <c r="C44" s="85">
        <v>0</v>
      </c>
      <c r="D44" s="85">
        <v>-3598.40643</v>
      </c>
      <c r="E44" s="85">
        <v>-255.39322999999999</v>
      </c>
      <c r="F44" s="85">
        <v>-610.23136</v>
      </c>
      <c r="G44" s="85">
        <v>-658.87675999999999</v>
      </c>
      <c r="H44" s="85">
        <v>-165.71569</v>
      </c>
      <c r="I44" s="85">
        <v>-78.790229999999994</v>
      </c>
      <c r="J44" s="85">
        <v>0</v>
      </c>
      <c r="K44" s="85">
        <v>-146.19551999999999</v>
      </c>
      <c r="L44" s="85">
        <v>-20.405633389723498</v>
      </c>
      <c r="M44" s="85">
        <v>-79.223840193250965</v>
      </c>
      <c r="N44" s="85">
        <v>0</v>
      </c>
      <c r="O44" s="85">
        <v>0</v>
      </c>
      <c r="P44" s="85">
        <v>-205.57782999999998</v>
      </c>
      <c r="Q44" s="85">
        <v>0</v>
      </c>
      <c r="R44" s="85">
        <v>-13.814769999999999</v>
      </c>
      <c r="S44" s="85">
        <v>-1587.2679900000001</v>
      </c>
      <c r="T44" s="85">
        <v>0</v>
      </c>
      <c r="U44" s="85">
        <v>-20.838488770029922</v>
      </c>
      <c r="V44" s="85">
        <v>0</v>
      </c>
      <c r="W44" s="85">
        <v>-0.82771000000000006</v>
      </c>
      <c r="X44" s="85">
        <v>-689.97984999999994</v>
      </c>
      <c r="Y44" s="85">
        <v>-88.844449999999995</v>
      </c>
      <c r="Z44" s="86">
        <f t="shared" si="2"/>
        <v>-9137.9113223530039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-0.12372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-12.18713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6">
        <f t="shared" si="2"/>
        <v>-12.31085</v>
      </c>
      <c r="AA45" s="3"/>
    </row>
    <row r="46" spans="1:27" ht="15" customHeight="1" x14ac:dyDescent="0.2">
      <c r="A46" s="86" t="s">
        <v>700</v>
      </c>
      <c r="B46" s="85">
        <v>-695.48800000000006</v>
      </c>
      <c r="C46" s="85">
        <v>-475.83528999999999</v>
      </c>
      <c r="D46" s="85">
        <v>-4462.4057400000002</v>
      </c>
      <c r="E46" s="85">
        <v>-444.85969</v>
      </c>
      <c r="F46" s="85">
        <v>-872.76786000000016</v>
      </c>
      <c r="G46" s="85">
        <v>-308.42572000000001</v>
      </c>
      <c r="H46" s="85">
        <v>-3451.7313300000001</v>
      </c>
      <c r="I46" s="85">
        <v>-369.82665999999995</v>
      </c>
      <c r="J46" s="85">
        <v>-365.73184000000003</v>
      </c>
      <c r="K46" s="85">
        <v>-146.04487</v>
      </c>
      <c r="L46" s="85">
        <v>-278.14483187762511</v>
      </c>
      <c r="M46" s="85">
        <v>-90.396320000000003</v>
      </c>
      <c r="N46" s="85">
        <v>-899.69419999999991</v>
      </c>
      <c r="O46" s="85">
        <v>-174.73220000000001</v>
      </c>
      <c r="P46" s="85">
        <v>-177.89252000000002</v>
      </c>
      <c r="Q46" s="85">
        <v>-28.32</v>
      </c>
      <c r="R46" s="85">
        <v>-187.15450000000001</v>
      </c>
      <c r="S46" s="85">
        <v>-637.19626999999991</v>
      </c>
      <c r="T46" s="85">
        <v>-360.54452000000003</v>
      </c>
      <c r="U46" s="85">
        <v>-770.72512364756312</v>
      </c>
      <c r="V46" s="85">
        <v>-953.81246183361509</v>
      </c>
      <c r="W46" s="85">
        <v>-18.12735</v>
      </c>
      <c r="X46" s="85">
        <v>-261.68574000000001</v>
      </c>
      <c r="Y46" s="85">
        <v>-847.15711999999996</v>
      </c>
      <c r="Z46" s="86">
        <f t="shared" si="2"/>
        <v>-17278.700157358806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303</v>
      </c>
      <c r="B48" s="258">
        <f>+B26+B37+B38+B39</f>
        <v>-14068.420609999997</v>
      </c>
      <c r="C48" s="258">
        <f>+C26+C37+C38+C39</f>
        <v>-22609.807349999995</v>
      </c>
      <c r="D48" s="258">
        <f>+D26+D37+D38+D39</f>
        <v>-81630.674190000005</v>
      </c>
      <c r="E48" s="258">
        <f t="shared" ref="E48:Z48" si="3">+E26+E37+E38+E39</f>
        <v>-8639.4307799999988</v>
      </c>
      <c r="F48" s="258">
        <f t="shared" si="3"/>
        <v>-34638.552871701642</v>
      </c>
      <c r="G48" s="258">
        <f t="shared" si="3"/>
        <v>-93625.873140000054</v>
      </c>
      <c r="H48" s="258">
        <f t="shared" si="3"/>
        <v>-38850.413409999994</v>
      </c>
      <c r="I48" s="258">
        <f t="shared" si="3"/>
        <v>-3725.63418</v>
      </c>
      <c r="J48" s="258">
        <f t="shared" si="3"/>
        <v>-24136.866310000009</v>
      </c>
      <c r="K48" s="258">
        <f t="shared" si="3"/>
        <v>-8013.2082199999995</v>
      </c>
      <c r="L48" s="258">
        <f t="shared" si="3"/>
        <v>-24510.135349321492</v>
      </c>
      <c r="M48" s="258">
        <f t="shared" si="3"/>
        <v>-2683.2716537518777</v>
      </c>
      <c r="N48" s="258">
        <f t="shared" si="3"/>
        <v>-10934.452079999995</v>
      </c>
      <c r="O48" s="258">
        <f t="shared" si="3"/>
        <v>-9744.4982099999997</v>
      </c>
      <c r="P48" s="258">
        <f t="shared" si="3"/>
        <v>-1655.7415600000002</v>
      </c>
      <c r="Q48" s="258">
        <f t="shared" si="3"/>
        <v>-197.4876000000001</v>
      </c>
      <c r="R48" s="258">
        <f t="shared" si="3"/>
        <v>-3360.5814100000007</v>
      </c>
      <c r="S48" s="258">
        <f t="shared" si="3"/>
        <v>-15553.14476999999</v>
      </c>
      <c r="T48" s="258">
        <f t="shared" si="3"/>
        <v>-9417.9478000000017</v>
      </c>
      <c r="U48" s="258">
        <f t="shared" si="3"/>
        <v>-2095.617881479704</v>
      </c>
      <c r="V48" s="258">
        <f t="shared" si="3"/>
        <v>-15818.439304653077</v>
      </c>
      <c r="W48" s="258">
        <f t="shared" si="3"/>
        <v>-227.09584000000004</v>
      </c>
      <c r="X48" s="258">
        <f t="shared" si="3"/>
        <v>-4064.7249800000022</v>
      </c>
      <c r="Y48" s="258">
        <f t="shared" si="3"/>
        <v>-22672.711219999997</v>
      </c>
      <c r="Z48" s="258">
        <f t="shared" si="3"/>
        <v>-452874.7307209078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302</v>
      </c>
      <c r="B50" s="264">
        <f>+B48+B23</f>
        <v>-12605.83452</v>
      </c>
      <c r="C50" s="264">
        <f t="shared" ref="C50:Z50" si="4">+C48+C23</f>
        <v>21530.279230000007</v>
      </c>
      <c r="D50" s="264">
        <f t="shared" si="4"/>
        <v>10527.619499999986</v>
      </c>
      <c r="E50" s="264">
        <f t="shared" si="4"/>
        <v>-760.41948999999931</v>
      </c>
      <c r="F50" s="264">
        <f t="shared" si="4"/>
        <v>6621.7912782983694</v>
      </c>
      <c r="G50" s="264">
        <f t="shared" si="4"/>
        <v>30173.656720000057</v>
      </c>
      <c r="H50" s="264">
        <f t="shared" si="4"/>
        <v>-15164.456230000007</v>
      </c>
      <c r="I50" s="264">
        <f t="shared" si="4"/>
        <v>7684.3566199999977</v>
      </c>
      <c r="J50" s="264">
        <f t="shared" si="4"/>
        <v>2974.1065499999895</v>
      </c>
      <c r="K50" s="264">
        <f t="shared" si="4"/>
        <v>6319.347030136053</v>
      </c>
      <c r="L50" s="264">
        <f t="shared" si="4"/>
        <v>5969.7500576209313</v>
      </c>
      <c r="M50" s="264">
        <f t="shared" si="4"/>
        <v>613.42323624812389</v>
      </c>
      <c r="N50" s="264">
        <f t="shared" si="4"/>
        <v>5091.3038100000213</v>
      </c>
      <c r="O50" s="264">
        <f t="shared" si="4"/>
        <v>61.901730000005045</v>
      </c>
      <c r="P50" s="264">
        <f t="shared" si="4"/>
        <v>774.13157999999953</v>
      </c>
      <c r="Q50" s="264">
        <f t="shared" si="4"/>
        <v>283.49877999999973</v>
      </c>
      <c r="R50" s="264">
        <f t="shared" si="4"/>
        <v>1440.9109099999987</v>
      </c>
      <c r="S50" s="264">
        <f t="shared" si="4"/>
        <v>10873.895710000017</v>
      </c>
      <c r="T50" s="264">
        <f t="shared" si="4"/>
        <v>2716.5581199999942</v>
      </c>
      <c r="U50" s="264">
        <f t="shared" si="4"/>
        <v>273.45122852029453</v>
      </c>
      <c r="V50" s="264">
        <f t="shared" si="4"/>
        <v>8995.2913488231734</v>
      </c>
      <c r="W50" s="264">
        <f t="shared" si="4"/>
        <v>-163.77824000000004</v>
      </c>
      <c r="X50" s="264">
        <f t="shared" si="4"/>
        <v>8338.6920299999911</v>
      </c>
      <c r="Y50" s="264">
        <f t="shared" si="4"/>
        <v>3189.4905000000472</v>
      </c>
      <c r="Z50" s="264">
        <f t="shared" si="4"/>
        <v>105758.9674896471</v>
      </c>
      <c r="AA50" s="4"/>
    </row>
    <row r="52" spans="1:2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71" priority="1" stopIfTrue="1">
      <formula>$AV9=1</formula>
    </cfRule>
  </conditionalFormatting>
  <conditionalFormatting sqref="B8:Y8">
    <cfRule type="expression" dxfId="70" priority="2" stopIfTrue="1">
      <formula>$AU8=1</formula>
    </cfRule>
  </conditionalFormatting>
  <conditionalFormatting sqref="Z8">
    <cfRule type="expression" dxfId="69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39370078740157483" top="0.98425196850393704" bottom="0.98425196850393704" header="0.51181102362204722" footer="0.51181102362204722"/>
  <pageSetup paperSize="8" scale="73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2845</v>
      </c>
      <c r="AA3" s="82" t="s">
        <v>2846</v>
      </c>
    </row>
    <row r="5" spans="1:27" x14ac:dyDescent="0.2">
      <c r="A5" s="674" t="s">
        <v>174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413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311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7383.673740000002</v>
      </c>
      <c r="C10" s="84">
        <v>14200.485840000007</v>
      </c>
      <c r="D10" s="84">
        <v>30188.237710000001</v>
      </c>
      <c r="E10" s="84">
        <v>1201.4563700000003</v>
      </c>
      <c r="F10" s="84">
        <v>9678.9473799999996</v>
      </c>
      <c r="G10" s="84">
        <v>24082.632689999933</v>
      </c>
      <c r="H10" s="84">
        <v>8934.0241399999977</v>
      </c>
      <c r="I10" s="84">
        <v>747.34456000000023</v>
      </c>
      <c r="J10" s="84">
        <v>14429.558370000001</v>
      </c>
      <c r="K10" s="84">
        <v>3423.2429700000002</v>
      </c>
      <c r="L10" s="84">
        <v>9691.029799999973</v>
      </c>
      <c r="M10" s="84">
        <v>1460.0346599999996</v>
      </c>
      <c r="N10" s="84">
        <v>6809.6710600000006</v>
      </c>
      <c r="O10" s="84">
        <v>2935.295329999999</v>
      </c>
      <c r="P10" s="84">
        <v>616.89436000000001</v>
      </c>
      <c r="Q10" s="84">
        <v>90.015379999999993</v>
      </c>
      <c r="R10" s="84">
        <v>774.77491999999995</v>
      </c>
      <c r="S10" s="84">
        <v>16504.460310000002</v>
      </c>
      <c r="T10" s="84">
        <v>7861.0224500000013</v>
      </c>
      <c r="U10" s="84">
        <v>732.78486999999996</v>
      </c>
      <c r="V10" s="84">
        <v>3087.5912999999987</v>
      </c>
      <c r="W10" s="84">
        <v>12.087470000000007</v>
      </c>
      <c r="X10" s="84">
        <v>8370.9571100000012</v>
      </c>
      <c r="Y10" s="84">
        <v>6632.8720800000037</v>
      </c>
      <c r="Z10" s="84">
        <f>SUM(B10:Y10)</f>
        <v>179849.09486999988</v>
      </c>
      <c r="AA10" s="3"/>
    </row>
    <row r="11" spans="1:27" ht="15" customHeight="1" x14ac:dyDescent="0.2">
      <c r="A11" s="89" t="s">
        <v>2527</v>
      </c>
      <c r="B11" s="85">
        <v>17422.151740000001</v>
      </c>
      <c r="C11" s="85">
        <v>23380.738340000007</v>
      </c>
      <c r="D11" s="85">
        <v>52584.887330000005</v>
      </c>
      <c r="E11" s="85">
        <v>3080.86285</v>
      </c>
      <c r="F11" s="85">
        <v>10789.617759999999</v>
      </c>
      <c r="G11" s="85">
        <v>32204.540929999934</v>
      </c>
      <c r="H11" s="85">
        <v>20848.976439999999</v>
      </c>
      <c r="I11" s="85">
        <v>931.44839000000013</v>
      </c>
      <c r="J11" s="85">
        <v>30915.886440000002</v>
      </c>
      <c r="K11" s="85">
        <v>6558.0298600000006</v>
      </c>
      <c r="L11" s="85">
        <v>24243.825669999977</v>
      </c>
      <c r="M11" s="85">
        <v>4114.6845499999999</v>
      </c>
      <c r="N11" s="85">
        <v>20723.298050000001</v>
      </c>
      <c r="O11" s="85">
        <v>4613.2597999999998</v>
      </c>
      <c r="P11" s="85">
        <v>1711.69244</v>
      </c>
      <c r="Q11" s="85">
        <v>224.36055999999999</v>
      </c>
      <c r="R11" s="85">
        <v>2127.6617299999998</v>
      </c>
      <c r="S11" s="85">
        <v>35548.80042</v>
      </c>
      <c r="T11" s="85">
        <v>17337.38076</v>
      </c>
      <c r="U11" s="85">
        <v>1055.98882</v>
      </c>
      <c r="V11" s="85">
        <v>9588.0233599999992</v>
      </c>
      <c r="W11" s="85">
        <v>37.838880000000003</v>
      </c>
      <c r="X11" s="85">
        <v>12698.146310000002</v>
      </c>
      <c r="Y11" s="85">
        <v>13460.258120000004</v>
      </c>
      <c r="Z11" s="84">
        <f t="shared" ref="Z11:Z20" si="0">SUM(B11:Y11)</f>
        <v>346202.35954999994</v>
      </c>
      <c r="AA11" s="3"/>
    </row>
    <row r="12" spans="1:27" ht="15" customHeight="1" x14ac:dyDescent="0.2">
      <c r="A12" s="88" t="s">
        <v>2528</v>
      </c>
      <c r="B12" s="84">
        <v>11094.74682</v>
      </c>
      <c r="C12" s="84">
        <v>23380.720240000006</v>
      </c>
      <c r="D12" s="84">
        <v>49030.853340000001</v>
      </c>
      <c r="E12" s="84">
        <v>3080.86285</v>
      </c>
      <c r="F12" s="84">
        <v>10789.617759999999</v>
      </c>
      <c r="G12" s="84">
        <v>31834.469479999934</v>
      </c>
      <c r="H12" s="84">
        <v>19600.006109999995</v>
      </c>
      <c r="I12" s="84">
        <v>801.4203100000002</v>
      </c>
      <c r="J12" s="84">
        <v>30594.598040000004</v>
      </c>
      <c r="K12" s="84">
        <v>6558.0298600000006</v>
      </c>
      <c r="L12" s="84">
        <v>24243.825669999977</v>
      </c>
      <c r="M12" s="84">
        <v>4114.6845499999999</v>
      </c>
      <c r="N12" s="84">
        <v>20279.202430000001</v>
      </c>
      <c r="O12" s="84">
        <v>4339.6041999999998</v>
      </c>
      <c r="P12" s="84">
        <v>1506.51971</v>
      </c>
      <c r="Q12" s="84">
        <v>224.36055999999999</v>
      </c>
      <c r="R12" s="84">
        <v>2127.6617299999998</v>
      </c>
      <c r="S12" s="84">
        <v>35023.470480000004</v>
      </c>
      <c r="T12" s="84">
        <v>16550.133020000001</v>
      </c>
      <c r="U12" s="84">
        <v>1024.4601700000001</v>
      </c>
      <c r="V12" s="84">
        <v>9502.1485299999986</v>
      </c>
      <c r="W12" s="84">
        <v>37.838880000000003</v>
      </c>
      <c r="X12" s="84">
        <v>12345.578760000002</v>
      </c>
      <c r="Y12" s="84">
        <v>13460.240440000005</v>
      </c>
      <c r="Z12" s="84">
        <f t="shared" si="0"/>
        <v>331545.0539399999</v>
      </c>
      <c r="AA12" s="3"/>
    </row>
    <row r="13" spans="1:27" ht="15" customHeight="1" x14ac:dyDescent="0.2">
      <c r="A13" s="88" t="s">
        <v>2529</v>
      </c>
      <c r="B13" s="84">
        <v>6327.4049199999999</v>
      </c>
      <c r="C13" s="84">
        <v>1.8099999999999998E-2</v>
      </c>
      <c r="D13" s="84">
        <v>3554.0339899999999</v>
      </c>
      <c r="E13" s="84">
        <v>0</v>
      </c>
      <c r="F13" s="84">
        <v>0</v>
      </c>
      <c r="G13" s="84">
        <v>370.07145000000003</v>
      </c>
      <c r="H13" s="84">
        <v>1248.9703300000001</v>
      </c>
      <c r="I13" s="84">
        <v>130.02807999999999</v>
      </c>
      <c r="J13" s="84">
        <v>321.28840000000002</v>
      </c>
      <c r="K13" s="84">
        <v>0</v>
      </c>
      <c r="L13" s="84">
        <v>0</v>
      </c>
      <c r="M13" s="84">
        <v>0</v>
      </c>
      <c r="N13" s="84">
        <v>444.09562</v>
      </c>
      <c r="O13" s="84">
        <v>273.65559999999999</v>
      </c>
      <c r="P13" s="84">
        <v>205.17273</v>
      </c>
      <c r="Q13" s="84">
        <v>0</v>
      </c>
      <c r="R13" s="84">
        <v>0</v>
      </c>
      <c r="S13" s="84">
        <v>525.32993999999997</v>
      </c>
      <c r="T13" s="84">
        <v>787.24774000000002</v>
      </c>
      <c r="U13" s="84">
        <v>31.528650000000003</v>
      </c>
      <c r="V13" s="84">
        <v>85.874830000000003</v>
      </c>
      <c r="W13" s="84">
        <v>0</v>
      </c>
      <c r="X13" s="84">
        <v>352.56754999999998</v>
      </c>
      <c r="Y13" s="84">
        <v>1.7680000000000001E-2</v>
      </c>
      <c r="Z13" s="84">
        <f t="shared" si="0"/>
        <v>14657.305610000001</v>
      </c>
      <c r="AA13" s="3"/>
    </row>
    <row r="14" spans="1:27" ht="15" customHeight="1" x14ac:dyDescent="0.2">
      <c r="A14" s="88" t="s">
        <v>1407</v>
      </c>
      <c r="B14" s="85">
        <v>-9878.0669999999991</v>
      </c>
      <c r="C14" s="85">
        <v>-8973.8191099999985</v>
      </c>
      <c r="D14" s="85">
        <v>-20277.780469999998</v>
      </c>
      <c r="E14" s="85">
        <v>-1926.1599099999996</v>
      </c>
      <c r="F14" s="85">
        <v>-694.64546999999982</v>
      </c>
      <c r="G14" s="85">
        <v>-5707.9939700000004</v>
      </c>
      <c r="H14" s="85">
        <v>-12465.752859999999</v>
      </c>
      <c r="I14" s="85">
        <v>-178.38495</v>
      </c>
      <c r="J14" s="85">
        <v>-16293.567930000001</v>
      </c>
      <c r="K14" s="85">
        <v>-2919.9436100000003</v>
      </c>
      <c r="L14" s="85">
        <v>-14477.109850000001</v>
      </c>
      <c r="M14" s="85">
        <v>-2673.2494999999999</v>
      </c>
      <c r="N14" s="85">
        <v>-13992.68763</v>
      </c>
      <c r="O14" s="85">
        <v>-1487.2511100000002</v>
      </c>
      <c r="P14" s="85">
        <v>-1093.1498100000001</v>
      </c>
      <c r="Q14" s="85">
        <v>-81.413619999999995</v>
      </c>
      <c r="R14" s="85">
        <v>-1346.95389</v>
      </c>
      <c r="S14" s="85">
        <v>-17469.48833</v>
      </c>
      <c r="T14" s="85">
        <v>-9342.8171300000013</v>
      </c>
      <c r="U14" s="85">
        <v>-314.78577000000001</v>
      </c>
      <c r="V14" s="85">
        <v>-6517.6672200000003</v>
      </c>
      <c r="W14" s="85">
        <v>-26.49089</v>
      </c>
      <c r="X14" s="85">
        <v>-3812.4239500000008</v>
      </c>
      <c r="Y14" s="85">
        <v>-6638.790750000001</v>
      </c>
      <c r="Z14" s="84">
        <f t="shared" si="0"/>
        <v>-158590.39473000003</v>
      </c>
      <c r="AA14" s="3"/>
    </row>
    <row r="15" spans="1:27" ht="15" customHeight="1" x14ac:dyDescent="0.2">
      <c r="A15" s="88" t="s">
        <v>1408</v>
      </c>
      <c r="B15" s="85">
        <v>-1933.171</v>
      </c>
      <c r="C15" s="85">
        <v>-3641.6470600000002</v>
      </c>
      <c r="D15" s="85">
        <v>-16502.079969999999</v>
      </c>
      <c r="E15" s="85">
        <v>-323.31460999999996</v>
      </c>
      <c r="F15" s="85">
        <v>-1315.8321500000002</v>
      </c>
      <c r="G15" s="85">
        <v>-6688.0897599999998</v>
      </c>
      <c r="H15" s="85">
        <v>-3869.6451900000002</v>
      </c>
      <c r="I15" s="85">
        <v>-81.151039999999995</v>
      </c>
      <c r="J15" s="85">
        <v>-3494.0199400000001</v>
      </c>
      <c r="K15" s="85">
        <v>-917.93896999999993</v>
      </c>
      <c r="L15" s="85">
        <v>-3599.4278600000002</v>
      </c>
      <c r="M15" s="85">
        <v>-423.75151999999997</v>
      </c>
      <c r="N15" s="85">
        <v>-2558.0864899999997</v>
      </c>
      <c r="O15" s="85">
        <v>-533.70348999999999</v>
      </c>
      <c r="P15" s="85">
        <v>-151.49972</v>
      </c>
      <c r="Q15" s="85">
        <v>-87.720559999999992</v>
      </c>
      <c r="R15" s="85">
        <v>-298.58197999999999</v>
      </c>
      <c r="S15" s="85">
        <v>-9522.2510399999992</v>
      </c>
      <c r="T15" s="85">
        <v>-2694.2141399999996</v>
      </c>
      <c r="U15" s="85">
        <v>-102.43509</v>
      </c>
      <c r="V15" s="85">
        <v>-1281.8707300000001</v>
      </c>
      <c r="W15" s="85">
        <v>-4.3062800000000001</v>
      </c>
      <c r="X15" s="85">
        <v>-2067.0342500000002</v>
      </c>
      <c r="Y15" s="85">
        <v>-1791.69165</v>
      </c>
      <c r="Z15" s="84">
        <f t="shared" si="0"/>
        <v>-63883.464489999991</v>
      </c>
      <c r="AA15" s="3"/>
    </row>
    <row r="16" spans="1:27" ht="15" customHeight="1" x14ac:dyDescent="0.2">
      <c r="A16" s="90" t="s">
        <v>1409</v>
      </c>
      <c r="B16" s="85">
        <v>1047.2190000000001</v>
      </c>
      <c r="C16" s="85">
        <v>1930.0371800000003</v>
      </c>
      <c r="D16" s="85">
        <v>8960.3246600000002</v>
      </c>
      <c r="E16" s="85">
        <v>185.27923000000001</v>
      </c>
      <c r="F16" s="85">
        <v>12.43491</v>
      </c>
      <c r="G16" s="85">
        <v>1319.4962499999999</v>
      </c>
      <c r="H16" s="85">
        <v>1950.7320500000001</v>
      </c>
      <c r="I16" s="85">
        <v>11.707400000000002</v>
      </c>
      <c r="J16" s="85">
        <v>1813.6900500000002</v>
      </c>
      <c r="K16" s="85">
        <v>458.64568999999995</v>
      </c>
      <c r="L16" s="85">
        <v>2285.7912999999999</v>
      </c>
      <c r="M16" s="85">
        <v>345.10518000000002</v>
      </c>
      <c r="N16" s="85">
        <v>1803.52664</v>
      </c>
      <c r="O16" s="85">
        <v>176.50886</v>
      </c>
      <c r="P16" s="85">
        <v>86.93480000000001</v>
      </c>
      <c r="Q16" s="85">
        <v>25.517959999999999</v>
      </c>
      <c r="R16" s="85">
        <v>199.09792999999999</v>
      </c>
      <c r="S16" s="85">
        <v>5135.9303399999999</v>
      </c>
      <c r="T16" s="85">
        <v>1909.83519</v>
      </c>
      <c r="U16" s="85">
        <v>24.104320000000001</v>
      </c>
      <c r="V16" s="85">
        <v>965.91372000000001</v>
      </c>
      <c r="W16" s="85">
        <v>9.9910400000000017</v>
      </c>
      <c r="X16" s="85">
        <v>791.95563000000004</v>
      </c>
      <c r="Y16" s="85">
        <v>736.27887999999996</v>
      </c>
      <c r="Z16" s="84">
        <f t="shared" si="0"/>
        <v>32186.058210000007</v>
      </c>
      <c r="AA16" s="3"/>
    </row>
    <row r="17" spans="1:27" ht="15" customHeight="1" x14ac:dyDescent="0.2">
      <c r="A17" s="88" t="s">
        <v>1410</v>
      </c>
      <c r="B17" s="85">
        <v>1564.6489999999999</v>
      </c>
      <c r="C17" s="85">
        <v>3769.0082600000001</v>
      </c>
      <c r="D17" s="85">
        <v>11179.46544</v>
      </c>
      <c r="E17" s="85">
        <v>466.20164999999997</v>
      </c>
      <c r="F17" s="85">
        <v>907.49757000000011</v>
      </c>
      <c r="G17" s="85">
        <v>4075.9094500000001</v>
      </c>
      <c r="H17" s="85">
        <v>6131.6043799999989</v>
      </c>
      <c r="I17" s="85">
        <v>82.547529999999995</v>
      </c>
      <c r="J17" s="85">
        <v>2474.1437099999998</v>
      </c>
      <c r="K17" s="85">
        <v>847.93799999999999</v>
      </c>
      <c r="L17" s="85">
        <v>3725.9461000000001</v>
      </c>
      <c r="M17" s="85">
        <v>316.14870000000002</v>
      </c>
      <c r="N17" s="85">
        <v>2341.1141699999998</v>
      </c>
      <c r="O17" s="85">
        <v>460.43025</v>
      </c>
      <c r="P17" s="85">
        <v>137.41952000000001</v>
      </c>
      <c r="Q17" s="85">
        <v>13.887120000000001</v>
      </c>
      <c r="R17" s="85">
        <v>389.14808999999997</v>
      </c>
      <c r="S17" s="85">
        <v>8229.9712799999998</v>
      </c>
      <c r="T17" s="85">
        <v>1801.1303599999999</v>
      </c>
      <c r="U17" s="85">
        <v>121.49934999999999</v>
      </c>
      <c r="V17" s="85">
        <v>2240.2552000000001</v>
      </c>
      <c r="W17" s="85">
        <v>3.1800499999999996</v>
      </c>
      <c r="X17" s="85">
        <v>1337.4538</v>
      </c>
      <c r="Y17" s="85">
        <v>1846.01242</v>
      </c>
      <c r="Z17" s="84">
        <f t="shared" si="0"/>
        <v>54462.561399999999</v>
      </c>
      <c r="AA17" s="3"/>
    </row>
    <row r="18" spans="1:27" ht="15" customHeight="1" x14ac:dyDescent="0.2">
      <c r="A18" s="88" t="s">
        <v>1411</v>
      </c>
      <c r="B18" s="85">
        <v>-839.10799999999995</v>
      </c>
      <c r="C18" s="85">
        <v>-2263.8317700000002</v>
      </c>
      <c r="D18" s="85">
        <v>-5756.5792799999999</v>
      </c>
      <c r="E18" s="85">
        <v>-281.41284000000002</v>
      </c>
      <c r="F18" s="85">
        <v>-20.125240000000002</v>
      </c>
      <c r="G18" s="85">
        <v>-1121.2302099999999</v>
      </c>
      <c r="H18" s="85">
        <v>-3661.8906799999995</v>
      </c>
      <c r="I18" s="85">
        <v>-18.822770000000002</v>
      </c>
      <c r="J18" s="85">
        <v>-986.57396000000006</v>
      </c>
      <c r="K18" s="85">
        <v>-603.48800000000006</v>
      </c>
      <c r="L18" s="85">
        <v>-2487.9955599999998</v>
      </c>
      <c r="M18" s="85">
        <v>-218.90275</v>
      </c>
      <c r="N18" s="85">
        <v>-1507.4936800000003</v>
      </c>
      <c r="O18" s="85">
        <v>-293.94898000000001</v>
      </c>
      <c r="P18" s="85">
        <v>-74.502870000000001</v>
      </c>
      <c r="Q18" s="85">
        <v>-4.6160800000000002</v>
      </c>
      <c r="R18" s="85">
        <v>-295.59696000000002</v>
      </c>
      <c r="S18" s="85">
        <v>-5418.5023599999995</v>
      </c>
      <c r="T18" s="85">
        <v>-1150.29259</v>
      </c>
      <c r="U18" s="85">
        <v>-51.586760000000012</v>
      </c>
      <c r="V18" s="85">
        <v>-1907.06303</v>
      </c>
      <c r="W18" s="85">
        <v>-8.1253299999999999</v>
      </c>
      <c r="X18" s="85">
        <v>-577.14042999999992</v>
      </c>
      <c r="Y18" s="85">
        <v>-979.19493999999997</v>
      </c>
      <c r="Z18" s="84">
        <f t="shared" si="0"/>
        <v>-30528.02507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546.97741000000008</v>
      </c>
      <c r="D20" s="85">
        <v>1369.82206</v>
      </c>
      <c r="E20" s="85">
        <v>0</v>
      </c>
      <c r="F20" s="85">
        <v>382.71512000000007</v>
      </c>
      <c r="G20" s="85">
        <v>6930.0568599999997</v>
      </c>
      <c r="H20" s="85">
        <v>0</v>
      </c>
      <c r="I20" s="85">
        <v>18.119979999999998</v>
      </c>
      <c r="J20" s="85">
        <v>498.55391000000003</v>
      </c>
      <c r="K20" s="85">
        <v>47.288384296364448</v>
      </c>
      <c r="L20" s="85">
        <v>1097.0948462913427</v>
      </c>
      <c r="M20" s="85">
        <v>0</v>
      </c>
      <c r="N20" s="85">
        <v>0</v>
      </c>
      <c r="O20" s="85">
        <v>84.972009999999997</v>
      </c>
      <c r="P20" s="85">
        <v>33.158939999999994</v>
      </c>
      <c r="Q20" s="85">
        <v>4.9456499999999997</v>
      </c>
      <c r="R20" s="85">
        <v>42.482950000000002</v>
      </c>
      <c r="S20" s="85">
        <v>1606.0581000000002</v>
      </c>
      <c r="T20" s="85">
        <v>0</v>
      </c>
      <c r="U20" s="85">
        <v>0</v>
      </c>
      <c r="V20" s="85">
        <v>513.27712135975014</v>
      </c>
      <c r="W20" s="85">
        <v>0</v>
      </c>
      <c r="X20" s="85">
        <v>488.99959999999999</v>
      </c>
      <c r="Y20" s="85">
        <v>189.41562999999999</v>
      </c>
      <c r="Z20" s="84">
        <f t="shared" si="0"/>
        <v>13853.938571947452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297.17950000000002</v>
      </c>
      <c r="D21" s="85">
        <v>1359.87977</v>
      </c>
      <c r="E21" s="85">
        <v>2.1473299999999997</v>
      </c>
      <c r="F21" s="85">
        <v>0</v>
      </c>
      <c r="G21" s="85">
        <v>2656.6572700000006</v>
      </c>
      <c r="H21" s="85">
        <v>1949.24605</v>
      </c>
      <c r="I21" s="85">
        <v>6.4500000000000002E-2</v>
      </c>
      <c r="J21" s="85">
        <v>243.59023999999994</v>
      </c>
      <c r="K21" s="85">
        <v>0</v>
      </c>
      <c r="L21" s="85">
        <v>2691.1284900000001</v>
      </c>
      <c r="M21" s="85">
        <v>0</v>
      </c>
      <c r="N21" s="85">
        <v>12.70908</v>
      </c>
      <c r="O21" s="85">
        <v>0.89287000000000005</v>
      </c>
      <c r="P21" s="85">
        <v>-2.3216300000000012</v>
      </c>
      <c r="Q21" s="85">
        <v>0</v>
      </c>
      <c r="R21" s="85">
        <v>387.93642</v>
      </c>
      <c r="S21" s="85">
        <v>-190.16763999999986</v>
      </c>
      <c r="T21" s="85">
        <v>-244.28563</v>
      </c>
      <c r="U21" s="85">
        <v>75.813919999999996</v>
      </c>
      <c r="V21" s="85">
        <v>445.32821000000001</v>
      </c>
      <c r="W21" s="85">
        <v>14.50592</v>
      </c>
      <c r="X21" s="85">
        <v>0</v>
      </c>
      <c r="Y21" s="85">
        <v>75.866609999999994</v>
      </c>
      <c r="Z21" s="84">
        <f>SUM(B21:Y21)</f>
        <v>9776.1712799999987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305</v>
      </c>
      <c r="B23" s="258">
        <f t="shared" ref="B23:Z23" si="1">+B10+B20+B21</f>
        <v>7383.673740000002</v>
      </c>
      <c r="C23" s="258">
        <f t="shared" si="1"/>
        <v>15044.642750000006</v>
      </c>
      <c r="D23" s="258">
        <f t="shared" si="1"/>
        <v>32917.939539999999</v>
      </c>
      <c r="E23" s="258">
        <f t="shared" si="1"/>
        <v>1203.6037000000003</v>
      </c>
      <c r="F23" s="258">
        <f t="shared" si="1"/>
        <v>10061.6625</v>
      </c>
      <c r="G23" s="258">
        <f t="shared" si="1"/>
        <v>33669.346819999933</v>
      </c>
      <c r="H23" s="258">
        <f t="shared" si="1"/>
        <v>10883.270189999997</v>
      </c>
      <c r="I23" s="258">
        <f t="shared" si="1"/>
        <v>765.52904000000012</v>
      </c>
      <c r="J23" s="258">
        <f t="shared" si="1"/>
        <v>15171.702520000001</v>
      </c>
      <c r="K23" s="258">
        <f t="shared" si="1"/>
        <v>3470.5313542963645</v>
      </c>
      <c r="L23" s="258">
        <f t="shared" si="1"/>
        <v>13479.253136291314</v>
      </c>
      <c r="M23" s="258">
        <f t="shared" si="1"/>
        <v>1460.0346599999996</v>
      </c>
      <c r="N23" s="258">
        <f t="shared" si="1"/>
        <v>6822.3801400000002</v>
      </c>
      <c r="O23" s="258">
        <f t="shared" si="1"/>
        <v>3021.1602099999991</v>
      </c>
      <c r="P23" s="258">
        <f t="shared" si="1"/>
        <v>647.73167000000001</v>
      </c>
      <c r="Q23" s="258">
        <f t="shared" si="1"/>
        <v>94.961029999999994</v>
      </c>
      <c r="R23" s="258">
        <f t="shared" si="1"/>
        <v>1205.1942899999999</v>
      </c>
      <c r="S23" s="258">
        <f t="shared" si="1"/>
        <v>17920.350770000005</v>
      </c>
      <c r="T23" s="258">
        <f t="shared" si="1"/>
        <v>7616.736820000001</v>
      </c>
      <c r="U23" s="258">
        <f t="shared" si="1"/>
        <v>808.59879000000001</v>
      </c>
      <c r="V23" s="258">
        <f t="shared" si="1"/>
        <v>4046.1966313597491</v>
      </c>
      <c r="W23" s="258">
        <f t="shared" si="1"/>
        <v>26.593390000000007</v>
      </c>
      <c r="X23" s="258">
        <f t="shared" si="1"/>
        <v>8859.9567100000004</v>
      </c>
      <c r="Y23" s="258">
        <f t="shared" si="1"/>
        <v>6898.1543200000042</v>
      </c>
      <c r="Z23" s="258">
        <f t="shared" si="1"/>
        <v>203479.20472194735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307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-3255.5988399999997</v>
      </c>
      <c r="C26" s="85">
        <v>-769.77051999999674</v>
      </c>
      <c r="D26" s="85">
        <v>-10144.039039999996</v>
      </c>
      <c r="E26" s="85">
        <v>-626.84892000000013</v>
      </c>
      <c r="F26" s="85">
        <v>-2620.7851900000001</v>
      </c>
      <c r="G26" s="85">
        <v>-15802.2227</v>
      </c>
      <c r="H26" s="85">
        <v>-5001.6753000000062</v>
      </c>
      <c r="I26" s="85">
        <v>-223.85416000000004</v>
      </c>
      <c r="J26" s="85">
        <v>-5043.9356799999996</v>
      </c>
      <c r="K26" s="85">
        <v>-467.73962000000017</v>
      </c>
      <c r="L26" s="85">
        <v>-3163.2372800000003</v>
      </c>
      <c r="M26" s="85">
        <v>-385.99661000000009</v>
      </c>
      <c r="N26" s="85">
        <v>-2844.8389300000013</v>
      </c>
      <c r="O26" s="85">
        <v>-393.82130000000029</v>
      </c>
      <c r="P26" s="85">
        <v>-191.40872000000002</v>
      </c>
      <c r="Q26" s="85">
        <v>-11.967040000000004</v>
      </c>
      <c r="R26" s="85">
        <v>-563.24103000000014</v>
      </c>
      <c r="S26" s="85">
        <v>-4520.1873200000009</v>
      </c>
      <c r="T26" s="85">
        <v>-1337.0111699999995</v>
      </c>
      <c r="U26" s="85">
        <v>-326.5381699999997</v>
      </c>
      <c r="V26" s="85">
        <v>-1361.8724900000011</v>
      </c>
      <c r="W26" s="85">
        <v>54.101690000000005</v>
      </c>
      <c r="X26" s="85">
        <v>-1816.5561499999994</v>
      </c>
      <c r="Y26" s="85">
        <v>-2313.5548099999983</v>
      </c>
      <c r="Z26" s="84">
        <f>SUM(B26:Y26)</f>
        <v>-63132.599300000009</v>
      </c>
      <c r="AA26" s="3"/>
    </row>
    <row r="27" spans="1:27" ht="15" customHeight="1" x14ac:dyDescent="0.2">
      <c r="A27" s="88" t="s">
        <v>1414</v>
      </c>
      <c r="B27" s="84">
        <v>-4739.125</v>
      </c>
      <c r="C27" s="84">
        <v>-12186.64596</v>
      </c>
      <c r="D27" s="84">
        <v>-12906.370640000001</v>
      </c>
      <c r="E27" s="84">
        <v>-1328.40227</v>
      </c>
      <c r="F27" s="84">
        <v>-2965.1800200000002</v>
      </c>
      <c r="G27" s="84">
        <v>-12001.131789999999</v>
      </c>
      <c r="H27" s="84">
        <v>-6950.4849000000004</v>
      </c>
      <c r="I27" s="84">
        <v>-251.96995000000001</v>
      </c>
      <c r="J27" s="84">
        <v>-12094.191720000001</v>
      </c>
      <c r="K27" s="84">
        <v>-1915.90939</v>
      </c>
      <c r="L27" s="84">
        <v>-10617.87189</v>
      </c>
      <c r="M27" s="84">
        <v>-1044.1766</v>
      </c>
      <c r="N27" s="84">
        <v>-6708.2550600000004</v>
      </c>
      <c r="O27" s="84">
        <v>-656.61891999999989</v>
      </c>
      <c r="P27" s="84">
        <v>-165.88464999999997</v>
      </c>
      <c r="Q27" s="84">
        <v>-5.6528799999999997</v>
      </c>
      <c r="R27" s="84">
        <v>-1889.2106600000002</v>
      </c>
      <c r="S27" s="84">
        <v>-13457.93288</v>
      </c>
      <c r="T27" s="84">
        <v>-2211.28334</v>
      </c>
      <c r="U27" s="84">
        <v>-281.31569000000002</v>
      </c>
      <c r="V27" s="84">
        <v>-7753.8885900000005</v>
      </c>
      <c r="W27" s="84">
        <v>73.761830000000003</v>
      </c>
      <c r="X27" s="84">
        <v>-3803.7500300000002</v>
      </c>
      <c r="Y27" s="84">
        <v>-6418.27351</v>
      </c>
      <c r="Z27" s="84">
        <f t="shared" ref="Z27:Z46" si="2">SUM(B27:Y27)</f>
        <v>-122279.76450999998</v>
      </c>
      <c r="AA27" s="3"/>
    </row>
    <row r="28" spans="1:27" ht="15" customHeight="1" x14ac:dyDescent="0.2">
      <c r="A28" s="88" t="s">
        <v>2528</v>
      </c>
      <c r="B28" s="85">
        <v>-4739.125</v>
      </c>
      <c r="C28" s="85">
        <v>-12185.79434</v>
      </c>
      <c r="D28" s="85">
        <v>-11367.831320000001</v>
      </c>
      <c r="E28" s="85">
        <v>-1268.63347</v>
      </c>
      <c r="F28" s="85">
        <v>-2965.1800200000002</v>
      </c>
      <c r="G28" s="85">
        <v>-11814.614019999999</v>
      </c>
      <c r="H28" s="85">
        <v>-6315.9710800000003</v>
      </c>
      <c r="I28" s="85">
        <v>-189.87626</v>
      </c>
      <c r="J28" s="85">
        <v>-11945.659020000001</v>
      </c>
      <c r="K28" s="85">
        <v>-1915.90939</v>
      </c>
      <c r="L28" s="85">
        <v>-10617.87189</v>
      </c>
      <c r="M28" s="85">
        <v>-1044.1766</v>
      </c>
      <c r="N28" s="85">
        <v>-6489.6856600000001</v>
      </c>
      <c r="O28" s="85">
        <v>-523.16530999999998</v>
      </c>
      <c r="P28" s="85">
        <v>-60.16892</v>
      </c>
      <c r="Q28" s="85">
        <v>-5.6528799999999997</v>
      </c>
      <c r="R28" s="85">
        <v>-1889.2106600000002</v>
      </c>
      <c r="S28" s="85">
        <v>-13451.31148</v>
      </c>
      <c r="T28" s="85">
        <v>-1952.4371000000001</v>
      </c>
      <c r="U28" s="85">
        <v>-237.39661999999998</v>
      </c>
      <c r="V28" s="85">
        <v>-7753.8885900000005</v>
      </c>
      <c r="W28" s="85">
        <v>73.761830000000003</v>
      </c>
      <c r="X28" s="85">
        <v>-3657.1278700000003</v>
      </c>
      <c r="Y28" s="85">
        <v>-6417.7520699999995</v>
      </c>
      <c r="Z28" s="84">
        <f t="shared" si="2"/>
        <v>-118734.67773999998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-0.85162000000000004</v>
      </c>
      <c r="D29" s="85">
        <v>-1538.5393199999999</v>
      </c>
      <c r="E29" s="85">
        <v>-59.768800000000006</v>
      </c>
      <c r="F29" s="85">
        <v>0</v>
      </c>
      <c r="G29" s="85">
        <v>-186.51776999999998</v>
      </c>
      <c r="H29" s="85">
        <v>-634.5138199999999</v>
      </c>
      <c r="I29" s="85">
        <v>-62.093690000000002</v>
      </c>
      <c r="J29" s="85">
        <v>-148.53270000000001</v>
      </c>
      <c r="K29" s="85">
        <v>0</v>
      </c>
      <c r="L29" s="85">
        <v>0</v>
      </c>
      <c r="M29" s="85">
        <v>0</v>
      </c>
      <c r="N29" s="85">
        <v>-218.56940000000003</v>
      </c>
      <c r="O29" s="85">
        <v>-133.45361</v>
      </c>
      <c r="P29" s="85">
        <v>-105.71572999999998</v>
      </c>
      <c r="Q29" s="85">
        <v>0</v>
      </c>
      <c r="R29" s="85">
        <v>0</v>
      </c>
      <c r="S29" s="85">
        <v>-6.6213999999999995</v>
      </c>
      <c r="T29" s="85">
        <v>-258.84623999999997</v>
      </c>
      <c r="U29" s="85">
        <v>-43.919069999999998</v>
      </c>
      <c r="V29" s="85">
        <v>0</v>
      </c>
      <c r="W29" s="85">
        <v>0</v>
      </c>
      <c r="X29" s="85">
        <v>-146.62216000000001</v>
      </c>
      <c r="Y29" s="85">
        <v>-0.52144000000000001</v>
      </c>
      <c r="Z29" s="84">
        <f t="shared" si="2"/>
        <v>-3545.0867699999994</v>
      </c>
      <c r="AA29" s="3"/>
    </row>
    <row r="30" spans="1:27" ht="15" customHeight="1" x14ac:dyDescent="0.2">
      <c r="A30" s="88" t="s">
        <v>1415</v>
      </c>
      <c r="B30" s="84">
        <v>2566.7871600000003</v>
      </c>
      <c r="C30" s="84">
        <v>11366.701640000001</v>
      </c>
      <c r="D30" s="84">
        <v>4285.2947100000001</v>
      </c>
      <c r="E30" s="84">
        <v>698.04186000000004</v>
      </c>
      <c r="F30" s="84">
        <v>94.371850000000009</v>
      </c>
      <c r="G30" s="84">
        <v>896.31483999999989</v>
      </c>
      <c r="H30" s="84">
        <v>3890.6120300000002</v>
      </c>
      <c r="I30" s="84">
        <v>13.501760000000001</v>
      </c>
      <c r="J30" s="84">
        <v>6914.2778200000002</v>
      </c>
      <c r="K30" s="84">
        <v>1316.7209499999999</v>
      </c>
      <c r="L30" s="84">
        <v>8021.7373799999996</v>
      </c>
      <c r="M30" s="84">
        <v>744.03453999999988</v>
      </c>
      <c r="N30" s="84">
        <v>4249.0055499999999</v>
      </c>
      <c r="O30" s="84">
        <v>-128.33493999999999</v>
      </c>
      <c r="P30" s="84">
        <v>21.995220000000007</v>
      </c>
      <c r="Q30" s="84">
        <v>3.9432800000000001</v>
      </c>
      <c r="R30" s="84">
        <v>1497.92299</v>
      </c>
      <c r="S30" s="84">
        <v>9518.5193600000002</v>
      </c>
      <c r="T30" s="84">
        <v>1456.14869</v>
      </c>
      <c r="U30" s="84">
        <v>147.542</v>
      </c>
      <c r="V30" s="84">
        <v>6692.2885500000002</v>
      </c>
      <c r="W30" s="84">
        <v>-21.259930000000001</v>
      </c>
      <c r="X30" s="84">
        <v>1996.5816400000003</v>
      </c>
      <c r="Y30" s="84">
        <v>4548.1210500000007</v>
      </c>
      <c r="Z30" s="84">
        <f t="shared" si="2"/>
        <v>70790.87</v>
      </c>
      <c r="AA30" s="3"/>
    </row>
    <row r="31" spans="1:27" ht="15" customHeight="1" x14ac:dyDescent="0.2">
      <c r="A31" s="88" t="s">
        <v>2528</v>
      </c>
      <c r="B31" s="85">
        <v>2566.7871600000003</v>
      </c>
      <c r="C31" s="85">
        <v>11366.701640000001</v>
      </c>
      <c r="D31" s="85">
        <v>4285.2947100000001</v>
      </c>
      <c r="E31" s="85">
        <v>698.04186000000004</v>
      </c>
      <c r="F31" s="85">
        <v>94.371850000000009</v>
      </c>
      <c r="G31" s="85">
        <v>896.31483999999989</v>
      </c>
      <c r="H31" s="85">
        <v>3890.6120300000002</v>
      </c>
      <c r="I31" s="85">
        <v>13.501760000000001</v>
      </c>
      <c r="J31" s="85">
        <v>6914.2778200000002</v>
      </c>
      <c r="K31" s="85">
        <v>1316.7209499999999</v>
      </c>
      <c r="L31" s="85">
        <v>8021.7373799999996</v>
      </c>
      <c r="M31" s="85">
        <v>744.03453999999988</v>
      </c>
      <c r="N31" s="85">
        <v>4249.0055499999999</v>
      </c>
      <c r="O31" s="85">
        <v>-128.33493999999999</v>
      </c>
      <c r="P31" s="85">
        <v>21.995220000000007</v>
      </c>
      <c r="Q31" s="85">
        <v>3.9432800000000001</v>
      </c>
      <c r="R31" s="85">
        <v>1497.92299</v>
      </c>
      <c r="S31" s="85">
        <v>9518.5193600000002</v>
      </c>
      <c r="T31" s="85">
        <v>1456.14869</v>
      </c>
      <c r="U31" s="85">
        <v>147.542</v>
      </c>
      <c r="V31" s="85">
        <v>6692.2885500000002</v>
      </c>
      <c r="W31" s="85">
        <v>-21.259930000000001</v>
      </c>
      <c r="X31" s="85">
        <v>1996.5816400000003</v>
      </c>
      <c r="Y31" s="85">
        <v>4548.1210500000007</v>
      </c>
      <c r="Z31" s="84">
        <f t="shared" si="2"/>
        <v>70790.87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4">
        <f t="shared" si="2"/>
        <v>0</v>
      </c>
      <c r="AA32" s="3"/>
    </row>
    <row r="33" spans="1:27" ht="15" customHeight="1" x14ac:dyDescent="0.2">
      <c r="A33" s="88" t="s">
        <v>1416</v>
      </c>
      <c r="B33" s="85">
        <v>-4217.9939999999997</v>
      </c>
      <c r="C33" s="85">
        <v>-8422.2104299999992</v>
      </c>
      <c r="D33" s="85">
        <v>-18170.298129999999</v>
      </c>
      <c r="E33" s="85">
        <v>-955.69954999999993</v>
      </c>
      <c r="F33" s="85">
        <v>-24.760240000000007</v>
      </c>
      <c r="G33" s="85">
        <v>-29344.831910000001</v>
      </c>
      <c r="H33" s="85">
        <v>-24418.24554</v>
      </c>
      <c r="I33" s="85">
        <v>-147.71108000000001</v>
      </c>
      <c r="J33" s="85">
        <v>-11300.081259999999</v>
      </c>
      <c r="K33" s="85">
        <v>-1097.5822000000001</v>
      </c>
      <c r="L33" s="85">
        <v>-8509.2939700000006</v>
      </c>
      <c r="M33" s="85">
        <v>-2390.4903300000001</v>
      </c>
      <c r="N33" s="85">
        <v>-5318.5124500000002</v>
      </c>
      <c r="O33" s="85">
        <v>-3347.5341000000003</v>
      </c>
      <c r="P33" s="85">
        <v>-213.7647</v>
      </c>
      <c r="Q33" s="85">
        <v>-35.207060000000006</v>
      </c>
      <c r="R33" s="85">
        <v>-985.5489399999999</v>
      </c>
      <c r="S33" s="85">
        <v>-4014.1681600000002</v>
      </c>
      <c r="T33" s="85">
        <v>-1577.4702</v>
      </c>
      <c r="U33" s="85">
        <v>-1669.37076</v>
      </c>
      <c r="V33" s="85">
        <v>-4462.39912</v>
      </c>
      <c r="W33" s="85">
        <v>-33.293999999999997</v>
      </c>
      <c r="X33" s="85">
        <v>-4784.8152799999989</v>
      </c>
      <c r="Y33" s="85">
        <v>-4082.5258499999995</v>
      </c>
      <c r="Z33" s="84">
        <f t="shared" si="2"/>
        <v>-139523.80925999998</v>
      </c>
      <c r="AA33" s="3"/>
    </row>
    <row r="34" spans="1:27" ht="15" customHeight="1" x14ac:dyDescent="0.2">
      <c r="A34" s="90" t="s">
        <v>1417</v>
      </c>
      <c r="B34" s="85">
        <v>2353.6289999999999</v>
      </c>
      <c r="C34" s="85">
        <v>7336.9243500000002</v>
      </c>
      <c r="D34" s="85">
        <v>9290.7539099999995</v>
      </c>
      <c r="E34" s="85">
        <v>573.50061999999991</v>
      </c>
      <c r="F34" s="85">
        <v>240.38844999999998</v>
      </c>
      <c r="G34" s="85">
        <v>19101.575439999997</v>
      </c>
      <c r="H34" s="85">
        <v>18032.402299999998</v>
      </c>
      <c r="I34" s="85">
        <v>2.7512399999999997</v>
      </c>
      <c r="J34" s="85">
        <v>7313.0217599999996</v>
      </c>
      <c r="K34" s="85">
        <v>774.23599999999999</v>
      </c>
      <c r="L34" s="85">
        <v>5817.3755499999997</v>
      </c>
      <c r="M34" s="85">
        <v>2090.3359</v>
      </c>
      <c r="N34" s="85">
        <v>3597.1639799999998</v>
      </c>
      <c r="O34" s="85">
        <v>1931.86797</v>
      </c>
      <c r="P34" s="85">
        <v>95.385720000000006</v>
      </c>
      <c r="Q34" s="85">
        <v>15</v>
      </c>
      <c r="R34" s="85">
        <v>607.65521999999999</v>
      </c>
      <c r="S34" s="85">
        <v>2876.1138999999998</v>
      </c>
      <c r="T34" s="85">
        <v>832.58362</v>
      </c>
      <c r="U34" s="85">
        <v>1278.7648300000001</v>
      </c>
      <c r="V34" s="85">
        <v>3540.2075599999998</v>
      </c>
      <c r="W34" s="85">
        <v>16.150320000000001</v>
      </c>
      <c r="X34" s="85">
        <v>3413.81673</v>
      </c>
      <c r="Y34" s="85">
        <v>2772.7039500000001</v>
      </c>
      <c r="Z34" s="84">
        <f t="shared" si="2"/>
        <v>93904.308320000011</v>
      </c>
      <c r="AA34" s="3"/>
    </row>
    <row r="35" spans="1:27" ht="15" customHeight="1" x14ac:dyDescent="0.2">
      <c r="A35" s="88" t="s">
        <v>1418</v>
      </c>
      <c r="B35" s="85">
        <v>1645.348</v>
      </c>
      <c r="C35" s="85">
        <v>7446.2169700000004</v>
      </c>
      <c r="D35" s="85">
        <v>11748.032080000003</v>
      </c>
      <c r="E35" s="85">
        <v>766.36474999999984</v>
      </c>
      <c r="F35" s="85">
        <v>316.63122999999996</v>
      </c>
      <c r="G35" s="85">
        <v>13258.58275</v>
      </c>
      <c r="H35" s="85">
        <v>17005.921479999997</v>
      </c>
      <c r="I35" s="85">
        <v>163.68687</v>
      </c>
      <c r="J35" s="85">
        <v>11045.04608</v>
      </c>
      <c r="K35" s="85">
        <v>809.50060999999994</v>
      </c>
      <c r="L35" s="85">
        <v>8125.4372800000001</v>
      </c>
      <c r="M35" s="85">
        <v>1145.31034</v>
      </c>
      <c r="N35" s="85">
        <v>4275.1005800000003</v>
      </c>
      <c r="O35" s="85">
        <v>3867.8838599999999</v>
      </c>
      <c r="P35" s="85">
        <v>98.126580000000004</v>
      </c>
      <c r="Q35" s="85">
        <v>10.09446</v>
      </c>
      <c r="R35" s="85">
        <v>351.68878000000001</v>
      </c>
      <c r="S35" s="85">
        <v>2336.75036</v>
      </c>
      <c r="T35" s="85">
        <v>927.96629000000007</v>
      </c>
      <c r="U35" s="85">
        <v>1489.3030700000002</v>
      </c>
      <c r="V35" s="85">
        <v>6710.0735999999997</v>
      </c>
      <c r="W35" s="85">
        <v>33.666969999999999</v>
      </c>
      <c r="X35" s="85">
        <v>4140.1884</v>
      </c>
      <c r="Y35" s="85">
        <v>3347.9031400000003</v>
      </c>
      <c r="Z35" s="84">
        <f t="shared" si="2"/>
        <v>101064.82452999998</v>
      </c>
      <c r="AA35" s="3"/>
    </row>
    <row r="36" spans="1:27" ht="15" customHeight="1" x14ac:dyDescent="0.2">
      <c r="A36" s="90" t="s">
        <v>1419</v>
      </c>
      <c r="B36" s="85">
        <v>-864.24400000000003</v>
      </c>
      <c r="C36" s="85">
        <v>-6310.7570900000001</v>
      </c>
      <c r="D36" s="85">
        <v>-4391.4509699999999</v>
      </c>
      <c r="E36" s="85">
        <v>-380.65433000000002</v>
      </c>
      <c r="F36" s="85">
        <v>-282.23645999999997</v>
      </c>
      <c r="G36" s="85">
        <v>-7712.7320299999992</v>
      </c>
      <c r="H36" s="85">
        <v>-12561.88067</v>
      </c>
      <c r="I36" s="85">
        <v>-4.1130000000000004</v>
      </c>
      <c r="J36" s="85">
        <v>-6922.0083599999998</v>
      </c>
      <c r="K36" s="85">
        <v>-354.70559000000003</v>
      </c>
      <c r="L36" s="85">
        <v>-6000.6216299999996</v>
      </c>
      <c r="M36" s="85">
        <v>-931.01045999999997</v>
      </c>
      <c r="N36" s="85">
        <v>-2939.3415300000001</v>
      </c>
      <c r="O36" s="85">
        <v>-2061.0851699999998</v>
      </c>
      <c r="P36" s="85">
        <v>-27.26689</v>
      </c>
      <c r="Q36" s="85">
        <v>-0.14484</v>
      </c>
      <c r="R36" s="85">
        <v>-145.74842000000001</v>
      </c>
      <c r="S36" s="85">
        <v>-1779.4698999999998</v>
      </c>
      <c r="T36" s="85">
        <v>-764.95623000000001</v>
      </c>
      <c r="U36" s="85">
        <v>-1291.4616199999998</v>
      </c>
      <c r="V36" s="85">
        <v>-6088.154489999999</v>
      </c>
      <c r="W36" s="85">
        <v>-14.923500000000001</v>
      </c>
      <c r="X36" s="85">
        <v>-2778.5776100000003</v>
      </c>
      <c r="Y36" s="85">
        <v>-2481.4835899999998</v>
      </c>
      <c r="Z36" s="84">
        <f t="shared" si="2"/>
        <v>-67089.028380000003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4">
        <f t="shared" si="2"/>
        <v>0</v>
      </c>
      <c r="AA37" s="3"/>
    </row>
    <row r="38" spans="1:27" ht="15" customHeight="1" x14ac:dyDescent="0.2">
      <c r="A38" s="90" t="s">
        <v>2534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-2351.7914499999988</v>
      </c>
      <c r="H38" s="85">
        <v>-1075.9258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4">
        <f t="shared" si="2"/>
        <v>-3427.7172499999988</v>
      </c>
      <c r="AA38" s="3"/>
    </row>
    <row r="39" spans="1:27" ht="15" customHeight="1" x14ac:dyDescent="0.2">
      <c r="A39" s="88" t="s">
        <v>2535</v>
      </c>
      <c r="B39" s="85">
        <v>-701.65087999999992</v>
      </c>
      <c r="C39" s="85">
        <v>-3987.2982799999995</v>
      </c>
      <c r="D39" s="85">
        <v>-11277.494909999998</v>
      </c>
      <c r="E39" s="85">
        <v>-433.50455000000005</v>
      </c>
      <c r="F39" s="85">
        <v>-4320.8118386389997</v>
      </c>
      <c r="G39" s="85">
        <v>-7793.5590700000093</v>
      </c>
      <c r="H39" s="85">
        <v>-4292.5235599999996</v>
      </c>
      <c r="I39" s="85">
        <v>-202.79464000000002</v>
      </c>
      <c r="J39" s="85">
        <v>-2036.4947499999998</v>
      </c>
      <c r="K39" s="85">
        <v>-1335.81404</v>
      </c>
      <c r="L39" s="85">
        <v>-1230.4431233862013</v>
      </c>
      <c r="M39" s="85">
        <v>-351.42960492861272</v>
      </c>
      <c r="N39" s="85">
        <v>-1219.0274800000002</v>
      </c>
      <c r="O39" s="85">
        <v>-970.12755000000004</v>
      </c>
      <c r="P39" s="85">
        <v>-337.88934</v>
      </c>
      <c r="Q39" s="85">
        <v>-39.683380000000007</v>
      </c>
      <c r="R39" s="85">
        <v>-62.827960000000033</v>
      </c>
      <c r="S39" s="85">
        <v>-5186.0234799999998</v>
      </c>
      <c r="T39" s="85">
        <v>-496.6229399999998</v>
      </c>
      <c r="U39" s="85">
        <v>-356.17863486715243</v>
      </c>
      <c r="V39" s="85">
        <v>-1529.4550188152516</v>
      </c>
      <c r="W39" s="85">
        <v>-30.501080000000002</v>
      </c>
      <c r="X39" s="85">
        <v>-2196.76962</v>
      </c>
      <c r="Y39" s="85">
        <v>-2380.0042999999996</v>
      </c>
      <c r="Z39" s="84">
        <f t="shared" si="2"/>
        <v>-52768.930030636227</v>
      </c>
      <c r="AA39" s="3"/>
    </row>
    <row r="40" spans="1:27" ht="15" customHeight="1" x14ac:dyDescent="0.2">
      <c r="A40" s="86" t="s">
        <v>1420</v>
      </c>
      <c r="B40" s="85">
        <v>-3730.2570900000001</v>
      </c>
      <c r="C40" s="85">
        <v>-3973.7690999999995</v>
      </c>
      <c r="D40" s="85">
        <v>-8613.6689599999991</v>
      </c>
      <c r="E40" s="85">
        <v>-675.05103000000008</v>
      </c>
      <c r="F40" s="85">
        <v>-2534.6341886389996</v>
      </c>
      <c r="G40" s="85">
        <v>-6392.3032500000081</v>
      </c>
      <c r="H40" s="85">
        <v>-3899.3307199999999</v>
      </c>
      <c r="I40" s="85">
        <v>-148.64751000000001</v>
      </c>
      <c r="J40" s="85">
        <v>-6008.6817199999996</v>
      </c>
      <c r="K40" s="85">
        <v>-1254.22839</v>
      </c>
      <c r="L40" s="85">
        <v>-3316.5487200000016</v>
      </c>
      <c r="M40" s="85">
        <v>-529.59893999999997</v>
      </c>
      <c r="N40" s="85">
        <v>-3335.2619399999999</v>
      </c>
      <c r="O40" s="85">
        <v>-797.8972</v>
      </c>
      <c r="P40" s="85">
        <v>-310.40984000000003</v>
      </c>
      <c r="Q40" s="85">
        <v>-49.043630000000007</v>
      </c>
      <c r="R40" s="85">
        <v>-456.02640000000002</v>
      </c>
      <c r="S40" s="85">
        <v>-6906.8913700000003</v>
      </c>
      <c r="T40" s="85">
        <v>-2691.4433099999997</v>
      </c>
      <c r="U40" s="85">
        <v>-268.47656000000006</v>
      </c>
      <c r="V40" s="85">
        <v>-1638.11284</v>
      </c>
      <c r="W40" s="85">
        <v>-6.7080099999999998</v>
      </c>
      <c r="X40" s="85">
        <v>-2654.7830700000004</v>
      </c>
      <c r="Y40" s="85">
        <v>-2620.2501099999999</v>
      </c>
      <c r="Z40" s="84">
        <f t="shared" si="2"/>
        <v>-62812.023898639003</v>
      </c>
      <c r="AA40" s="3"/>
    </row>
    <row r="41" spans="1:27" ht="15" customHeight="1" x14ac:dyDescent="0.2">
      <c r="A41" s="86" t="s">
        <v>1421</v>
      </c>
      <c r="B41" s="85">
        <v>3028.6062099999999</v>
      </c>
      <c r="C41" s="85">
        <v>1685.6559499999998</v>
      </c>
      <c r="D41" s="85">
        <v>3592.1627000000003</v>
      </c>
      <c r="E41" s="85">
        <v>506.88403999999997</v>
      </c>
      <c r="F41" s="85">
        <v>4.7317600000000004</v>
      </c>
      <c r="G41" s="85">
        <v>392.99897999999996</v>
      </c>
      <c r="H41" s="85">
        <v>2534.7073399999999</v>
      </c>
      <c r="I41" s="85">
        <v>0</v>
      </c>
      <c r="J41" s="85">
        <v>5557.7584699999998</v>
      </c>
      <c r="K41" s="85">
        <v>358.92993000000007</v>
      </c>
      <c r="L41" s="85">
        <v>3871.9403399999997</v>
      </c>
      <c r="M41" s="85">
        <v>548.01684000000012</v>
      </c>
      <c r="N41" s="85">
        <v>4059.3409799999999</v>
      </c>
      <c r="O41" s="85">
        <v>217.02170999999998</v>
      </c>
      <c r="P41" s="85">
        <v>221.60240999999999</v>
      </c>
      <c r="Q41" s="85">
        <v>30.47064</v>
      </c>
      <c r="R41" s="85">
        <v>633.73821999999996</v>
      </c>
      <c r="S41" s="85">
        <v>4942.1199200000001</v>
      </c>
      <c r="T41" s="85">
        <v>3352.9489299999996</v>
      </c>
      <c r="U41" s="85">
        <v>124.37433000000001</v>
      </c>
      <c r="V41" s="85">
        <v>1176.41302</v>
      </c>
      <c r="W41" s="85">
        <v>8.9660399999999996</v>
      </c>
      <c r="X41" s="85">
        <v>1531.9186400000001</v>
      </c>
      <c r="Y41" s="85">
        <v>1865.4375299999999</v>
      </c>
      <c r="Z41" s="84">
        <f t="shared" si="2"/>
        <v>40246.744930000008</v>
      </c>
      <c r="AA41" s="3"/>
    </row>
    <row r="42" spans="1:27" ht="15" customHeight="1" x14ac:dyDescent="0.2">
      <c r="A42" s="86" t="s">
        <v>1422</v>
      </c>
      <c r="B42" s="85">
        <v>0</v>
      </c>
      <c r="C42" s="85">
        <v>-894.5280600000001</v>
      </c>
      <c r="D42" s="85">
        <v>-2175.5061799999999</v>
      </c>
      <c r="E42" s="85">
        <v>-115.33628</v>
      </c>
      <c r="F42" s="85">
        <v>-1033.6264799999999</v>
      </c>
      <c r="G42" s="85">
        <v>-1021.89928</v>
      </c>
      <c r="H42" s="85">
        <v>-508.24349999999998</v>
      </c>
      <c r="I42" s="85">
        <v>-28.264820000000004</v>
      </c>
      <c r="J42" s="85">
        <v>-842.75675000000001</v>
      </c>
      <c r="K42" s="85">
        <v>-295.84316999999999</v>
      </c>
      <c r="L42" s="85">
        <v>-1178.7051942123514</v>
      </c>
      <c r="M42" s="85">
        <v>-232.10130816931255</v>
      </c>
      <c r="N42" s="85">
        <v>-930.44517000000019</v>
      </c>
      <c r="O42" s="85">
        <v>-252.42812000000001</v>
      </c>
      <c r="P42" s="85">
        <v>-117.06021</v>
      </c>
      <c r="Q42" s="85">
        <v>-10.20496</v>
      </c>
      <c r="R42" s="85">
        <v>-134.07542999999998</v>
      </c>
      <c r="S42" s="85">
        <v>-1885.6623999999999</v>
      </c>
      <c r="T42" s="85">
        <v>-692.81020999999998</v>
      </c>
      <c r="U42" s="85">
        <v>-85.085263562057577</v>
      </c>
      <c r="V42" s="85">
        <v>-607.43558327134326</v>
      </c>
      <c r="W42" s="85">
        <v>-10.841619999999999</v>
      </c>
      <c r="X42" s="85">
        <v>-575.65993999999989</v>
      </c>
      <c r="Y42" s="85">
        <v>-1213.45885</v>
      </c>
      <c r="Z42" s="84">
        <f t="shared" si="2"/>
        <v>-14841.97877921506</v>
      </c>
      <c r="AA42" s="3"/>
    </row>
    <row r="43" spans="1:27" ht="15" customHeight="1" x14ac:dyDescent="0.2">
      <c r="A43" s="86" t="s">
        <v>1423</v>
      </c>
      <c r="B43" s="84">
        <v>0</v>
      </c>
      <c r="C43" s="84">
        <v>-652.96165999999994</v>
      </c>
      <c r="D43" s="84">
        <v>-2044.0654700000002</v>
      </c>
      <c r="E43" s="84">
        <v>-106.77812999999999</v>
      </c>
      <c r="F43" s="84">
        <v>-265.11158999999998</v>
      </c>
      <c r="G43" s="84">
        <v>-548.69467000000009</v>
      </c>
      <c r="H43" s="84">
        <v>-240.40662</v>
      </c>
      <c r="I43" s="84">
        <v>-1.6846699999999999</v>
      </c>
      <c r="J43" s="84">
        <v>-738.96381999999994</v>
      </c>
      <c r="K43" s="84">
        <v>-115.83532</v>
      </c>
      <c r="L43" s="84">
        <v>-563.53706946245916</v>
      </c>
      <c r="M43" s="84">
        <v>-114.45128276519029</v>
      </c>
      <c r="N43" s="84">
        <v>-529.05466999999999</v>
      </c>
      <c r="O43" s="84">
        <v>-133.04589999999999</v>
      </c>
      <c r="P43" s="84">
        <v>-27.169600000000003</v>
      </c>
      <c r="Q43" s="84">
        <v>-10.905430000000001</v>
      </c>
      <c r="R43" s="84">
        <v>-82.538409999999985</v>
      </c>
      <c r="S43" s="84">
        <v>-797.08623</v>
      </c>
      <c r="T43" s="84">
        <v>-272.38472999999999</v>
      </c>
      <c r="U43" s="84">
        <v>-40.756421408924773</v>
      </c>
      <c r="V43" s="84">
        <v>-96.517861835990558</v>
      </c>
      <c r="W43" s="84">
        <v>-4.1212999999999997</v>
      </c>
      <c r="X43" s="84">
        <v>-246.33935</v>
      </c>
      <c r="Y43" s="84">
        <v>-353.43464</v>
      </c>
      <c r="Z43" s="84">
        <f t="shared" si="2"/>
        <v>-7985.8448454725649</v>
      </c>
      <c r="AA43" s="3"/>
    </row>
    <row r="44" spans="1:27" ht="15" customHeight="1" x14ac:dyDescent="0.2">
      <c r="A44" s="86" t="s">
        <v>1424</v>
      </c>
      <c r="B44" s="85">
        <v>0</v>
      </c>
      <c r="C44" s="85">
        <v>0</v>
      </c>
      <c r="D44" s="85">
        <v>-1439.3625699999998</v>
      </c>
      <c r="E44" s="85">
        <v>-26.090340000000001</v>
      </c>
      <c r="F44" s="85">
        <v>-235.25702999999999</v>
      </c>
      <c r="G44" s="85">
        <v>-125.36569</v>
      </c>
      <c r="H44" s="85">
        <v>-34.502540000000003</v>
      </c>
      <c r="I44" s="85">
        <v>-4.2498099999999992</v>
      </c>
      <c r="J44" s="85">
        <v>0</v>
      </c>
      <c r="K44" s="85">
        <v>-24.926259999999999</v>
      </c>
      <c r="L44" s="85">
        <v>-5.98990670690727</v>
      </c>
      <c r="M44" s="85">
        <v>-16.667763994109961</v>
      </c>
      <c r="N44" s="85">
        <v>0</v>
      </c>
      <c r="O44" s="85">
        <v>0</v>
      </c>
      <c r="P44" s="85">
        <v>-59.647860000000001</v>
      </c>
      <c r="Q44" s="85">
        <v>0</v>
      </c>
      <c r="R44" s="85">
        <v>-0.26912000000000003</v>
      </c>
      <c r="S44" s="85">
        <v>-404.34613999999999</v>
      </c>
      <c r="T44" s="85">
        <v>0</v>
      </c>
      <c r="U44" s="85">
        <v>-9.0235844261384788</v>
      </c>
      <c r="V44" s="85">
        <v>0</v>
      </c>
      <c r="W44" s="85">
        <v>-7.9369999999999996E-2</v>
      </c>
      <c r="X44" s="85">
        <v>-208.79680000000002</v>
      </c>
      <c r="Y44" s="85">
        <v>-8.7577700000000007</v>
      </c>
      <c r="Z44" s="84">
        <f t="shared" si="2"/>
        <v>-2603.3325551271555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-2.3539999999999998E-2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-5.8192800000000009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4">
        <f t="shared" si="2"/>
        <v>-5.8428200000000006</v>
      </c>
      <c r="AA45" s="3"/>
    </row>
    <row r="46" spans="1:27" ht="15" customHeight="1" x14ac:dyDescent="0.2">
      <c r="A46" s="86" t="s">
        <v>700</v>
      </c>
      <c r="B46" s="85">
        <v>0</v>
      </c>
      <c r="C46" s="85">
        <v>-151.69541000000001</v>
      </c>
      <c r="D46" s="85">
        <v>-597.05442999999991</v>
      </c>
      <c r="E46" s="85">
        <v>-17.132810000000003</v>
      </c>
      <c r="F46" s="85">
        <v>-256.91431</v>
      </c>
      <c r="G46" s="85">
        <v>-98.271619999999999</v>
      </c>
      <c r="H46" s="85">
        <v>-2144.7475199999994</v>
      </c>
      <c r="I46" s="85">
        <v>-19.94783</v>
      </c>
      <c r="J46" s="85">
        <v>-3.85093</v>
      </c>
      <c r="K46" s="85">
        <v>-3.9108299999999998</v>
      </c>
      <c r="L46" s="85">
        <v>-37.602573004481634</v>
      </c>
      <c r="M46" s="85">
        <v>-6.6271499999999994</v>
      </c>
      <c r="N46" s="85">
        <v>-483.60667999999998</v>
      </c>
      <c r="O46" s="85">
        <v>-3.7780399999999998</v>
      </c>
      <c r="P46" s="85">
        <v>-45.204239999999999</v>
      </c>
      <c r="Q46" s="85">
        <v>0</v>
      </c>
      <c r="R46" s="85">
        <v>-23.65682</v>
      </c>
      <c r="S46" s="85">
        <v>-134.15725999999998</v>
      </c>
      <c r="T46" s="85">
        <v>-187.11434</v>
      </c>
      <c r="U46" s="85">
        <v>-77.211135470031522</v>
      </c>
      <c r="V46" s="85">
        <v>-363.80175370791756</v>
      </c>
      <c r="W46" s="85">
        <v>-17.716819999999998</v>
      </c>
      <c r="X46" s="85">
        <v>-43.109099999999998</v>
      </c>
      <c r="Y46" s="85">
        <v>-49.540460000000003</v>
      </c>
      <c r="Z46" s="84">
        <f t="shared" si="2"/>
        <v>-4766.6520621824293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2430</v>
      </c>
      <c r="B48" s="258">
        <f>+B26+B37+B38+B39</f>
        <v>-3957.2497199999998</v>
      </c>
      <c r="C48" s="258">
        <f>+C26+C37+C38+C39</f>
        <v>-4757.0687999999964</v>
      </c>
      <c r="D48" s="258">
        <f t="shared" ref="D48:Z48" si="3">+D26+D37+D38+D39</f>
        <v>-21421.533949999994</v>
      </c>
      <c r="E48" s="258">
        <f t="shared" si="3"/>
        <v>-1060.3534700000002</v>
      </c>
      <c r="F48" s="258">
        <f t="shared" si="3"/>
        <v>-6941.5970286390002</v>
      </c>
      <c r="G48" s="258">
        <f t="shared" si="3"/>
        <v>-25947.573220000009</v>
      </c>
      <c r="H48" s="258">
        <f t="shared" si="3"/>
        <v>-10370.124660000005</v>
      </c>
      <c r="I48" s="258">
        <f t="shared" si="3"/>
        <v>-426.64880000000005</v>
      </c>
      <c r="J48" s="258">
        <f t="shared" si="3"/>
        <v>-7080.4304299999994</v>
      </c>
      <c r="K48" s="258">
        <f t="shared" si="3"/>
        <v>-1803.55366</v>
      </c>
      <c r="L48" s="258">
        <f t="shared" si="3"/>
        <v>-4393.6804033862018</v>
      </c>
      <c r="M48" s="258">
        <f t="shared" si="3"/>
        <v>-737.42621492861281</v>
      </c>
      <c r="N48" s="258">
        <f t="shared" si="3"/>
        <v>-4063.8664100000015</v>
      </c>
      <c r="O48" s="258">
        <f t="shared" si="3"/>
        <v>-1363.9488500000002</v>
      </c>
      <c r="P48" s="258">
        <f t="shared" si="3"/>
        <v>-529.29806000000008</v>
      </c>
      <c r="Q48" s="258">
        <f t="shared" si="3"/>
        <v>-51.650420000000011</v>
      </c>
      <c r="R48" s="258">
        <f t="shared" si="3"/>
        <v>-626.06899000000021</v>
      </c>
      <c r="S48" s="258">
        <f t="shared" si="3"/>
        <v>-9706.2108000000007</v>
      </c>
      <c r="T48" s="258">
        <f t="shared" si="3"/>
        <v>-1833.6341099999993</v>
      </c>
      <c r="U48" s="258">
        <f t="shared" si="3"/>
        <v>-682.71680486715218</v>
      </c>
      <c r="V48" s="258">
        <f t="shared" si="3"/>
        <v>-2891.3275088152527</v>
      </c>
      <c r="W48" s="258">
        <f t="shared" si="3"/>
        <v>23.600610000000003</v>
      </c>
      <c r="X48" s="258">
        <f t="shared" si="3"/>
        <v>-4013.3257699999995</v>
      </c>
      <c r="Y48" s="258">
        <f t="shared" si="3"/>
        <v>-4693.5591099999983</v>
      </c>
      <c r="Z48" s="258">
        <f t="shared" si="3"/>
        <v>-119329.24658063623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308</v>
      </c>
      <c r="B50" s="264">
        <f>+B48+B23</f>
        <v>3426.4240200000022</v>
      </c>
      <c r="C50" s="264">
        <f>+C48+C23</f>
        <v>10287.573950000009</v>
      </c>
      <c r="D50" s="264">
        <f t="shared" ref="D50:Z50" si="4">+D48+D23</f>
        <v>11496.405590000006</v>
      </c>
      <c r="E50" s="264">
        <f t="shared" si="4"/>
        <v>143.2502300000001</v>
      </c>
      <c r="F50" s="264">
        <f t="shared" si="4"/>
        <v>3120.0654713610002</v>
      </c>
      <c r="G50" s="264">
        <f t="shared" si="4"/>
        <v>7721.773599999924</v>
      </c>
      <c r="H50" s="264">
        <f t="shared" si="4"/>
        <v>513.1455299999925</v>
      </c>
      <c r="I50" s="264">
        <f t="shared" si="4"/>
        <v>338.88024000000007</v>
      </c>
      <c r="J50" s="264">
        <f t="shared" si="4"/>
        <v>8091.2720900000013</v>
      </c>
      <c r="K50" s="264">
        <f t="shared" si="4"/>
        <v>1666.9776942963645</v>
      </c>
      <c r="L50" s="264">
        <f t="shared" si="4"/>
        <v>9085.5727329051115</v>
      </c>
      <c r="M50" s="264">
        <f t="shared" si="4"/>
        <v>722.60844507138677</v>
      </c>
      <c r="N50" s="264">
        <f t="shared" si="4"/>
        <v>2758.5137299999988</v>
      </c>
      <c r="O50" s="264">
        <f t="shared" si="4"/>
        <v>1657.2113599999989</v>
      </c>
      <c r="P50" s="264">
        <f t="shared" si="4"/>
        <v>118.43360999999993</v>
      </c>
      <c r="Q50" s="264">
        <f t="shared" si="4"/>
        <v>43.310609999999983</v>
      </c>
      <c r="R50" s="264">
        <f t="shared" si="4"/>
        <v>579.1252999999997</v>
      </c>
      <c r="S50" s="264">
        <f t="shared" si="4"/>
        <v>8214.1399700000038</v>
      </c>
      <c r="T50" s="264">
        <f t="shared" si="4"/>
        <v>5783.1027100000019</v>
      </c>
      <c r="U50" s="264">
        <f t="shared" si="4"/>
        <v>125.88198513284783</v>
      </c>
      <c r="V50" s="264">
        <f t="shared" si="4"/>
        <v>1154.8691225444963</v>
      </c>
      <c r="W50" s="264">
        <f t="shared" si="4"/>
        <v>50.19400000000001</v>
      </c>
      <c r="X50" s="264">
        <f t="shared" si="4"/>
        <v>4846.6309400000009</v>
      </c>
      <c r="Y50" s="264">
        <f t="shared" si="4"/>
        <v>2204.5952100000059</v>
      </c>
      <c r="Z50" s="264">
        <f t="shared" si="4"/>
        <v>84149.958141311115</v>
      </c>
      <c r="AA50" s="4"/>
    </row>
    <row r="52" spans="1:2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68" priority="1" stopIfTrue="1">
      <formula>$AV9=1</formula>
    </cfRule>
  </conditionalFormatting>
  <conditionalFormatting sqref="B8:Y8">
    <cfRule type="expression" dxfId="67" priority="2" stopIfTrue="1">
      <formula>$AU8=1</formula>
    </cfRule>
  </conditionalFormatting>
  <conditionalFormatting sqref="Z8">
    <cfRule type="expression" dxfId="66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8" top="0.63" bottom="0.98425196850393704" header="0.51181102362204722" footer="0.51181102362204722"/>
  <pageSetup paperSize="8" scale="74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2847</v>
      </c>
      <c r="AA3" s="82" t="s">
        <v>2848</v>
      </c>
    </row>
    <row r="5" spans="1:27" x14ac:dyDescent="0.2">
      <c r="A5" s="674" t="s">
        <v>175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160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311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3707.3579200000004</v>
      </c>
      <c r="C10" s="84">
        <v>56662.900110000039</v>
      </c>
      <c r="D10" s="84">
        <v>89088.56147000003</v>
      </c>
      <c r="E10" s="84">
        <v>27825.588000000007</v>
      </c>
      <c r="F10" s="84">
        <v>28907.142950000001</v>
      </c>
      <c r="G10" s="84">
        <v>153286.42495000002</v>
      </c>
      <c r="H10" s="84">
        <v>49139.522979999994</v>
      </c>
      <c r="I10" s="84">
        <v>17224.560430000001</v>
      </c>
      <c r="J10" s="84">
        <v>108094.22720000005</v>
      </c>
      <c r="K10" s="84">
        <v>33838.311070000003</v>
      </c>
      <c r="L10" s="84">
        <v>9162.1346799999847</v>
      </c>
      <c r="M10" s="84">
        <v>6670.4707600000002</v>
      </c>
      <c r="N10" s="84">
        <v>82964.438699999984</v>
      </c>
      <c r="O10" s="84">
        <v>49645.865829999995</v>
      </c>
      <c r="P10" s="84">
        <v>18755.188369999996</v>
      </c>
      <c r="Q10" s="84">
        <v>27259.980899999999</v>
      </c>
      <c r="R10" s="84">
        <v>20705.96917</v>
      </c>
      <c r="S10" s="84">
        <v>65100.977810000004</v>
      </c>
      <c r="T10" s="84">
        <v>41175.215560000004</v>
      </c>
      <c r="U10" s="84">
        <v>17006.415160000011</v>
      </c>
      <c r="V10" s="84">
        <v>3200.4243300000003</v>
      </c>
      <c r="W10" s="84">
        <v>1762.0996399999999</v>
      </c>
      <c r="X10" s="84">
        <v>71513.10331000002</v>
      </c>
      <c r="Y10" s="84">
        <v>39285.615420000002</v>
      </c>
      <c r="Z10" s="84">
        <f>SUM(B10:Y10)</f>
        <v>1021982.4967200003</v>
      </c>
      <c r="AA10" s="3"/>
    </row>
    <row r="11" spans="1:27" ht="15" customHeight="1" x14ac:dyDescent="0.2">
      <c r="A11" s="89" t="s">
        <v>2527</v>
      </c>
      <c r="B11" s="85">
        <v>4117.5179200000002</v>
      </c>
      <c r="C11" s="85">
        <v>104618.06280000003</v>
      </c>
      <c r="D11" s="85">
        <v>116839.99446</v>
      </c>
      <c r="E11" s="85">
        <v>50977.230980000008</v>
      </c>
      <c r="F11" s="85">
        <v>35389.661140000004</v>
      </c>
      <c r="G11" s="85">
        <v>157695.25972000003</v>
      </c>
      <c r="H11" s="85">
        <v>62564.571859999996</v>
      </c>
      <c r="I11" s="85">
        <v>21057.439290000002</v>
      </c>
      <c r="J11" s="85">
        <v>159043.07044000004</v>
      </c>
      <c r="K11" s="85">
        <v>46029.559270000005</v>
      </c>
      <c r="L11" s="85">
        <v>17490.824669999984</v>
      </c>
      <c r="M11" s="85">
        <v>13624.46515</v>
      </c>
      <c r="N11" s="85">
        <v>113289.81291999998</v>
      </c>
      <c r="O11" s="85">
        <v>59695.127930000002</v>
      </c>
      <c r="P11" s="85">
        <v>34674.401969999992</v>
      </c>
      <c r="Q11" s="85">
        <v>34162.865359999996</v>
      </c>
      <c r="R11" s="85">
        <v>23607.601910000001</v>
      </c>
      <c r="S11" s="85">
        <v>76895.41062000001</v>
      </c>
      <c r="T11" s="85">
        <v>54703.713130000004</v>
      </c>
      <c r="U11" s="85">
        <v>38277.723670000007</v>
      </c>
      <c r="V11" s="85">
        <v>3878.74818</v>
      </c>
      <c r="W11" s="85">
        <v>2026.74416</v>
      </c>
      <c r="X11" s="85">
        <v>72648.235029999996</v>
      </c>
      <c r="Y11" s="85">
        <v>56322.451960000006</v>
      </c>
      <c r="Z11" s="84">
        <f t="shared" ref="Z11:Z21" si="0">SUM(B11:Y11)</f>
        <v>1359630.4945400001</v>
      </c>
      <c r="AA11" s="3"/>
    </row>
    <row r="12" spans="1:27" ht="15" customHeight="1" x14ac:dyDescent="0.2">
      <c r="A12" s="88" t="s">
        <v>2528</v>
      </c>
      <c r="B12" s="84">
        <v>4117.5166400000007</v>
      </c>
      <c r="C12" s="84">
        <v>104618.06280000003</v>
      </c>
      <c r="D12" s="84">
        <v>110373.02285000001</v>
      </c>
      <c r="E12" s="84">
        <v>50977.230980000008</v>
      </c>
      <c r="F12" s="84">
        <v>35389.661140000004</v>
      </c>
      <c r="G12" s="84">
        <v>157593.12961</v>
      </c>
      <c r="H12" s="84">
        <v>59464.473319999997</v>
      </c>
      <c r="I12" s="84">
        <v>21022.026010000001</v>
      </c>
      <c r="J12" s="84">
        <v>150471.32117000001</v>
      </c>
      <c r="K12" s="84">
        <v>46029.559270000005</v>
      </c>
      <c r="L12" s="84">
        <v>17490.824669999984</v>
      </c>
      <c r="M12" s="84">
        <v>13624.46515</v>
      </c>
      <c r="N12" s="84">
        <v>108501.40496</v>
      </c>
      <c r="O12" s="84">
        <v>58635.06856</v>
      </c>
      <c r="P12" s="84">
        <v>34659.475809999996</v>
      </c>
      <c r="Q12" s="84">
        <v>34162.865359999996</v>
      </c>
      <c r="R12" s="84">
        <v>23607.601910000001</v>
      </c>
      <c r="S12" s="84">
        <v>75307.893120000008</v>
      </c>
      <c r="T12" s="84">
        <v>54536.984270000001</v>
      </c>
      <c r="U12" s="84">
        <v>38277.723670000007</v>
      </c>
      <c r="V12" s="84">
        <v>3878.74818</v>
      </c>
      <c r="W12" s="84">
        <v>2026.74416</v>
      </c>
      <c r="X12" s="84">
        <v>71358.591390000001</v>
      </c>
      <c r="Y12" s="84">
        <v>51748.483800000002</v>
      </c>
      <c r="Z12" s="84">
        <f t="shared" si="0"/>
        <v>1327872.8787999998</v>
      </c>
      <c r="AA12" s="3"/>
    </row>
    <row r="13" spans="1:27" ht="15" customHeight="1" x14ac:dyDescent="0.2">
      <c r="A13" s="88" t="s">
        <v>2529</v>
      </c>
      <c r="B13" s="84">
        <v>1.2800000000000001E-3</v>
      </c>
      <c r="C13" s="84">
        <v>0</v>
      </c>
      <c r="D13" s="84">
        <v>6466.9716100000005</v>
      </c>
      <c r="E13" s="84">
        <v>0</v>
      </c>
      <c r="F13" s="84">
        <v>0</v>
      </c>
      <c r="G13" s="84">
        <v>102.13011</v>
      </c>
      <c r="H13" s="84">
        <v>3100.09854</v>
      </c>
      <c r="I13" s="84">
        <v>35.41328</v>
      </c>
      <c r="J13" s="84">
        <v>8571.7492700000003</v>
      </c>
      <c r="K13" s="84">
        <v>0</v>
      </c>
      <c r="L13" s="84">
        <v>0</v>
      </c>
      <c r="M13" s="84">
        <v>0</v>
      </c>
      <c r="N13" s="84">
        <v>4788.4079599999995</v>
      </c>
      <c r="O13" s="84">
        <v>1060.0593700000002</v>
      </c>
      <c r="P13" s="84">
        <v>14.926159999999999</v>
      </c>
      <c r="Q13" s="84">
        <v>0</v>
      </c>
      <c r="R13" s="84">
        <v>0</v>
      </c>
      <c r="S13" s="84">
        <v>1587.5174999999999</v>
      </c>
      <c r="T13" s="84">
        <v>166.72886</v>
      </c>
      <c r="U13" s="84">
        <v>0</v>
      </c>
      <c r="V13" s="84">
        <v>0</v>
      </c>
      <c r="W13" s="84">
        <v>0</v>
      </c>
      <c r="X13" s="84">
        <v>1289.64364</v>
      </c>
      <c r="Y13" s="84">
        <v>4573.9681600000004</v>
      </c>
      <c r="Z13" s="84">
        <f t="shared" si="0"/>
        <v>31757.615739999997</v>
      </c>
      <c r="AA13" s="3"/>
    </row>
    <row r="14" spans="1:27" ht="15" customHeight="1" x14ac:dyDescent="0.2">
      <c r="A14" s="88" t="s">
        <v>1407</v>
      </c>
      <c r="B14" s="85">
        <v>-30.878</v>
      </c>
      <c r="C14" s="85">
        <v>-37656.850279999999</v>
      </c>
      <c r="D14" s="85">
        <v>-15445.017050000002</v>
      </c>
      <c r="E14" s="85">
        <v>-23052.117739999998</v>
      </c>
      <c r="F14" s="85">
        <v>-3537.8713600000001</v>
      </c>
      <c r="G14" s="85">
        <v>-11.848280000000001</v>
      </c>
      <c r="H14" s="85">
        <v>-11857.377980000001</v>
      </c>
      <c r="I14" s="85">
        <v>-2102.2055499999997</v>
      </c>
      <c r="J14" s="85">
        <v>-41849.149189999996</v>
      </c>
      <c r="K14" s="85">
        <v>-9218.8934600000011</v>
      </c>
      <c r="L14" s="85">
        <v>-7233.8581299999996</v>
      </c>
      <c r="M14" s="85">
        <v>-6812.2922900000003</v>
      </c>
      <c r="N14" s="85">
        <v>-24933.158350000002</v>
      </c>
      <c r="O14" s="85">
        <v>-6913.0445599999994</v>
      </c>
      <c r="P14" s="85">
        <v>-12976.534439999999</v>
      </c>
      <c r="Q14" s="85">
        <v>-3463.2012100000002</v>
      </c>
      <c r="R14" s="85">
        <v>-353.79088000000002</v>
      </c>
      <c r="S14" s="85">
        <v>-7909.0688299999993</v>
      </c>
      <c r="T14" s="85">
        <v>-10628.394760000001</v>
      </c>
      <c r="U14" s="85">
        <v>-19138.869070000001</v>
      </c>
      <c r="V14" s="85">
        <v>2.3568699999999998</v>
      </c>
      <c r="W14" s="85">
        <v>-538.86960999999997</v>
      </c>
      <c r="X14" s="85">
        <v>-1873.17713</v>
      </c>
      <c r="Y14" s="85">
        <v>-18007.797569999999</v>
      </c>
      <c r="Z14" s="84">
        <f t="shared" si="0"/>
        <v>-265541.90885000001</v>
      </c>
      <c r="AA14" s="3"/>
    </row>
    <row r="15" spans="1:27" ht="15" customHeight="1" x14ac:dyDescent="0.2">
      <c r="A15" s="88" t="s">
        <v>1408</v>
      </c>
      <c r="B15" s="85">
        <v>-1667.7619999999999</v>
      </c>
      <c r="C15" s="85">
        <v>-45026.154609999998</v>
      </c>
      <c r="D15" s="85">
        <v>-49677.377399999998</v>
      </c>
      <c r="E15" s="85">
        <v>-21016.51137</v>
      </c>
      <c r="F15" s="85">
        <v>-15306.943009999999</v>
      </c>
      <c r="G15" s="85">
        <v>-64254.046679999999</v>
      </c>
      <c r="H15" s="85">
        <v>-25129.451960000002</v>
      </c>
      <c r="I15" s="85">
        <v>-9042.0593200000003</v>
      </c>
      <c r="J15" s="85">
        <v>-67801.333259999985</v>
      </c>
      <c r="K15" s="85">
        <v>-19540.024160000001</v>
      </c>
      <c r="L15" s="85">
        <v>-7710.8006000000005</v>
      </c>
      <c r="M15" s="85">
        <v>-5589.7629400000005</v>
      </c>
      <c r="N15" s="85">
        <v>-46462.394900000007</v>
      </c>
      <c r="O15" s="85">
        <v>-26926.970229999999</v>
      </c>
      <c r="P15" s="85">
        <v>-15684.498869999999</v>
      </c>
      <c r="Q15" s="85">
        <v>-14243.279849999999</v>
      </c>
      <c r="R15" s="85">
        <v>-10045.69262</v>
      </c>
      <c r="S15" s="85">
        <v>-32747.373500000002</v>
      </c>
      <c r="T15" s="85">
        <v>-23071.423340000001</v>
      </c>
      <c r="U15" s="85">
        <v>-16040.84556</v>
      </c>
      <c r="V15" s="85">
        <v>-1600.96829</v>
      </c>
      <c r="W15" s="85">
        <v>-772.05741</v>
      </c>
      <c r="X15" s="85">
        <v>-29035.631450000004</v>
      </c>
      <c r="Y15" s="85">
        <v>-20982.464390000001</v>
      </c>
      <c r="Z15" s="84">
        <f t="shared" si="0"/>
        <v>-569375.82771999994</v>
      </c>
      <c r="AA15" s="3"/>
    </row>
    <row r="16" spans="1:27" ht="15" customHeight="1" x14ac:dyDescent="0.2">
      <c r="A16" s="90" t="s">
        <v>1409</v>
      </c>
      <c r="B16" s="85">
        <v>0</v>
      </c>
      <c r="C16" s="85">
        <v>16178.76534</v>
      </c>
      <c r="D16" s="85">
        <v>6902.1766600000001</v>
      </c>
      <c r="E16" s="85">
        <v>9259.3265500000016</v>
      </c>
      <c r="F16" s="85">
        <v>1522.3349599999999</v>
      </c>
      <c r="G16" s="85">
        <v>2.3999999999999998E-4</v>
      </c>
      <c r="H16" s="85">
        <v>3557.6046699999997</v>
      </c>
      <c r="I16" s="85">
        <v>904.12363000000005</v>
      </c>
      <c r="J16" s="85">
        <v>14748.957839999999</v>
      </c>
      <c r="K16" s="85">
        <v>3991.1204199999997</v>
      </c>
      <c r="L16" s="85">
        <v>3255.5177000000003</v>
      </c>
      <c r="M16" s="85">
        <v>3346.6306400000003</v>
      </c>
      <c r="N16" s="85">
        <v>10699.82726</v>
      </c>
      <c r="O16" s="85">
        <v>3123.5632300000002</v>
      </c>
      <c r="P16" s="85">
        <v>5801.5225700000001</v>
      </c>
      <c r="Q16" s="85">
        <v>1424.3701799999999</v>
      </c>
      <c r="R16" s="85">
        <v>1.5100000000000001E-3</v>
      </c>
      <c r="S16" s="85">
        <v>3100.2811200000001</v>
      </c>
      <c r="T16" s="85">
        <v>4614.5160900000001</v>
      </c>
      <c r="U16" s="85">
        <v>8020.1718700000001</v>
      </c>
      <c r="V16" s="85">
        <v>0</v>
      </c>
      <c r="W16" s="85">
        <v>154.43422000000001</v>
      </c>
      <c r="X16" s="85">
        <v>894.37374</v>
      </c>
      <c r="Y16" s="85">
        <v>5847.5093699999989</v>
      </c>
      <c r="Z16" s="84">
        <f t="shared" si="0"/>
        <v>107347.12981000001</v>
      </c>
      <c r="AA16" s="3"/>
    </row>
    <row r="17" spans="1:27" ht="15" customHeight="1" x14ac:dyDescent="0.2">
      <c r="A17" s="88" t="s">
        <v>1410</v>
      </c>
      <c r="B17" s="85">
        <v>1288.48</v>
      </c>
      <c r="C17" s="85">
        <v>34941.63521</v>
      </c>
      <c r="D17" s="85">
        <v>41020.361520000006</v>
      </c>
      <c r="E17" s="85">
        <v>20209.62615</v>
      </c>
      <c r="F17" s="85">
        <v>12104.159830000001</v>
      </c>
      <c r="G17" s="85">
        <v>59857.059950000003</v>
      </c>
      <c r="H17" s="85">
        <v>23381.202840000005</v>
      </c>
      <c r="I17" s="85">
        <v>7118.6385899999996</v>
      </c>
      <c r="J17" s="85">
        <v>55173.595719999998</v>
      </c>
      <c r="K17" s="85">
        <v>15799.63</v>
      </c>
      <c r="L17" s="85">
        <v>6661.1805600000007</v>
      </c>
      <c r="M17" s="85">
        <v>5249.5493899999992</v>
      </c>
      <c r="N17" s="85">
        <v>41576.175390000004</v>
      </c>
      <c r="O17" s="85">
        <v>23328.018749999999</v>
      </c>
      <c r="P17" s="85">
        <v>11013.329220000001</v>
      </c>
      <c r="Q17" s="85">
        <v>11034.384269999999</v>
      </c>
      <c r="R17" s="85">
        <v>7497.8551399999997</v>
      </c>
      <c r="S17" s="85">
        <v>28515.247489999998</v>
      </c>
      <c r="T17" s="85">
        <v>18970.63077</v>
      </c>
      <c r="U17" s="85">
        <v>11777.29926</v>
      </c>
      <c r="V17" s="85">
        <v>1226.9965400000001</v>
      </c>
      <c r="W17" s="85">
        <v>1114.7613700000002</v>
      </c>
      <c r="X17" s="85">
        <v>29340.70261</v>
      </c>
      <c r="Y17" s="85">
        <v>19117.433189999996</v>
      </c>
      <c r="Z17" s="84">
        <f t="shared" si="0"/>
        <v>487317.95376</v>
      </c>
      <c r="AA17" s="3"/>
    </row>
    <row r="18" spans="1:27" ht="15" customHeight="1" x14ac:dyDescent="0.2">
      <c r="A18" s="88" t="s">
        <v>1411</v>
      </c>
      <c r="B18" s="85">
        <v>0</v>
      </c>
      <c r="C18" s="85">
        <v>-16392.558349999999</v>
      </c>
      <c r="D18" s="85">
        <v>-10551.576720000001</v>
      </c>
      <c r="E18" s="85">
        <v>-8551.9665700000005</v>
      </c>
      <c r="F18" s="85">
        <v>-1264.1986100000001</v>
      </c>
      <c r="G18" s="85">
        <v>0</v>
      </c>
      <c r="H18" s="85">
        <v>-3377.0264500000003</v>
      </c>
      <c r="I18" s="85">
        <v>-711.37621000000001</v>
      </c>
      <c r="J18" s="85">
        <v>-11220.914349999999</v>
      </c>
      <c r="K18" s="85">
        <v>-3223.0810000000001</v>
      </c>
      <c r="L18" s="85">
        <v>-3300.7295199999999</v>
      </c>
      <c r="M18" s="85">
        <v>-3148.1191899999999</v>
      </c>
      <c r="N18" s="85">
        <v>-11205.823619999999</v>
      </c>
      <c r="O18" s="85">
        <v>-2660.8292900000001</v>
      </c>
      <c r="P18" s="85">
        <v>-4073.03208</v>
      </c>
      <c r="Q18" s="85">
        <v>-1655.1578500000001</v>
      </c>
      <c r="R18" s="85">
        <v>-5.8899999999999994E-3</v>
      </c>
      <c r="S18" s="85">
        <v>-2753.5190899999998</v>
      </c>
      <c r="T18" s="85">
        <v>-3413.8263299999999</v>
      </c>
      <c r="U18" s="85">
        <v>-5889.0650099999993</v>
      </c>
      <c r="V18" s="85">
        <v>-306.70896999999997</v>
      </c>
      <c r="W18" s="85">
        <v>-222.91308999999998</v>
      </c>
      <c r="X18" s="85">
        <v>-461.39949000000001</v>
      </c>
      <c r="Y18" s="85">
        <v>-3011.5171399999995</v>
      </c>
      <c r="Z18" s="84">
        <f t="shared" si="0"/>
        <v>-97395.344819999998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2575.5682299999999</v>
      </c>
      <c r="D20" s="85">
        <v>3043.6502</v>
      </c>
      <c r="E20" s="85">
        <v>0</v>
      </c>
      <c r="F20" s="85">
        <v>1498.9290000000001</v>
      </c>
      <c r="G20" s="85">
        <v>438.10703000000001</v>
      </c>
      <c r="H20" s="85">
        <v>0</v>
      </c>
      <c r="I20" s="85">
        <v>482.43007</v>
      </c>
      <c r="J20" s="85">
        <v>2295.7999199999999</v>
      </c>
      <c r="K20" s="85">
        <v>1731.9610982081845</v>
      </c>
      <c r="L20" s="85">
        <v>791.50435513103082</v>
      </c>
      <c r="M20" s="85">
        <v>0</v>
      </c>
      <c r="N20" s="85">
        <v>0</v>
      </c>
      <c r="O20" s="85">
        <v>1058.19802</v>
      </c>
      <c r="P20" s="85">
        <v>975.48337000000004</v>
      </c>
      <c r="Q20" s="85">
        <v>983.91622999999993</v>
      </c>
      <c r="R20" s="85">
        <v>480.14251999999993</v>
      </c>
      <c r="S20" s="85">
        <v>3474.0553300000001</v>
      </c>
      <c r="T20" s="85">
        <v>0</v>
      </c>
      <c r="U20" s="85">
        <v>0</v>
      </c>
      <c r="V20" s="85">
        <v>528.42590613714219</v>
      </c>
      <c r="W20" s="85">
        <v>0</v>
      </c>
      <c r="X20" s="85">
        <v>2152.0929300000003</v>
      </c>
      <c r="Y20" s="85">
        <v>758.59611000000007</v>
      </c>
      <c r="Z20" s="84">
        <f t="shared" si="0"/>
        <v>23268.860319476353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1304.9293400000001</v>
      </c>
      <c r="D21" s="85">
        <v>1062.5940900000001</v>
      </c>
      <c r="E21" s="85">
        <v>117.75456</v>
      </c>
      <c r="F21" s="85">
        <v>0</v>
      </c>
      <c r="G21" s="85">
        <v>1564.33087</v>
      </c>
      <c r="H21" s="85">
        <v>1201.41092</v>
      </c>
      <c r="I21" s="85">
        <v>9.6329999999999999E-2</v>
      </c>
      <c r="J21" s="85">
        <v>316.43446</v>
      </c>
      <c r="K21" s="85">
        <v>0</v>
      </c>
      <c r="L21" s="85">
        <v>19.370439999999999</v>
      </c>
      <c r="M21" s="85">
        <v>0</v>
      </c>
      <c r="N21" s="85">
        <v>0.33076</v>
      </c>
      <c r="O21" s="85">
        <v>12.52797</v>
      </c>
      <c r="P21" s="85">
        <v>-77.350670000000008</v>
      </c>
      <c r="Q21" s="85">
        <v>0</v>
      </c>
      <c r="R21" s="85">
        <v>626.89075000000003</v>
      </c>
      <c r="S21" s="85">
        <v>311.92834000000005</v>
      </c>
      <c r="T21" s="85">
        <v>-84.13167999999996</v>
      </c>
      <c r="U21" s="85">
        <v>945.46751000000006</v>
      </c>
      <c r="V21" s="85">
        <v>-30.079270000000001</v>
      </c>
      <c r="W21" s="85">
        <v>106.10800999999999</v>
      </c>
      <c r="X21" s="85">
        <v>0</v>
      </c>
      <c r="Y21" s="85">
        <v>56.91966</v>
      </c>
      <c r="Z21" s="84">
        <f t="shared" si="0"/>
        <v>7455.5323900000003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305</v>
      </c>
      <c r="B23" s="258">
        <f t="shared" ref="B23:Z23" si="1">+B10+B20+B21</f>
        <v>3707.3579200000004</v>
      </c>
      <c r="C23" s="258">
        <f t="shared" si="1"/>
        <v>60543.397680000038</v>
      </c>
      <c r="D23" s="258">
        <f t="shared" si="1"/>
        <v>93194.805760000032</v>
      </c>
      <c r="E23" s="258">
        <f t="shared" si="1"/>
        <v>27943.342560000008</v>
      </c>
      <c r="F23" s="258">
        <f t="shared" si="1"/>
        <v>30406.071950000001</v>
      </c>
      <c r="G23" s="258">
        <f t="shared" si="1"/>
        <v>155288.86285000003</v>
      </c>
      <c r="H23" s="258">
        <f t="shared" si="1"/>
        <v>50340.933899999996</v>
      </c>
      <c r="I23" s="258">
        <f t="shared" si="1"/>
        <v>17707.08683</v>
      </c>
      <c r="J23" s="258">
        <f t="shared" si="1"/>
        <v>110706.46158000006</v>
      </c>
      <c r="K23" s="258">
        <f t="shared" si="1"/>
        <v>35570.27216820819</v>
      </c>
      <c r="L23" s="258">
        <f t="shared" si="1"/>
        <v>9973.0094751310153</v>
      </c>
      <c r="M23" s="258">
        <f t="shared" si="1"/>
        <v>6670.4707600000002</v>
      </c>
      <c r="N23" s="258">
        <f t="shared" si="1"/>
        <v>82964.769459999981</v>
      </c>
      <c r="O23" s="258">
        <f t="shared" si="1"/>
        <v>50716.591820000001</v>
      </c>
      <c r="P23" s="258">
        <f t="shared" si="1"/>
        <v>19653.321069999998</v>
      </c>
      <c r="Q23" s="258">
        <f t="shared" si="1"/>
        <v>28243.897129999998</v>
      </c>
      <c r="R23" s="258">
        <f t="shared" si="1"/>
        <v>21813.00244</v>
      </c>
      <c r="S23" s="258">
        <f t="shared" si="1"/>
        <v>68886.961479999998</v>
      </c>
      <c r="T23" s="258">
        <f t="shared" si="1"/>
        <v>41091.083880000006</v>
      </c>
      <c r="U23" s="258">
        <f t="shared" si="1"/>
        <v>17951.88267000001</v>
      </c>
      <c r="V23" s="258">
        <f t="shared" si="1"/>
        <v>3698.7709661371423</v>
      </c>
      <c r="W23" s="258">
        <f t="shared" si="1"/>
        <v>1868.2076499999998</v>
      </c>
      <c r="X23" s="258">
        <f t="shared" si="1"/>
        <v>73665.196240000019</v>
      </c>
      <c r="Y23" s="258">
        <f t="shared" si="1"/>
        <v>40101.13119</v>
      </c>
      <c r="Z23" s="258">
        <f t="shared" si="1"/>
        <v>1052706.8894294766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307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-2756.1734900000001</v>
      </c>
      <c r="C26" s="85">
        <v>-50693.596579999998</v>
      </c>
      <c r="D26" s="85">
        <v>-82008.576079999999</v>
      </c>
      <c r="E26" s="85">
        <v>-35451.660789999994</v>
      </c>
      <c r="F26" s="85">
        <v>-18855.903610000001</v>
      </c>
      <c r="G26" s="85">
        <v>-136231.74827000001</v>
      </c>
      <c r="H26" s="85">
        <v>-53612.60656</v>
      </c>
      <c r="I26" s="85">
        <v>-12081.558449999999</v>
      </c>
      <c r="J26" s="85">
        <v>-89227.596619999997</v>
      </c>
      <c r="K26" s="85">
        <v>-24081.251960000001</v>
      </c>
      <c r="L26" s="85">
        <v>-8350.0288000000019</v>
      </c>
      <c r="M26" s="85">
        <v>-5883.0306499999979</v>
      </c>
      <c r="N26" s="85">
        <v>-71151.22864999999</v>
      </c>
      <c r="O26" s="85">
        <v>-35250.303659999998</v>
      </c>
      <c r="P26" s="85">
        <v>-14194.544889999997</v>
      </c>
      <c r="Q26" s="85">
        <v>-15140.716209999999</v>
      </c>
      <c r="R26" s="85">
        <v>-12530.531440000001</v>
      </c>
      <c r="S26" s="85">
        <v>-66191.832059999986</v>
      </c>
      <c r="T26" s="85">
        <v>-36342.938030000005</v>
      </c>
      <c r="U26" s="85">
        <v>-9552.2684300000037</v>
      </c>
      <c r="V26" s="85">
        <v>-2987.0802599999997</v>
      </c>
      <c r="W26" s="85">
        <v>-1791.4747599999998</v>
      </c>
      <c r="X26" s="85">
        <v>-54343.039079999995</v>
      </c>
      <c r="Y26" s="85">
        <v>-29637.523700000009</v>
      </c>
      <c r="Z26" s="86">
        <f>SUM(B26:Y26)</f>
        <v>-868347.2130300001</v>
      </c>
      <c r="AA26" s="3"/>
    </row>
    <row r="27" spans="1:27" ht="15" customHeight="1" x14ac:dyDescent="0.2">
      <c r="A27" s="88" t="s">
        <v>1414</v>
      </c>
      <c r="B27" s="84">
        <v>-2794.2420000000002</v>
      </c>
      <c r="C27" s="84">
        <v>-67550.636610000001</v>
      </c>
      <c r="D27" s="84">
        <v>-78203.272460000007</v>
      </c>
      <c r="E27" s="84">
        <v>-34924.559549999998</v>
      </c>
      <c r="F27" s="84">
        <v>-18267.00318</v>
      </c>
      <c r="G27" s="84">
        <v>-119228.31577</v>
      </c>
      <c r="H27" s="84">
        <v>-46420.336889999999</v>
      </c>
      <c r="I27" s="84">
        <v>-12585.66131</v>
      </c>
      <c r="J27" s="84">
        <v>-93893.213060000009</v>
      </c>
      <c r="K27" s="84">
        <v>-26198.85569</v>
      </c>
      <c r="L27" s="84">
        <v>-8016.3602499999997</v>
      </c>
      <c r="M27" s="84">
        <v>-10330.388939999999</v>
      </c>
      <c r="N27" s="84">
        <v>-79922.139539999989</v>
      </c>
      <c r="O27" s="84">
        <v>-35849.950409999998</v>
      </c>
      <c r="P27" s="84">
        <v>-18711.362349999999</v>
      </c>
      <c r="Q27" s="84">
        <v>-14369.168589999999</v>
      </c>
      <c r="R27" s="84">
        <v>-12291.29876</v>
      </c>
      <c r="S27" s="84">
        <v>-61883.437180000001</v>
      </c>
      <c r="T27" s="84">
        <v>-41699.806779999999</v>
      </c>
      <c r="U27" s="84">
        <v>-18488.341740000003</v>
      </c>
      <c r="V27" s="84">
        <v>-3085.0860899999998</v>
      </c>
      <c r="W27" s="84">
        <v>-2011.41328</v>
      </c>
      <c r="X27" s="84">
        <v>-40421.873180000002</v>
      </c>
      <c r="Y27" s="84">
        <v>-36123.270290000008</v>
      </c>
      <c r="Z27" s="86">
        <f t="shared" ref="Z27:Z46" si="2">SUM(B27:Y27)</f>
        <v>-883269.9939</v>
      </c>
      <c r="AA27" s="3"/>
    </row>
    <row r="28" spans="1:27" ht="15" customHeight="1" x14ac:dyDescent="0.2">
      <c r="A28" s="88" t="s">
        <v>2528</v>
      </c>
      <c r="B28" s="85">
        <v>-2794.2420000000002</v>
      </c>
      <c r="C28" s="85">
        <v>-67549.067309999999</v>
      </c>
      <c r="D28" s="85">
        <v>-75116.75606</v>
      </c>
      <c r="E28" s="85">
        <v>-33815.614929999996</v>
      </c>
      <c r="F28" s="85">
        <v>-18267.00318</v>
      </c>
      <c r="G28" s="85">
        <v>-119175.65523999999</v>
      </c>
      <c r="H28" s="85">
        <v>-44580.204920000004</v>
      </c>
      <c r="I28" s="85">
        <v>-12563.810609999999</v>
      </c>
      <c r="J28" s="85">
        <v>-89441.777010000005</v>
      </c>
      <c r="K28" s="85">
        <v>-26198.85569</v>
      </c>
      <c r="L28" s="85">
        <v>-6044.0593699999999</v>
      </c>
      <c r="M28" s="85">
        <v>-10330.388939999999</v>
      </c>
      <c r="N28" s="85">
        <v>-77753.30137999999</v>
      </c>
      <c r="O28" s="85">
        <v>-35262.867039999997</v>
      </c>
      <c r="P28" s="85">
        <v>-18609.07645</v>
      </c>
      <c r="Q28" s="85">
        <v>-14369.168589999999</v>
      </c>
      <c r="R28" s="85">
        <v>-12291.29876</v>
      </c>
      <c r="S28" s="85">
        <v>-60954.485810000006</v>
      </c>
      <c r="T28" s="85">
        <v>-41612.644160000003</v>
      </c>
      <c r="U28" s="85">
        <v>-18486.836440000003</v>
      </c>
      <c r="V28" s="85">
        <v>-3085.0860899999998</v>
      </c>
      <c r="W28" s="85">
        <v>-2011.41328</v>
      </c>
      <c r="X28" s="85">
        <v>-39664.707649999997</v>
      </c>
      <c r="Y28" s="85">
        <v>-33970.223450000005</v>
      </c>
      <c r="Z28" s="86">
        <f t="shared" si="2"/>
        <v>-863948.54436000006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-1.5692999999999999</v>
      </c>
      <c r="D29" s="85">
        <v>-3086.5164</v>
      </c>
      <c r="E29" s="85">
        <v>-1108.9446200000002</v>
      </c>
      <c r="F29" s="85">
        <v>0</v>
      </c>
      <c r="G29" s="85">
        <v>-52.660530000000001</v>
      </c>
      <c r="H29" s="85">
        <v>-1840.1319699999999</v>
      </c>
      <c r="I29" s="85">
        <v>-21.8507</v>
      </c>
      <c r="J29" s="85">
        <v>-4451.4360500000003</v>
      </c>
      <c r="K29" s="85">
        <v>0</v>
      </c>
      <c r="L29" s="85">
        <v>-1972.3008799999998</v>
      </c>
      <c r="M29" s="85">
        <v>0</v>
      </c>
      <c r="N29" s="85">
        <v>-2168.8381600000002</v>
      </c>
      <c r="O29" s="85">
        <v>-587.08336999999995</v>
      </c>
      <c r="P29" s="85">
        <v>-102.2859</v>
      </c>
      <c r="Q29" s="85">
        <v>0</v>
      </c>
      <c r="R29" s="85">
        <v>0</v>
      </c>
      <c r="S29" s="85">
        <v>-928.95137</v>
      </c>
      <c r="T29" s="85">
        <v>-87.16261999999999</v>
      </c>
      <c r="U29" s="85">
        <v>-1.5052999999999999</v>
      </c>
      <c r="V29" s="85">
        <v>0</v>
      </c>
      <c r="W29" s="85">
        <v>0</v>
      </c>
      <c r="X29" s="85">
        <v>-757.16552999999999</v>
      </c>
      <c r="Y29" s="85">
        <v>-2153.04684</v>
      </c>
      <c r="Z29" s="86">
        <f t="shared" si="2"/>
        <v>-19321.449539999998</v>
      </c>
      <c r="AA29" s="3"/>
    </row>
    <row r="30" spans="1:27" ht="15" customHeight="1" x14ac:dyDescent="0.2">
      <c r="A30" s="88" t="s">
        <v>1415</v>
      </c>
      <c r="B30" s="84">
        <v>2.2435100000000001</v>
      </c>
      <c r="C30" s="84">
        <v>24732.05459</v>
      </c>
      <c r="D30" s="84">
        <v>9286.1954700000006</v>
      </c>
      <c r="E30" s="84">
        <v>14773.39464</v>
      </c>
      <c r="F30" s="84">
        <v>1826.32124</v>
      </c>
      <c r="G30" s="84">
        <v>360.31727999999998</v>
      </c>
      <c r="H30" s="84">
        <v>6844.3661700000002</v>
      </c>
      <c r="I30" s="84">
        <v>1604.7007699999999</v>
      </c>
      <c r="J30" s="84">
        <v>19676.689450000002</v>
      </c>
      <c r="K30" s="84">
        <v>5335.5215399999997</v>
      </c>
      <c r="L30" s="84">
        <v>2083.48972</v>
      </c>
      <c r="M30" s="84">
        <v>5167.5395799999997</v>
      </c>
      <c r="N30" s="84">
        <v>14998.36125</v>
      </c>
      <c r="O30" s="84">
        <v>3552.5452700000001</v>
      </c>
      <c r="P30" s="84">
        <v>6973.098109999999</v>
      </c>
      <c r="Q30" s="84">
        <v>2083.0228400000001</v>
      </c>
      <c r="R30" s="84">
        <v>375.40043000000003</v>
      </c>
      <c r="S30" s="84">
        <v>4561.3268800000005</v>
      </c>
      <c r="T30" s="84">
        <v>8135.8089900000004</v>
      </c>
      <c r="U30" s="84">
        <v>9272.8164199999992</v>
      </c>
      <c r="V30" s="84">
        <v>506.74321999999995</v>
      </c>
      <c r="W30" s="84">
        <v>346.08677</v>
      </c>
      <c r="X30" s="84">
        <v>32.203409999999998</v>
      </c>
      <c r="Y30" s="84">
        <v>9566.5226700000021</v>
      </c>
      <c r="Z30" s="86">
        <f t="shared" si="2"/>
        <v>152096.77021999998</v>
      </c>
      <c r="AA30" s="3"/>
    </row>
    <row r="31" spans="1:27" ht="15" customHeight="1" x14ac:dyDescent="0.2">
      <c r="A31" s="88" t="s">
        <v>2528</v>
      </c>
      <c r="B31" s="85">
        <v>2.2435100000000001</v>
      </c>
      <c r="C31" s="85">
        <v>24732.05459</v>
      </c>
      <c r="D31" s="85">
        <v>9286.1954700000006</v>
      </c>
      <c r="E31" s="85">
        <v>14773.39464</v>
      </c>
      <c r="F31" s="85">
        <v>1826.32124</v>
      </c>
      <c r="G31" s="85">
        <v>360.31727999999998</v>
      </c>
      <c r="H31" s="85">
        <v>6844.3661700000002</v>
      </c>
      <c r="I31" s="85">
        <v>1604.7007699999999</v>
      </c>
      <c r="J31" s="85">
        <v>19676.689450000002</v>
      </c>
      <c r="K31" s="85">
        <v>5335.5215399999997</v>
      </c>
      <c r="L31" s="85">
        <v>2083.48972</v>
      </c>
      <c r="M31" s="85">
        <v>5167.5395799999997</v>
      </c>
      <c r="N31" s="85">
        <v>14998.36125</v>
      </c>
      <c r="O31" s="85">
        <v>3552.5452700000001</v>
      </c>
      <c r="P31" s="85">
        <v>6973.098109999999</v>
      </c>
      <c r="Q31" s="85">
        <v>2083.0228400000001</v>
      </c>
      <c r="R31" s="85">
        <v>375.40043000000003</v>
      </c>
      <c r="S31" s="85">
        <v>4561.3268800000005</v>
      </c>
      <c r="T31" s="85">
        <v>8135.8089900000004</v>
      </c>
      <c r="U31" s="85">
        <v>9272.8164199999992</v>
      </c>
      <c r="V31" s="85">
        <v>506.74321999999995</v>
      </c>
      <c r="W31" s="85">
        <v>346.08677</v>
      </c>
      <c r="X31" s="85">
        <v>32.203409999999998</v>
      </c>
      <c r="Y31" s="85">
        <v>9566.5226700000021</v>
      </c>
      <c r="Z31" s="86">
        <f t="shared" si="2"/>
        <v>152096.77021999998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6">
        <f t="shared" si="2"/>
        <v>0</v>
      </c>
      <c r="AA32" s="3"/>
    </row>
    <row r="33" spans="1:27" ht="15" customHeight="1" x14ac:dyDescent="0.2">
      <c r="A33" s="88" t="s">
        <v>1416</v>
      </c>
      <c r="B33" s="85">
        <v>-961.41200000000003</v>
      </c>
      <c r="C33" s="85">
        <v>-20916.960289999999</v>
      </c>
      <c r="D33" s="85">
        <v>-38168.923009999999</v>
      </c>
      <c r="E33" s="85">
        <v>-27733.234410000001</v>
      </c>
      <c r="F33" s="85">
        <v>-11683.342119999999</v>
      </c>
      <c r="G33" s="85">
        <v>-68466.697230000005</v>
      </c>
      <c r="H33" s="85">
        <v>-41340.549589999995</v>
      </c>
      <c r="I33" s="85">
        <v>-6257.8936800000001</v>
      </c>
      <c r="J33" s="85">
        <v>-70754.354019999999</v>
      </c>
      <c r="K33" s="85">
        <v>-14764.45118</v>
      </c>
      <c r="L33" s="85">
        <v>-6534.6406799999995</v>
      </c>
      <c r="M33" s="85">
        <v>-6517.4092000000001</v>
      </c>
      <c r="N33" s="85">
        <v>-35148.433530000002</v>
      </c>
      <c r="O33" s="85">
        <v>-18787.485149999997</v>
      </c>
      <c r="P33" s="85">
        <v>-10586.517380000001</v>
      </c>
      <c r="Q33" s="85">
        <v>-13577.525949999999</v>
      </c>
      <c r="R33" s="85">
        <v>-6463.2579100000003</v>
      </c>
      <c r="S33" s="85">
        <v>-34840.236210000003</v>
      </c>
      <c r="T33" s="85">
        <v>-20475.208910000001</v>
      </c>
      <c r="U33" s="85">
        <v>-10522.170400000001</v>
      </c>
      <c r="V33" s="85">
        <v>-2128.0854199999999</v>
      </c>
      <c r="W33" s="85">
        <v>-2175.5085299999996</v>
      </c>
      <c r="X33" s="85">
        <v>-52260.996289999995</v>
      </c>
      <c r="Y33" s="85">
        <v>-18281.216359999999</v>
      </c>
      <c r="Z33" s="86">
        <f t="shared" si="2"/>
        <v>-539346.5094499999</v>
      </c>
      <c r="AA33" s="3"/>
    </row>
    <row r="34" spans="1:27" ht="15" customHeight="1" x14ac:dyDescent="0.2">
      <c r="A34" s="90" t="s">
        <v>1417</v>
      </c>
      <c r="B34" s="85">
        <v>2.2000000000000002</v>
      </c>
      <c r="C34" s="85">
        <v>7361.0397199999998</v>
      </c>
      <c r="D34" s="85">
        <v>1751.47731</v>
      </c>
      <c r="E34" s="85">
        <v>8293.04558</v>
      </c>
      <c r="F34" s="85">
        <v>687.02695999999992</v>
      </c>
      <c r="G34" s="85">
        <v>607.68804</v>
      </c>
      <c r="H34" s="85">
        <v>4000.9524700000002</v>
      </c>
      <c r="I34" s="85">
        <v>403.00784000000004</v>
      </c>
      <c r="J34" s="85">
        <v>6546.0773300000001</v>
      </c>
      <c r="K34" s="85">
        <v>1648.78637</v>
      </c>
      <c r="L34" s="85">
        <v>635.20301000000006</v>
      </c>
      <c r="M34" s="85">
        <v>3289.4841200000001</v>
      </c>
      <c r="N34" s="85">
        <v>5060.9492599999994</v>
      </c>
      <c r="O34" s="85">
        <v>1204.00866</v>
      </c>
      <c r="P34" s="85">
        <v>2738.5028900000002</v>
      </c>
      <c r="Q34" s="85">
        <v>1953.60877</v>
      </c>
      <c r="R34" s="85">
        <v>509.04</v>
      </c>
      <c r="S34" s="85">
        <v>1428.4276399999999</v>
      </c>
      <c r="T34" s="85">
        <v>2812.3237400000003</v>
      </c>
      <c r="U34" s="85">
        <v>4779.1439700000001</v>
      </c>
      <c r="V34" s="85">
        <v>229.47232</v>
      </c>
      <c r="W34" s="85">
        <v>272.34699000000001</v>
      </c>
      <c r="X34" s="85">
        <v>368.17680999999999</v>
      </c>
      <c r="Y34" s="85">
        <v>3292.5844099999999</v>
      </c>
      <c r="Z34" s="86">
        <f t="shared" si="2"/>
        <v>59874.574209999999</v>
      </c>
      <c r="AA34" s="3"/>
    </row>
    <row r="35" spans="1:27" ht="15" customHeight="1" x14ac:dyDescent="0.2">
      <c r="A35" s="88" t="s">
        <v>1418</v>
      </c>
      <c r="B35" s="85">
        <v>999.33699999999999</v>
      </c>
      <c r="C35" s="85">
        <v>10681.443789999999</v>
      </c>
      <c r="D35" s="85">
        <v>24812.627140000001</v>
      </c>
      <c r="E35" s="85">
        <v>5530.1580300000005</v>
      </c>
      <c r="F35" s="85">
        <v>9079.2491099999988</v>
      </c>
      <c r="G35" s="85">
        <v>51416.42884</v>
      </c>
      <c r="H35" s="85">
        <v>25693.310890000001</v>
      </c>
      <c r="I35" s="85">
        <v>5094.81142</v>
      </c>
      <c r="J35" s="85">
        <v>55226.212599999999</v>
      </c>
      <c r="K35" s="85">
        <v>11255.485949999998</v>
      </c>
      <c r="L35" s="85">
        <v>3870.1432799999998</v>
      </c>
      <c r="M35" s="85">
        <v>5077.8073400000003</v>
      </c>
      <c r="N35" s="85">
        <v>28758.170330000001</v>
      </c>
      <c r="O35" s="85">
        <v>15566.16992</v>
      </c>
      <c r="P35" s="85">
        <v>7190.9156700000003</v>
      </c>
      <c r="Q35" s="85">
        <v>10689.40256</v>
      </c>
      <c r="R35" s="85">
        <v>5815.4947999999995</v>
      </c>
      <c r="S35" s="85">
        <v>25516.66214</v>
      </c>
      <c r="T35" s="85">
        <v>17031.616959999999</v>
      </c>
      <c r="U35" s="85">
        <v>9929.4407100000008</v>
      </c>
      <c r="V35" s="85">
        <v>1629.6535800000001</v>
      </c>
      <c r="W35" s="85">
        <v>2054.8413399999999</v>
      </c>
      <c r="X35" s="85">
        <v>38251.176660000005</v>
      </c>
      <c r="Y35" s="85">
        <v>12966.73947</v>
      </c>
      <c r="Z35" s="86">
        <f t="shared" si="2"/>
        <v>384137.29952999996</v>
      </c>
      <c r="AA35" s="3"/>
    </row>
    <row r="36" spans="1:27" ht="15" customHeight="1" x14ac:dyDescent="0.2">
      <c r="A36" s="90" t="s">
        <v>1419</v>
      </c>
      <c r="B36" s="85">
        <v>-4.3</v>
      </c>
      <c r="C36" s="85">
        <v>-5000.5377800000006</v>
      </c>
      <c r="D36" s="85">
        <v>-1486.6805300000001</v>
      </c>
      <c r="E36" s="85">
        <v>-1390.4650800000002</v>
      </c>
      <c r="F36" s="85">
        <v>-498.15562</v>
      </c>
      <c r="G36" s="85">
        <v>-921.16943000000003</v>
      </c>
      <c r="H36" s="85">
        <v>-2390.3496099999998</v>
      </c>
      <c r="I36" s="85">
        <v>-340.52348999999998</v>
      </c>
      <c r="J36" s="85">
        <v>-6029.0089200000002</v>
      </c>
      <c r="K36" s="85">
        <v>-1357.7389499999999</v>
      </c>
      <c r="L36" s="85">
        <v>-387.86387999999999</v>
      </c>
      <c r="M36" s="85">
        <v>-2570.0635499999999</v>
      </c>
      <c r="N36" s="85">
        <v>-4898.1364199999998</v>
      </c>
      <c r="O36" s="85">
        <v>-935.59195</v>
      </c>
      <c r="P36" s="85">
        <v>-1799.18183</v>
      </c>
      <c r="Q36" s="85">
        <v>-1920.05584</v>
      </c>
      <c r="R36" s="85">
        <v>-475.91</v>
      </c>
      <c r="S36" s="85">
        <v>-974.57533000000001</v>
      </c>
      <c r="T36" s="85">
        <v>-2147.6720299999997</v>
      </c>
      <c r="U36" s="85">
        <v>-4523.1573899999994</v>
      </c>
      <c r="V36" s="85">
        <v>-139.77787000000001</v>
      </c>
      <c r="W36" s="85">
        <v>-277.82804999999996</v>
      </c>
      <c r="X36" s="85">
        <v>-311.72649000000001</v>
      </c>
      <c r="Y36" s="85">
        <v>-1058.8836000000001</v>
      </c>
      <c r="Z36" s="86">
        <f t="shared" si="2"/>
        <v>-41839.353640000001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6">
        <f t="shared" si="2"/>
        <v>0</v>
      </c>
      <c r="AA37" s="3"/>
    </row>
    <row r="38" spans="1:27" ht="15" customHeight="1" x14ac:dyDescent="0.2">
      <c r="A38" s="90" t="s">
        <v>2534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-1489.6656499999995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6">
        <f t="shared" si="2"/>
        <v>-1489.6656499999995</v>
      </c>
      <c r="AA38" s="3"/>
    </row>
    <row r="39" spans="1:27" ht="15" customHeight="1" x14ac:dyDescent="0.2">
      <c r="A39" s="88" t="s">
        <v>2535</v>
      </c>
      <c r="B39" s="85">
        <v>-797.51668999999993</v>
      </c>
      <c r="C39" s="85">
        <v>-17927.362960000002</v>
      </c>
      <c r="D39" s="85">
        <v>-22934.494780000001</v>
      </c>
      <c r="E39" s="85">
        <v>-10453.17715</v>
      </c>
      <c r="F39" s="85">
        <v>-11129.942752749999</v>
      </c>
      <c r="G39" s="85">
        <v>-37060.722540000759</v>
      </c>
      <c r="H39" s="85">
        <v>-15083.160149999998</v>
      </c>
      <c r="I39" s="85">
        <v>-4743.8588100000006</v>
      </c>
      <c r="J39" s="85">
        <v>-27191.062870000002</v>
      </c>
      <c r="K39" s="85">
        <v>-9723.85556</v>
      </c>
      <c r="L39" s="85">
        <v>-2602.9104904012715</v>
      </c>
      <c r="M39" s="85">
        <v>-2017.4285945510317</v>
      </c>
      <c r="N39" s="85">
        <v>-23028.342060000003</v>
      </c>
      <c r="O39" s="85">
        <v>-14146.507579999998</v>
      </c>
      <c r="P39" s="85">
        <v>-5983.5038999999997</v>
      </c>
      <c r="Q39" s="85">
        <v>-9465.8919889999997</v>
      </c>
      <c r="R39" s="85">
        <v>-7777.2369300000009</v>
      </c>
      <c r="S39" s="85">
        <v>-22234.191489999997</v>
      </c>
      <c r="T39" s="85">
        <v>-11390.154189999997</v>
      </c>
      <c r="U39" s="85">
        <v>-4779.7042712973171</v>
      </c>
      <c r="V39" s="85">
        <v>-1624.3968832231053</v>
      </c>
      <c r="W39" s="85">
        <v>-1227.3340600000001</v>
      </c>
      <c r="X39" s="85">
        <v>-18345.189369999996</v>
      </c>
      <c r="Y39" s="85">
        <v>-16510.038189999999</v>
      </c>
      <c r="Z39" s="86">
        <f t="shared" si="2"/>
        <v>-298177.98426122346</v>
      </c>
      <c r="AA39" s="3"/>
    </row>
    <row r="40" spans="1:27" ht="15" customHeight="1" x14ac:dyDescent="0.2">
      <c r="A40" s="86" t="s">
        <v>1420</v>
      </c>
      <c r="B40" s="85">
        <v>-797.51668999999993</v>
      </c>
      <c r="C40" s="85">
        <v>-18273.436289999998</v>
      </c>
      <c r="D40" s="85">
        <v>-19298.93734</v>
      </c>
      <c r="E40" s="85">
        <v>-8406.4977500000005</v>
      </c>
      <c r="F40" s="85">
        <v>-7749.0793627499997</v>
      </c>
      <c r="G40" s="85">
        <v>-24908.385020000755</v>
      </c>
      <c r="H40" s="85">
        <v>-9728.2260700000006</v>
      </c>
      <c r="I40" s="85">
        <v>-3085.6132200000002</v>
      </c>
      <c r="J40" s="85">
        <v>-26546.840250000001</v>
      </c>
      <c r="K40" s="85">
        <v>-8576.9503499999992</v>
      </c>
      <c r="L40" s="85">
        <v>-2696.3972299999978</v>
      </c>
      <c r="M40" s="85">
        <v>-2270.0910899999999</v>
      </c>
      <c r="N40" s="85">
        <v>-19415.923330000001</v>
      </c>
      <c r="O40" s="85">
        <v>-10501.773789999999</v>
      </c>
      <c r="P40" s="85">
        <v>-6194.08385</v>
      </c>
      <c r="Q40" s="85">
        <v>-5743.2577699999993</v>
      </c>
      <c r="R40" s="85">
        <v>-4521.2706899999994</v>
      </c>
      <c r="S40" s="85">
        <v>-12726.3107</v>
      </c>
      <c r="T40" s="85">
        <v>-9421.4866499999989</v>
      </c>
      <c r="U40" s="85">
        <v>-6363.4729500000003</v>
      </c>
      <c r="V40" s="85">
        <v>-720.37612999999999</v>
      </c>
      <c r="W40" s="85">
        <v>-316.68819999999999</v>
      </c>
      <c r="X40" s="85">
        <v>-14981.60959</v>
      </c>
      <c r="Y40" s="85">
        <v>-9296.4636899999987</v>
      </c>
      <c r="Z40" s="86">
        <f t="shared" si="2"/>
        <v>-232540.68800275077</v>
      </c>
      <c r="AA40" s="3"/>
    </row>
    <row r="41" spans="1:27" ht="15" customHeight="1" x14ac:dyDescent="0.2">
      <c r="A41" s="86" t="s">
        <v>1421</v>
      </c>
      <c r="B41" s="85">
        <v>0</v>
      </c>
      <c r="C41" s="85">
        <v>6023.9908099999993</v>
      </c>
      <c r="D41" s="85">
        <v>3062.5660699999999</v>
      </c>
      <c r="E41" s="85">
        <v>4006.6688899999999</v>
      </c>
      <c r="F41" s="85">
        <v>1140.8640399999999</v>
      </c>
      <c r="G41" s="85">
        <v>3.2200000000000002E-3</v>
      </c>
      <c r="H41" s="85">
        <v>1226.4782600000001</v>
      </c>
      <c r="I41" s="85">
        <v>0</v>
      </c>
      <c r="J41" s="85">
        <v>8268.9330000000009</v>
      </c>
      <c r="K41" s="85">
        <v>2610.8539599999999</v>
      </c>
      <c r="L41" s="85">
        <v>1375.5282299999999</v>
      </c>
      <c r="M41" s="85">
        <v>1703.0110199999999</v>
      </c>
      <c r="N41" s="85">
        <v>4819.3186799999994</v>
      </c>
      <c r="O41" s="85">
        <v>2128.22982</v>
      </c>
      <c r="P41" s="85">
        <v>4231.9018099999994</v>
      </c>
      <c r="Q41" s="85">
        <v>678.54129</v>
      </c>
      <c r="R41" s="85">
        <v>-2.0470699999999997</v>
      </c>
      <c r="S41" s="85">
        <v>1353.9166</v>
      </c>
      <c r="T41" s="85">
        <v>1511.47327</v>
      </c>
      <c r="U41" s="85">
        <v>6554.9283099999993</v>
      </c>
      <c r="V41" s="85">
        <v>195.05112</v>
      </c>
      <c r="W41" s="85">
        <v>69.057679999999991</v>
      </c>
      <c r="X41" s="85">
        <v>367.64621</v>
      </c>
      <c r="Y41" s="85">
        <v>3558.2304199999999</v>
      </c>
      <c r="Z41" s="86">
        <f t="shared" si="2"/>
        <v>54885.145639999995</v>
      </c>
      <c r="AA41" s="3"/>
    </row>
    <row r="42" spans="1:27" ht="15" customHeight="1" x14ac:dyDescent="0.2">
      <c r="A42" s="86" t="s">
        <v>1422</v>
      </c>
      <c r="B42" s="85">
        <v>0</v>
      </c>
      <c r="C42" s="85">
        <v>-3800.7927100000002</v>
      </c>
      <c r="D42" s="85">
        <v>-3115.07296</v>
      </c>
      <c r="E42" s="85">
        <v>-1908.4018100000001</v>
      </c>
      <c r="F42" s="85">
        <v>-1010.0864200000001</v>
      </c>
      <c r="G42" s="85">
        <v>-5952.1150299999999</v>
      </c>
      <c r="H42" s="85">
        <v>-2930.5300499999998</v>
      </c>
      <c r="I42" s="85">
        <v>-752.52831000000003</v>
      </c>
      <c r="J42" s="85">
        <v>-3880.82575</v>
      </c>
      <c r="K42" s="85">
        <v>-2165.46434</v>
      </c>
      <c r="L42" s="85">
        <v>-850.38253327724635</v>
      </c>
      <c r="M42" s="85">
        <v>-768.52943305756196</v>
      </c>
      <c r="N42" s="85">
        <v>-4125.65852</v>
      </c>
      <c r="O42" s="85">
        <v>-3266.3950199999999</v>
      </c>
      <c r="P42" s="85">
        <v>-1612.37726</v>
      </c>
      <c r="Q42" s="85">
        <v>-2030.2376000000002</v>
      </c>
      <c r="R42" s="85">
        <v>-1504.79782</v>
      </c>
      <c r="S42" s="85">
        <v>-5878.4360800000004</v>
      </c>
      <c r="T42" s="85">
        <v>-1776.60825</v>
      </c>
      <c r="U42" s="85">
        <v>-2197.015362952025</v>
      </c>
      <c r="V42" s="85">
        <v>-625.36334691825959</v>
      </c>
      <c r="W42" s="85">
        <v>-580.7038</v>
      </c>
      <c r="X42" s="85">
        <v>-1307.1288500000001</v>
      </c>
      <c r="Y42" s="85">
        <v>-6885.5692499999996</v>
      </c>
      <c r="Z42" s="86">
        <f t="shared" si="2"/>
        <v>-58925.020506205103</v>
      </c>
      <c r="AA42" s="3"/>
    </row>
    <row r="43" spans="1:27" ht="15" customHeight="1" x14ac:dyDescent="0.2">
      <c r="A43" s="86" t="s">
        <v>1423</v>
      </c>
      <c r="B43" s="84">
        <v>0</v>
      </c>
      <c r="C43" s="84">
        <v>-3100.4312799999998</v>
      </c>
      <c r="D43" s="84">
        <v>-2268.5688799999998</v>
      </c>
      <c r="E43" s="84">
        <v>-1766.79522</v>
      </c>
      <c r="F43" s="84">
        <v>-701.67426</v>
      </c>
      <c r="G43" s="84">
        <v>-3195.9061400000001</v>
      </c>
      <c r="H43" s="84">
        <v>-1386.1835900000001</v>
      </c>
      <c r="I43" s="84">
        <v>-44.853079999999999</v>
      </c>
      <c r="J43" s="84">
        <v>-3402.8679200000001</v>
      </c>
      <c r="K43" s="84">
        <v>-847.87242000000003</v>
      </c>
      <c r="L43" s="84">
        <v>-406.56653001801118</v>
      </c>
      <c r="M43" s="84">
        <v>-378.96890866327311</v>
      </c>
      <c r="N43" s="84">
        <v>-2830.5905299999999</v>
      </c>
      <c r="O43" s="84">
        <v>-1721.60077</v>
      </c>
      <c r="P43" s="84">
        <v>-390.91146000000003</v>
      </c>
      <c r="Q43" s="84">
        <v>-1993.7592890000001</v>
      </c>
      <c r="R43" s="84">
        <v>-938.01697999999999</v>
      </c>
      <c r="S43" s="84">
        <v>-2484.86706</v>
      </c>
      <c r="T43" s="84">
        <v>-1042.72442</v>
      </c>
      <c r="U43" s="84">
        <v>-1052.3853394312641</v>
      </c>
      <c r="V43" s="84">
        <v>-99.366475684692944</v>
      </c>
      <c r="W43" s="84">
        <v>-220.7466</v>
      </c>
      <c r="X43" s="84">
        <v>-559.35327000000007</v>
      </c>
      <c r="Y43" s="84">
        <v>-2869.5886499999997</v>
      </c>
      <c r="Z43" s="86">
        <f t="shared" si="2"/>
        <v>-33704.599072797238</v>
      </c>
      <c r="AA43" s="3"/>
    </row>
    <row r="44" spans="1:27" ht="15" customHeight="1" x14ac:dyDescent="0.2">
      <c r="A44" s="86" t="s">
        <v>1424</v>
      </c>
      <c r="B44" s="85">
        <v>0</v>
      </c>
      <c r="C44" s="85">
        <v>0</v>
      </c>
      <c r="D44" s="85">
        <v>-816.14586999999995</v>
      </c>
      <c r="E44" s="85">
        <v>-431.70150999999998</v>
      </c>
      <c r="F44" s="85">
        <v>-1405.6582599999999</v>
      </c>
      <c r="G44" s="85">
        <v>-730.20006999999998</v>
      </c>
      <c r="H44" s="85">
        <v>-198.94154</v>
      </c>
      <c r="I44" s="85">
        <v>-113.14783</v>
      </c>
      <c r="J44" s="85">
        <v>0</v>
      </c>
      <c r="K44" s="85">
        <v>-182.45119</v>
      </c>
      <c r="L44" s="85">
        <v>-4.3214470119629489</v>
      </c>
      <c r="M44" s="85">
        <v>-55.189982830196783</v>
      </c>
      <c r="N44" s="85">
        <v>0</v>
      </c>
      <c r="O44" s="85">
        <v>0</v>
      </c>
      <c r="P44" s="85">
        <v>-1078.2313899999999</v>
      </c>
      <c r="Q44" s="85">
        <v>0</v>
      </c>
      <c r="R44" s="85">
        <v>-2.7465100000000002</v>
      </c>
      <c r="S44" s="85">
        <v>-1260.5241299999998</v>
      </c>
      <c r="T44" s="85">
        <v>0</v>
      </c>
      <c r="U44" s="85">
        <v>-233.00102489147716</v>
      </c>
      <c r="V44" s="85">
        <v>0</v>
      </c>
      <c r="W44" s="85">
        <v>-4.2514899999999995</v>
      </c>
      <c r="X44" s="85">
        <v>-474.10687000000001</v>
      </c>
      <c r="Y44" s="85">
        <v>-35.289089999999995</v>
      </c>
      <c r="Z44" s="86">
        <f t="shared" si="2"/>
        <v>-7025.9082047336351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-0.13711999999999999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-20.54128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6">
        <f t="shared" si="2"/>
        <v>-20.6784</v>
      </c>
      <c r="AA45" s="3"/>
    </row>
    <row r="46" spans="1:27" ht="15" customHeight="1" x14ac:dyDescent="0.2">
      <c r="A46" s="86" t="s">
        <v>700</v>
      </c>
      <c r="B46" s="85">
        <v>0</v>
      </c>
      <c r="C46" s="85">
        <v>1223.3065100000001</v>
      </c>
      <c r="D46" s="85">
        <v>-498.33580000000001</v>
      </c>
      <c r="E46" s="85">
        <v>-1946.44975</v>
      </c>
      <c r="F46" s="85">
        <v>-1404.3084899999999</v>
      </c>
      <c r="G46" s="85">
        <v>-2273.9823800000004</v>
      </c>
      <c r="H46" s="85">
        <v>-2065.7571600000001</v>
      </c>
      <c r="I46" s="85">
        <v>-747.71636999999998</v>
      </c>
      <c r="J46" s="85">
        <v>-1629.4619499999999</v>
      </c>
      <c r="K46" s="85">
        <v>-561.97122000000002</v>
      </c>
      <c r="L46" s="85">
        <v>-20.770980094053311</v>
      </c>
      <c r="M46" s="85">
        <v>-247.6602</v>
      </c>
      <c r="N46" s="85">
        <v>-1475.4883600000001</v>
      </c>
      <c r="O46" s="85">
        <v>-784.96781999999996</v>
      </c>
      <c r="P46" s="85">
        <v>-939.80174999999997</v>
      </c>
      <c r="Q46" s="85">
        <v>-377.17862000000002</v>
      </c>
      <c r="R46" s="85">
        <v>-808.35785999999996</v>
      </c>
      <c r="S46" s="85">
        <v>-1237.9701200000002</v>
      </c>
      <c r="T46" s="85">
        <v>-640.26685999999995</v>
      </c>
      <c r="U46" s="85">
        <v>-1488.7579040225498</v>
      </c>
      <c r="V46" s="85">
        <v>-374.34205062015286</v>
      </c>
      <c r="W46" s="85">
        <v>-174.00164999999996</v>
      </c>
      <c r="X46" s="85">
        <v>-1390.6369999999999</v>
      </c>
      <c r="Y46" s="85">
        <v>-981.35793000000001</v>
      </c>
      <c r="Z46" s="86">
        <f t="shared" si="2"/>
        <v>-20846.235714736755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303</v>
      </c>
      <c r="B48" s="258">
        <f>+B26+B37+B38+B39</f>
        <v>-3553.6901800000001</v>
      </c>
      <c r="C48" s="258">
        <f t="shared" ref="C48:Z48" si="3">+C26+C37+C38+C39</f>
        <v>-68620.959539999996</v>
      </c>
      <c r="D48" s="258">
        <f t="shared" si="3"/>
        <v>-104943.07086000001</v>
      </c>
      <c r="E48" s="258">
        <f t="shared" si="3"/>
        <v>-45904.837939999998</v>
      </c>
      <c r="F48" s="258">
        <f t="shared" si="3"/>
        <v>-29985.846362750002</v>
      </c>
      <c r="G48" s="258">
        <f t="shared" si="3"/>
        <v>-174782.13646000077</v>
      </c>
      <c r="H48" s="258">
        <f t="shared" si="3"/>
        <v>-68695.766709999996</v>
      </c>
      <c r="I48" s="258">
        <f t="shared" si="3"/>
        <v>-16825.417259999998</v>
      </c>
      <c r="J48" s="258">
        <f t="shared" si="3"/>
        <v>-116418.65948999999</v>
      </c>
      <c r="K48" s="258">
        <f t="shared" si="3"/>
        <v>-33805.107520000005</v>
      </c>
      <c r="L48" s="258">
        <f t="shared" si="3"/>
        <v>-10952.939290401273</v>
      </c>
      <c r="M48" s="258">
        <f t="shared" si="3"/>
        <v>-7900.4592445510298</v>
      </c>
      <c r="N48" s="258">
        <f t="shared" si="3"/>
        <v>-94179.57071</v>
      </c>
      <c r="O48" s="258">
        <f t="shared" si="3"/>
        <v>-49396.811239999995</v>
      </c>
      <c r="P48" s="258">
        <f t="shared" si="3"/>
        <v>-20178.048789999997</v>
      </c>
      <c r="Q48" s="258">
        <f t="shared" si="3"/>
        <v>-24606.608198999998</v>
      </c>
      <c r="R48" s="258">
        <f t="shared" si="3"/>
        <v>-20307.768370000002</v>
      </c>
      <c r="S48" s="258">
        <f t="shared" si="3"/>
        <v>-88426.023549999984</v>
      </c>
      <c r="T48" s="258">
        <f t="shared" si="3"/>
        <v>-47733.092220000006</v>
      </c>
      <c r="U48" s="258">
        <f t="shared" si="3"/>
        <v>-14331.97270129732</v>
      </c>
      <c r="V48" s="258">
        <f t="shared" si="3"/>
        <v>-4611.4771432231046</v>
      </c>
      <c r="W48" s="258">
        <f t="shared" si="3"/>
        <v>-3018.8088200000002</v>
      </c>
      <c r="X48" s="258">
        <f t="shared" si="3"/>
        <v>-72688.228449999995</v>
      </c>
      <c r="Y48" s="258">
        <f t="shared" si="3"/>
        <v>-46147.561890000012</v>
      </c>
      <c r="Z48" s="258">
        <f t="shared" si="3"/>
        <v>-1168014.8629412237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302</v>
      </c>
      <c r="B50" s="264">
        <f>+B48+B23</f>
        <v>153.66774000000032</v>
      </c>
      <c r="C50" s="264">
        <f t="shared" ref="C50:Z50" si="4">+C48+C23</f>
        <v>-8077.561859999958</v>
      </c>
      <c r="D50" s="264">
        <f t="shared" si="4"/>
        <v>-11748.265099999975</v>
      </c>
      <c r="E50" s="264">
        <f t="shared" si="4"/>
        <v>-17961.495379999989</v>
      </c>
      <c r="F50" s="264">
        <f t="shared" si="4"/>
        <v>420.22558724999908</v>
      </c>
      <c r="G50" s="264">
        <f t="shared" si="4"/>
        <v>-19493.273610000731</v>
      </c>
      <c r="H50" s="264">
        <f t="shared" si="4"/>
        <v>-18354.83281</v>
      </c>
      <c r="I50" s="264">
        <f t="shared" si="4"/>
        <v>881.66957000000184</v>
      </c>
      <c r="J50" s="264">
        <f t="shared" si="4"/>
        <v>-5712.1979099999298</v>
      </c>
      <c r="K50" s="264">
        <f t="shared" si="4"/>
        <v>1765.1646482081851</v>
      </c>
      <c r="L50" s="264">
        <f t="shared" si="4"/>
        <v>-979.92981527025768</v>
      </c>
      <c r="M50" s="264">
        <f t="shared" si="4"/>
        <v>-1229.9884845510296</v>
      </c>
      <c r="N50" s="264">
        <f t="shared" si="4"/>
        <v>-11214.801250000019</v>
      </c>
      <c r="O50" s="264">
        <f t="shared" si="4"/>
        <v>1319.780580000006</v>
      </c>
      <c r="P50" s="264">
        <f t="shared" si="4"/>
        <v>-524.72771999999895</v>
      </c>
      <c r="Q50" s="264">
        <f t="shared" si="4"/>
        <v>3637.2889309999991</v>
      </c>
      <c r="R50" s="264">
        <f t="shared" si="4"/>
        <v>1505.2340699999986</v>
      </c>
      <c r="S50" s="264">
        <f t="shared" si="4"/>
        <v>-19539.062069999985</v>
      </c>
      <c r="T50" s="264">
        <f t="shared" si="4"/>
        <v>-6642.0083400000003</v>
      </c>
      <c r="U50" s="264">
        <f t="shared" si="4"/>
        <v>3619.9099687026901</v>
      </c>
      <c r="V50" s="264">
        <f t="shared" si="4"/>
        <v>-912.70617708596228</v>
      </c>
      <c r="W50" s="264">
        <f t="shared" si="4"/>
        <v>-1150.6011700000004</v>
      </c>
      <c r="X50" s="264">
        <f t="shared" si="4"/>
        <v>976.96779000002425</v>
      </c>
      <c r="Y50" s="264">
        <f t="shared" si="4"/>
        <v>-6046.4307000000117</v>
      </c>
      <c r="Z50" s="264">
        <f t="shared" si="4"/>
        <v>-115307.97351174708</v>
      </c>
      <c r="AA50" s="4"/>
    </row>
    <row r="52" spans="1:2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65" priority="1" stopIfTrue="1">
      <formula>$AV9=1</formula>
    </cfRule>
  </conditionalFormatting>
  <conditionalFormatting sqref="B8:Y8">
    <cfRule type="expression" dxfId="64" priority="2" stopIfTrue="1">
      <formula>$AU8=1</formula>
    </cfRule>
  </conditionalFormatting>
  <conditionalFormatting sqref="Z8">
    <cfRule type="expression" dxfId="63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9" top="0.68" bottom="0.98425196850393704" header="0.51181102362204722" footer="0.51181102362204722"/>
  <pageSetup paperSize="8" scale="74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  <col min="2" max="2" width="7" bestFit="1" customWidth="1"/>
    <col min="3" max="5" width="8" bestFit="1" customWidth="1"/>
    <col min="6" max="6" width="7" bestFit="1" customWidth="1"/>
    <col min="7" max="8" width="8" bestFit="1" customWidth="1"/>
    <col min="11" max="11" width="7" bestFit="1" customWidth="1"/>
    <col min="22" max="22" width="7" bestFit="1" customWidth="1"/>
    <col min="23" max="23" width="6" bestFit="1" customWidth="1"/>
    <col min="24" max="24" width="7" bestFit="1" customWidth="1"/>
    <col min="25" max="25" width="8" bestFit="1" customWidth="1"/>
    <col min="26" max="26" width="9.42578125" bestFit="1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2850</v>
      </c>
      <c r="AA3" s="82" t="s">
        <v>2849</v>
      </c>
    </row>
    <row r="5" spans="1:27" x14ac:dyDescent="0.2">
      <c r="A5" s="674" t="s">
        <v>176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161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2431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9031.3507600000048</v>
      </c>
      <c r="C10" s="84">
        <v>166330.97869000011</v>
      </c>
      <c r="D10" s="84">
        <v>331857.00309000013</v>
      </c>
      <c r="E10" s="84">
        <v>58310.643580000011</v>
      </c>
      <c r="F10" s="84">
        <v>50182.041520000006</v>
      </c>
      <c r="G10" s="84">
        <v>416389.91837999981</v>
      </c>
      <c r="H10" s="84">
        <v>109207.90079000009</v>
      </c>
      <c r="I10" s="84">
        <v>38531.910519999998</v>
      </c>
      <c r="J10" s="84">
        <v>142643.49863000005</v>
      </c>
      <c r="K10" s="84">
        <v>56886.205059999971</v>
      </c>
      <c r="L10" s="84">
        <v>59253.005550000016</v>
      </c>
      <c r="M10" s="84">
        <v>12616.739640000003</v>
      </c>
      <c r="N10" s="84">
        <v>120386.93074999994</v>
      </c>
      <c r="O10" s="84">
        <v>68413.005550000031</v>
      </c>
      <c r="P10" s="84">
        <v>26251.703700000002</v>
      </c>
      <c r="Q10" s="84">
        <v>7663.8361800000011</v>
      </c>
      <c r="R10" s="84">
        <v>24441.650970000006</v>
      </c>
      <c r="S10" s="84">
        <v>182296.78388000003</v>
      </c>
      <c r="T10" s="84">
        <v>83963.510760000034</v>
      </c>
      <c r="U10" s="84">
        <v>26701.715860000015</v>
      </c>
      <c r="V10" s="84">
        <v>22283.912870000007</v>
      </c>
      <c r="W10" s="84">
        <v>1459.3982699999999</v>
      </c>
      <c r="X10" s="84">
        <v>57158.544319999994</v>
      </c>
      <c r="Y10" s="84">
        <v>105388.88341999984</v>
      </c>
      <c r="Z10" s="84">
        <f>SUM(B10:Y10)</f>
        <v>2177651.0727400002</v>
      </c>
      <c r="AA10" s="3"/>
    </row>
    <row r="11" spans="1:27" ht="15" customHeight="1" x14ac:dyDescent="0.2">
      <c r="A11" s="89" t="s">
        <v>2527</v>
      </c>
      <c r="B11" s="85">
        <v>19599.464760000006</v>
      </c>
      <c r="C11" s="85">
        <v>304882.16937000008</v>
      </c>
      <c r="D11" s="85">
        <v>451071.1418300001</v>
      </c>
      <c r="E11" s="85">
        <v>92944.833190000005</v>
      </c>
      <c r="F11" s="85">
        <v>61469.904230000007</v>
      </c>
      <c r="G11" s="85">
        <v>470120.31503999978</v>
      </c>
      <c r="H11" s="85">
        <v>175406.86097000007</v>
      </c>
      <c r="I11" s="85">
        <v>62389.942060000001</v>
      </c>
      <c r="J11" s="85">
        <v>218377.04665</v>
      </c>
      <c r="K11" s="85">
        <v>82195.224179999976</v>
      </c>
      <c r="L11" s="85">
        <v>144328.91136000003</v>
      </c>
      <c r="M11" s="85">
        <v>27489.559040000004</v>
      </c>
      <c r="N11" s="85">
        <v>189018.0301</v>
      </c>
      <c r="O11" s="85">
        <v>83770.666830000002</v>
      </c>
      <c r="P11" s="85">
        <v>62870.80775</v>
      </c>
      <c r="Q11" s="85">
        <v>10081.510520000002</v>
      </c>
      <c r="R11" s="85">
        <v>30702.159370000005</v>
      </c>
      <c r="S11" s="85">
        <v>237721.50244000001</v>
      </c>
      <c r="T11" s="85">
        <v>121326.22832000002</v>
      </c>
      <c r="U11" s="85">
        <v>62944.995900000009</v>
      </c>
      <c r="V11" s="85">
        <v>35041.759010000009</v>
      </c>
      <c r="W11" s="85">
        <v>2097.0127400000001</v>
      </c>
      <c r="X11" s="85">
        <v>78452.717179999992</v>
      </c>
      <c r="Y11" s="85">
        <v>163753.72193999987</v>
      </c>
      <c r="Z11" s="84">
        <f t="shared" ref="Z11:Z21" si="0">SUM(B11:Y11)</f>
        <v>3188056.484780001</v>
      </c>
      <c r="AA11" s="3"/>
    </row>
    <row r="12" spans="1:27" ht="15" customHeight="1" x14ac:dyDescent="0.2">
      <c r="A12" s="88" t="s">
        <v>2528</v>
      </c>
      <c r="B12" s="84">
        <v>19392.974900000005</v>
      </c>
      <c r="C12" s="84">
        <v>304882.16934000008</v>
      </c>
      <c r="D12" s="84">
        <v>438682.6464400001</v>
      </c>
      <c r="E12" s="84">
        <v>92944.833190000005</v>
      </c>
      <c r="F12" s="84">
        <v>61469.904230000007</v>
      </c>
      <c r="G12" s="84">
        <v>467403.29374999978</v>
      </c>
      <c r="H12" s="84">
        <v>172708.51123000006</v>
      </c>
      <c r="I12" s="84">
        <v>62092.334770000001</v>
      </c>
      <c r="J12" s="84">
        <v>217684.13081</v>
      </c>
      <c r="K12" s="84">
        <v>82195.224179999976</v>
      </c>
      <c r="L12" s="84">
        <v>144328.91136000003</v>
      </c>
      <c r="M12" s="84">
        <v>27489.559040000004</v>
      </c>
      <c r="N12" s="84">
        <v>187722.54906999998</v>
      </c>
      <c r="O12" s="84">
        <v>83022.200500000006</v>
      </c>
      <c r="P12" s="84">
        <v>62416.7546</v>
      </c>
      <c r="Q12" s="84">
        <v>10081.510520000002</v>
      </c>
      <c r="R12" s="84">
        <v>30702.159370000005</v>
      </c>
      <c r="S12" s="84">
        <v>236941.35821999999</v>
      </c>
      <c r="T12" s="84">
        <v>119626.59531000002</v>
      </c>
      <c r="U12" s="84">
        <v>62967.327270000002</v>
      </c>
      <c r="V12" s="84">
        <v>35018.705080000007</v>
      </c>
      <c r="W12" s="84">
        <v>2097.0127400000001</v>
      </c>
      <c r="X12" s="84">
        <v>77467.231719999996</v>
      </c>
      <c r="Y12" s="84">
        <v>163753.72139999989</v>
      </c>
      <c r="Z12" s="84">
        <f t="shared" si="0"/>
        <v>3163091.6190399998</v>
      </c>
      <c r="AA12" s="3"/>
    </row>
    <row r="13" spans="1:27" ht="15" customHeight="1" x14ac:dyDescent="0.2">
      <c r="A13" s="88" t="s">
        <v>2529</v>
      </c>
      <c r="B13" s="84">
        <v>206.48985999999999</v>
      </c>
      <c r="C13" s="84">
        <v>2.9999999999999997E-5</v>
      </c>
      <c r="D13" s="84">
        <v>12388.49539</v>
      </c>
      <c r="E13" s="84">
        <v>0</v>
      </c>
      <c r="F13" s="84">
        <v>0</v>
      </c>
      <c r="G13" s="84">
        <v>2717.0212900000001</v>
      </c>
      <c r="H13" s="84">
        <v>2698.3497399999992</v>
      </c>
      <c r="I13" s="84">
        <v>297.60728999999998</v>
      </c>
      <c r="J13" s="84">
        <v>692.91584000000012</v>
      </c>
      <c r="K13" s="84">
        <v>0</v>
      </c>
      <c r="L13" s="84">
        <v>0</v>
      </c>
      <c r="M13" s="84">
        <v>0</v>
      </c>
      <c r="N13" s="84">
        <v>1295.4810299999999</v>
      </c>
      <c r="O13" s="84">
        <v>748.46632999999997</v>
      </c>
      <c r="P13" s="84">
        <v>454.05315000000002</v>
      </c>
      <c r="Q13" s="84">
        <v>0</v>
      </c>
      <c r="R13" s="84">
        <v>0</v>
      </c>
      <c r="S13" s="84">
        <v>780.14422000000002</v>
      </c>
      <c r="T13" s="84">
        <v>1699.6330100000002</v>
      </c>
      <c r="U13" s="84">
        <v>-22.331370000000017</v>
      </c>
      <c r="V13" s="84">
        <v>23.053930000000001</v>
      </c>
      <c r="W13" s="84">
        <v>0</v>
      </c>
      <c r="X13" s="84">
        <v>985.48545999999999</v>
      </c>
      <c r="Y13" s="84">
        <v>5.4000000000000001E-4</v>
      </c>
      <c r="Z13" s="84">
        <f t="shared" si="0"/>
        <v>24964.865739999997</v>
      </c>
      <c r="AA13" s="3"/>
    </row>
    <row r="14" spans="1:27" ht="15" customHeight="1" x14ac:dyDescent="0.2">
      <c r="A14" s="88" t="s">
        <v>1407</v>
      </c>
      <c r="B14" s="85">
        <v>-10028.736000000001</v>
      </c>
      <c r="C14" s="85">
        <v>-117271.71646</v>
      </c>
      <c r="D14" s="85">
        <v>-55998.114580000001</v>
      </c>
      <c r="E14" s="85">
        <v>-37462.159209999998</v>
      </c>
      <c r="F14" s="85">
        <v>-7507.4343500000004</v>
      </c>
      <c r="G14" s="85">
        <v>-16828.684880000004</v>
      </c>
      <c r="H14" s="85">
        <v>-43689.125019999985</v>
      </c>
      <c r="I14" s="85">
        <v>-13586.891989999996</v>
      </c>
      <c r="J14" s="85">
        <v>-63978.537479999999</v>
      </c>
      <c r="K14" s="85">
        <v>-19160.836149999999</v>
      </c>
      <c r="L14" s="85">
        <v>-76380.511679999996</v>
      </c>
      <c r="M14" s="85">
        <v>-14594.784770000004</v>
      </c>
      <c r="N14" s="85">
        <v>-58315.258900000015</v>
      </c>
      <c r="O14" s="85">
        <v>-12838.479829999998</v>
      </c>
      <c r="P14" s="85">
        <v>-25322.328399999999</v>
      </c>
      <c r="Q14" s="85">
        <v>-1502.2778900000001</v>
      </c>
      <c r="R14" s="85">
        <v>-3150.8697800000004</v>
      </c>
      <c r="S14" s="85">
        <v>-41992.88291</v>
      </c>
      <c r="T14" s="85">
        <v>-33845.204699999995</v>
      </c>
      <c r="U14" s="85">
        <v>-30509.782360000001</v>
      </c>
      <c r="V14" s="85">
        <v>-6119.7704000000003</v>
      </c>
      <c r="W14" s="85">
        <v>-458.30273999999997</v>
      </c>
      <c r="X14" s="85">
        <v>-7872.0322799999994</v>
      </c>
      <c r="Y14" s="85">
        <v>-53840.935340000011</v>
      </c>
      <c r="Z14" s="84">
        <f t="shared" si="0"/>
        <v>-752255.6581</v>
      </c>
      <c r="AA14" s="3"/>
    </row>
    <row r="15" spans="1:27" ht="15" customHeight="1" x14ac:dyDescent="0.2">
      <c r="A15" s="88" t="s">
        <v>1408</v>
      </c>
      <c r="B15" s="85">
        <v>-9916.2720000000008</v>
      </c>
      <c r="C15" s="85">
        <v>-125828.34801</v>
      </c>
      <c r="D15" s="85">
        <v>-220955.56730000002</v>
      </c>
      <c r="E15" s="85">
        <v>-38440.653890000001</v>
      </c>
      <c r="F15" s="85">
        <v>-27715.036039999999</v>
      </c>
      <c r="G15" s="85">
        <v>-205535.56213999999</v>
      </c>
      <c r="H15" s="85">
        <v>-80248.70110999998</v>
      </c>
      <c r="I15" s="85">
        <v>-29561.685660000003</v>
      </c>
      <c r="J15" s="85">
        <v>-99703.631839999973</v>
      </c>
      <c r="K15" s="85">
        <v>-38044.095120000005</v>
      </c>
      <c r="L15" s="85">
        <v>-66742.786850000004</v>
      </c>
      <c r="M15" s="85">
        <v>-12269.836539999998</v>
      </c>
      <c r="N15" s="85">
        <v>-88252.342180000021</v>
      </c>
      <c r="O15" s="85">
        <v>-37319.513469999991</v>
      </c>
      <c r="P15" s="85">
        <v>-31110.17294</v>
      </c>
      <c r="Q15" s="85">
        <v>-4319.2206699999997</v>
      </c>
      <c r="R15" s="85">
        <v>-12767.023029999997</v>
      </c>
      <c r="S15" s="85">
        <v>-100366.99254999998</v>
      </c>
      <c r="T15" s="85">
        <v>-49638.8315</v>
      </c>
      <c r="U15" s="85">
        <v>-27256.962009999999</v>
      </c>
      <c r="V15" s="85">
        <v>-16196.775669999995</v>
      </c>
      <c r="W15" s="85">
        <v>-1035.74416</v>
      </c>
      <c r="X15" s="85">
        <v>-36861.111290000001</v>
      </c>
      <c r="Y15" s="85">
        <v>-76070.631800000017</v>
      </c>
      <c r="Z15" s="84">
        <f t="shared" si="0"/>
        <v>-1436157.49777</v>
      </c>
      <c r="AA15" s="3"/>
    </row>
    <row r="16" spans="1:27" ht="15" customHeight="1" x14ac:dyDescent="0.2">
      <c r="A16" s="90" t="s">
        <v>1409</v>
      </c>
      <c r="B16" s="85">
        <v>4882.8969999999999</v>
      </c>
      <c r="C16" s="85">
        <v>49047.372040000009</v>
      </c>
      <c r="D16" s="85">
        <v>26920.536680000001</v>
      </c>
      <c r="E16" s="85">
        <v>15463.115810000001</v>
      </c>
      <c r="F16" s="85">
        <v>2873.1697600000002</v>
      </c>
      <c r="G16" s="85">
        <v>3942.2944900000007</v>
      </c>
      <c r="H16" s="85">
        <v>12435.492800000002</v>
      </c>
      <c r="I16" s="85">
        <v>5722.6394500000006</v>
      </c>
      <c r="J16" s="85">
        <v>23635.076069999999</v>
      </c>
      <c r="K16" s="85">
        <v>8283.4585499999994</v>
      </c>
      <c r="L16" s="85">
        <v>35321.509619999997</v>
      </c>
      <c r="M16" s="85">
        <v>7459.3151200000002</v>
      </c>
      <c r="N16" s="85">
        <v>25574.510109999999</v>
      </c>
      <c r="O16" s="85">
        <v>4455.28449</v>
      </c>
      <c r="P16" s="85">
        <v>11931.142589999998</v>
      </c>
      <c r="Q16" s="85">
        <v>464.00153999999998</v>
      </c>
      <c r="R16" s="85">
        <v>1199.7807499999997</v>
      </c>
      <c r="S16" s="85">
        <v>14741.34935</v>
      </c>
      <c r="T16" s="85">
        <v>11889.669770000002</v>
      </c>
      <c r="U16" s="85">
        <v>13938.537479999995</v>
      </c>
      <c r="V16" s="85">
        <v>2303.5079500000002</v>
      </c>
      <c r="W16" s="85">
        <v>-110.94807999999999</v>
      </c>
      <c r="X16" s="85">
        <v>3797.2192600000003</v>
      </c>
      <c r="Y16" s="85">
        <v>24269.82404</v>
      </c>
      <c r="Z16" s="84">
        <f t="shared" si="0"/>
        <v>310440.75663999998</v>
      </c>
      <c r="AA16" s="3"/>
    </row>
    <row r="17" spans="1:27" ht="15" customHeight="1" x14ac:dyDescent="0.2">
      <c r="A17" s="88" t="s">
        <v>1410</v>
      </c>
      <c r="B17" s="85">
        <v>9316.3539999999994</v>
      </c>
      <c r="C17" s="85">
        <v>109023.69514000001</v>
      </c>
      <c r="D17" s="85">
        <v>159650.86174000008</v>
      </c>
      <c r="E17" s="85">
        <v>42333.056150000004</v>
      </c>
      <c r="F17" s="85">
        <v>23387.656210000001</v>
      </c>
      <c r="G17" s="85">
        <v>167519.40171000001</v>
      </c>
      <c r="H17" s="85">
        <v>64209.39858999999</v>
      </c>
      <c r="I17" s="85">
        <v>16450.599429999998</v>
      </c>
      <c r="J17" s="85">
        <v>78781.678200000024</v>
      </c>
      <c r="K17" s="85">
        <v>31012.311600000001</v>
      </c>
      <c r="L17" s="85">
        <v>58195.987720000005</v>
      </c>
      <c r="M17" s="85">
        <v>11502.675700000003</v>
      </c>
      <c r="N17" s="85">
        <v>76244.165829999984</v>
      </c>
      <c r="O17" s="85">
        <v>34610.927550000008</v>
      </c>
      <c r="P17" s="85">
        <v>12582.4496</v>
      </c>
      <c r="Q17" s="85">
        <v>3660.4388200000003</v>
      </c>
      <c r="R17" s="85">
        <v>9087.3435200000022</v>
      </c>
      <c r="S17" s="85">
        <v>85471.840459999992</v>
      </c>
      <c r="T17" s="85">
        <v>43881.356129999993</v>
      </c>
      <c r="U17" s="85">
        <v>15197.189040000003</v>
      </c>
      <c r="V17" s="85">
        <v>10020.5591</v>
      </c>
      <c r="W17" s="85">
        <v>813.2481700000003</v>
      </c>
      <c r="X17" s="85">
        <v>22395.223310000001</v>
      </c>
      <c r="Y17" s="85">
        <v>65337.37147999998</v>
      </c>
      <c r="Z17" s="84">
        <f t="shared" si="0"/>
        <v>1150685.7892</v>
      </c>
      <c r="AA17" s="3"/>
    </row>
    <row r="18" spans="1:27" ht="15" customHeight="1" x14ac:dyDescent="0.2">
      <c r="A18" s="88" t="s">
        <v>1411</v>
      </c>
      <c r="B18" s="85">
        <v>-4822.357</v>
      </c>
      <c r="C18" s="85">
        <v>-53522.193389999986</v>
      </c>
      <c r="D18" s="85">
        <v>-28831.85528</v>
      </c>
      <c r="E18" s="85">
        <v>-16527.548469999998</v>
      </c>
      <c r="F18" s="85">
        <v>-2326.2182899999998</v>
      </c>
      <c r="G18" s="85">
        <v>-2827.84584</v>
      </c>
      <c r="H18" s="85">
        <v>-18906.025439999994</v>
      </c>
      <c r="I18" s="85">
        <v>-2882.6927700000001</v>
      </c>
      <c r="J18" s="85">
        <v>-14468.132969999999</v>
      </c>
      <c r="K18" s="85">
        <v>-7399.8580000000002</v>
      </c>
      <c r="L18" s="85">
        <v>-35470.104619999998</v>
      </c>
      <c r="M18" s="85">
        <v>-6970.1889099999999</v>
      </c>
      <c r="N18" s="85">
        <v>-23882.174210000001</v>
      </c>
      <c r="O18" s="85">
        <v>-4265.8800199999996</v>
      </c>
      <c r="P18" s="85">
        <v>-4700.1949000000004</v>
      </c>
      <c r="Q18" s="85">
        <v>-720.61613999999986</v>
      </c>
      <c r="R18" s="85">
        <v>-629.73985999999991</v>
      </c>
      <c r="S18" s="85">
        <v>-13278.03291</v>
      </c>
      <c r="T18" s="85">
        <v>-9649.7072599999992</v>
      </c>
      <c r="U18" s="85">
        <v>-7612.2621899999995</v>
      </c>
      <c r="V18" s="85">
        <v>-2765.3671199999999</v>
      </c>
      <c r="W18" s="85">
        <v>154.13233999999997</v>
      </c>
      <c r="X18" s="85">
        <v>-2753.4718599999997</v>
      </c>
      <c r="Y18" s="85">
        <v>-18060.466900000007</v>
      </c>
      <c r="Z18" s="84">
        <f t="shared" si="0"/>
        <v>-283118.80200999998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7422.2842800000008</v>
      </c>
      <c r="D20" s="85">
        <v>11750.240200000002</v>
      </c>
      <c r="E20" s="85">
        <v>0</v>
      </c>
      <c r="F20" s="85">
        <v>1357.7827900000002</v>
      </c>
      <c r="G20" s="85">
        <v>17517.643909999995</v>
      </c>
      <c r="H20" s="85">
        <v>0</v>
      </c>
      <c r="I20" s="85">
        <v>1396.7022099999999</v>
      </c>
      <c r="J20" s="85">
        <v>3617.3764200000001</v>
      </c>
      <c r="K20" s="85">
        <v>2314.1895723953321</v>
      </c>
      <c r="L20" s="85">
        <v>6531.2507596453152</v>
      </c>
      <c r="M20" s="85">
        <v>0</v>
      </c>
      <c r="N20" s="85">
        <v>0</v>
      </c>
      <c r="O20" s="85">
        <v>1408.9545700000001</v>
      </c>
      <c r="P20" s="85">
        <v>983.24392</v>
      </c>
      <c r="Q20" s="85">
        <v>289.52078999999998</v>
      </c>
      <c r="R20" s="85">
        <v>622.85510000000022</v>
      </c>
      <c r="S20" s="85">
        <v>10254.394299999996</v>
      </c>
      <c r="T20" s="85">
        <v>0</v>
      </c>
      <c r="U20" s="85">
        <v>0</v>
      </c>
      <c r="V20" s="85">
        <v>1737.9817711893218</v>
      </c>
      <c r="W20" s="85">
        <v>0</v>
      </c>
      <c r="X20" s="85">
        <v>595.19280000000003</v>
      </c>
      <c r="Y20" s="85">
        <v>2205.56691</v>
      </c>
      <c r="Z20" s="84">
        <f t="shared" si="0"/>
        <v>70005.180303229979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9612.2109700000001</v>
      </c>
      <c r="D21" s="85">
        <v>7555.8111600000002</v>
      </c>
      <c r="E21" s="85">
        <v>12755.581749999999</v>
      </c>
      <c r="F21" s="85">
        <v>0</v>
      </c>
      <c r="G21" s="85">
        <v>9704.2134699999951</v>
      </c>
      <c r="H21" s="85">
        <v>14699.731649999998</v>
      </c>
      <c r="I21" s="85">
        <v>2225.2687600000004</v>
      </c>
      <c r="J21" s="85">
        <v>228.21465000000001</v>
      </c>
      <c r="K21" s="85">
        <v>0</v>
      </c>
      <c r="L21" s="85">
        <v>1020.5590800000001</v>
      </c>
      <c r="M21" s="85">
        <v>0</v>
      </c>
      <c r="N21" s="85">
        <v>461.05096800000001</v>
      </c>
      <c r="O21" s="85">
        <v>4411.5762699999996</v>
      </c>
      <c r="P21" s="85">
        <v>358.44837000000007</v>
      </c>
      <c r="Q21" s="85">
        <v>0</v>
      </c>
      <c r="R21" s="85">
        <v>4832.4862000000003</v>
      </c>
      <c r="S21" s="85">
        <v>3342.31106</v>
      </c>
      <c r="T21" s="85">
        <v>175.0271200000002</v>
      </c>
      <c r="U21" s="85">
        <v>4189.5353800000003</v>
      </c>
      <c r="V21" s="85">
        <v>867.01364999999998</v>
      </c>
      <c r="W21" s="85">
        <v>218.01943</v>
      </c>
      <c r="X21" s="85">
        <v>483.15762000000001</v>
      </c>
      <c r="Y21" s="85">
        <v>59.505789999999998</v>
      </c>
      <c r="Z21" s="84">
        <f t="shared" si="0"/>
        <v>77199.723347999985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305</v>
      </c>
      <c r="B23" s="258">
        <f t="shared" ref="B23:Y23" si="1">+B10+B20+B21</f>
        <v>9031.3507600000048</v>
      </c>
      <c r="C23" s="258">
        <f t="shared" si="1"/>
        <v>183365.47394000011</v>
      </c>
      <c r="D23" s="258">
        <f t="shared" si="1"/>
        <v>351163.05445000011</v>
      </c>
      <c r="E23" s="258">
        <f t="shared" si="1"/>
        <v>71066.225330000016</v>
      </c>
      <c r="F23" s="258">
        <f t="shared" si="1"/>
        <v>51539.824310000004</v>
      </c>
      <c r="G23" s="258">
        <f t="shared" si="1"/>
        <v>443611.77575999981</v>
      </c>
      <c r="H23" s="258">
        <f t="shared" si="1"/>
        <v>123907.63244000009</v>
      </c>
      <c r="I23" s="258">
        <f t="shared" si="1"/>
        <v>42153.88149</v>
      </c>
      <c r="J23" s="258">
        <f t="shared" si="1"/>
        <v>146489.08970000004</v>
      </c>
      <c r="K23" s="258">
        <f t="shared" si="1"/>
        <v>59200.394632395306</v>
      </c>
      <c r="L23" s="258">
        <f t="shared" si="1"/>
        <v>66804.815389645344</v>
      </c>
      <c r="M23" s="258">
        <f t="shared" si="1"/>
        <v>12616.739640000003</v>
      </c>
      <c r="N23" s="258">
        <f t="shared" si="1"/>
        <v>120847.98171799994</v>
      </c>
      <c r="O23" s="258">
        <f t="shared" si="1"/>
        <v>74233.536390000037</v>
      </c>
      <c r="P23" s="258">
        <f t="shared" si="1"/>
        <v>27593.395990000005</v>
      </c>
      <c r="Q23" s="258">
        <f t="shared" si="1"/>
        <v>7953.3569700000007</v>
      </c>
      <c r="R23" s="258">
        <f t="shared" si="1"/>
        <v>29896.992270000006</v>
      </c>
      <c r="S23" s="258">
        <f t="shared" si="1"/>
        <v>195893.48924000002</v>
      </c>
      <c r="T23" s="258">
        <f t="shared" si="1"/>
        <v>84138.537880000033</v>
      </c>
      <c r="U23" s="258">
        <f t="shared" si="1"/>
        <v>30891.251240000016</v>
      </c>
      <c r="V23" s="258">
        <f t="shared" si="1"/>
        <v>24888.908291189331</v>
      </c>
      <c r="W23" s="258">
        <f t="shared" si="1"/>
        <v>1677.4177</v>
      </c>
      <c r="X23" s="258">
        <f t="shared" si="1"/>
        <v>58236.894739999989</v>
      </c>
      <c r="Y23" s="258">
        <f t="shared" si="1"/>
        <v>107653.95611999983</v>
      </c>
      <c r="Z23" s="258">
        <f>SUM(B23:Y23)</f>
        <v>2324855.9763912307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307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-11781.747789999999</v>
      </c>
      <c r="C26" s="85">
        <v>-138669.20531999998</v>
      </c>
      <c r="D26" s="85">
        <v>-305972.84010000003</v>
      </c>
      <c r="E26" s="85">
        <v>-84428.671270000006</v>
      </c>
      <c r="F26" s="85">
        <v>-40609.423740000013</v>
      </c>
      <c r="G26" s="85">
        <v>-317120.33436999982</v>
      </c>
      <c r="H26" s="85">
        <v>-102306.86570999998</v>
      </c>
      <c r="I26" s="85">
        <v>-40050.387039999994</v>
      </c>
      <c r="J26" s="85">
        <v>-119430.45134000006</v>
      </c>
      <c r="K26" s="85">
        <v>-45541.787280000004</v>
      </c>
      <c r="L26" s="85">
        <v>-49991.576880444205</v>
      </c>
      <c r="M26" s="85">
        <v>-12739.936989999997</v>
      </c>
      <c r="N26" s="85">
        <v>-102363.31244999998</v>
      </c>
      <c r="O26" s="85">
        <v>-52195.356829999997</v>
      </c>
      <c r="P26" s="85">
        <v>-22733.048360000004</v>
      </c>
      <c r="Q26" s="85">
        <v>-7346.2115800000001</v>
      </c>
      <c r="R26" s="85">
        <v>-24881.876700000001</v>
      </c>
      <c r="S26" s="85">
        <v>-158335.75436000002</v>
      </c>
      <c r="T26" s="85">
        <v>-84302.017449999999</v>
      </c>
      <c r="U26" s="85">
        <v>-24343.426069999994</v>
      </c>
      <c r="V26" s="85">
        <v>-22482.806849999997</v>
      </c>
      <c r="W26" s="85">
        <v>-1502.1313200000013</v>
      </c>
      <c r="X26" s="85">
        <v>-48286.748329999995</v>
      </c>
      <c r="Y26" s="85">
        <v>-89016.971450000012</v>
      </c>
      <c r="Z26" s="84">
        <f t="shared" ref="Z26:Z46" si="2">SUM(B26:Y26)</f>
        <v>-1906432.8895804444</v>
      </c>
      <c r="AA26" s="3"/>
    </row>
    <row r="27" spans="1:27" ht="15" customHeight="1" x14ac:dyDescent="0.2">
      <c r="A27" s="88" t="s">
        <v>1414</v>
      </c>
      <c r="B27" s="84">
        <v>-9043.1890000000003</v>
      </c>
      <c r="C27" s="84">
        <v>-228465.21148</v>
      </c>
      <c r="D27" s="84">
        <v>-319882.10538999998</v>
      </c>
      <c r="E27" s="84">
        <v>-109191.59203</v>
      </c>
      <c r="F27" s="84">
        <v>-41104.84075000001</v>
      </c>
      <c r="G27" s="84">
        <v>-316414.25523999991</v>
      </c>
      <c r="H27" s="84">
        <v>-123782.23631999998</v>
      </c>
      <c r="I27" s="84">
        <v>-35075.659549999997</v>
      </c>
      <c r="J27" s="84">
        <v>-160002.04946000007</v>
      </c>
      <c r="K27" s="84">
        <v>-61762.209649999997</v>
      </c>
      <c r="L27" s="84">
        <v>-74687.796680000014</v>
      </c>
      <c r="M27" s="84">
        <v>-25163.417769999996</v>
      </c>
      <c r="N27" s="84">
        <v>-129858.01527999999</v>
      </c>
      <c r="O27" s="84">
        <v>-59804.133720000005</v>
      </c>
      <c r="P27" s="84">
        <v>-32081.884150000002</v>
      </c>
      <c r="Q27" s="84">
        <v>-7164.5264100000013</v>
      </c>
      <c r="R27" s="84">
        <v>-24548.821970000001</v>
      </c>
      <c r="S27" s="84">
        <v>-160099.39627000003</v>
      </c>
      <c r="T27" s="84">
        <v>-96897.502260000023</v>
      </c>
      <c r="U27" s="84">
        <v>-42033.975490000004</v>
      </c>
      <c r="V27" s="84">
        <v>-25021.99956</v>
      </c>
      <c r="W27" s="84">
        <v>-2017.8425199999997</v>
      </c>
      <c r="X27" s="84">
        <v>-44549.716840000001</v>
      </c>
      <c r="Y27" s="84">
        <v>-131499.05424</v>
      </c>
      <c r="Z27" s="84">
        <f t="shared" si="2"/>
        <v>-2260151.4320299993</v>
      </c>
      <c r="AA27" s="3"/>
    </row>
    <row r="28" spans="1:27" ht="15" customHeight="1" x14ac:dyDescent="0.2">
      <c r="A28" s="88" t="s">
        <v>2528</v>
      </c>
      <c r="B28" s="85">
        <v>-9043.1890000000003</v>
      </c>
      <c r="C28" s="85">
        <v>-228459.56485999998</v>
      </c>
      <c r="D28" s="85">
        <v>-311925.15443</v>
      </c>
      <c r="E28" s="85">
        <v>-108979.74751999999</v>
      </c>
      <c r="F28" s="85">
        <v>-41104.84075000001</v>
      </c>
      <c r="G28" s="85">
        <v>-314689.55248999991</v>
      </c>
      <c r="H28" s="85">
        <v>-121896.87817999997</v>
      </c>
      <c r="I28" s="85">
        <v>-34855.077199999992</v>
      </c>
      <c r="J28" s="85">
        <v>-159536.67910000007</v>
      </c>
      <c r="K28" s="85">
        <v>-61762.209649999997</v>
      </c>
      <c r="L28" s="85">
        <v>-74687.796680000014</v>
      </c>
      <c r="M28" s="85">
        <v>-25163.417769999996</v>
      </c>
      <c r="N28" s="85">
        <v>-129007.76838999998</v>
      </c>
      <c r="O28" s="85">
        <v>-59078.13895</v>
      </c>
      <c r="P28" s="85">
        <v>-31821.476240000004</v>
      </c>
      <c r="Q28" s="85">
        <v>-7164.5264100000013</v>
      </c>
      <c r="R28" s="85">
        <v>-24548.821970000001</v>
      </c>
      <c r="S28" s="85">
        <v>-160095.61220000006</v>
      </c>
      <c r="T28" s="85">
        <v>-95760.775080000007</v>
      </c>
      <c r="U28" s="85">
        <v>-41994.536100000005</v>
      </c>
      <c r="V28" s="85">
        <v>-25021.99956</v>
      </c>
      <c r="W28" s="85">
        <v>-2017.8425199999997</v>
      </c>
      <c r="X28" s="85">
        <v>-43949.294480000004</v>
      </c>
      <c r="Y28" s="85">
        <v>-131496.05460999999</v>
      </c>
      <c r="Z28" s="84">
        <f t="shared" si="2"/>
        <v>-2244060.9541399996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-5.6466199999999995</v>
      </c>
      <c r="D29" s="85">
        <v>-7956.950960000001</v>
      </c>
      <c r="E29" s="85">
        <v>-211.84451000000004</v>
      </c>
      <c r="F29" s="85">
        <v>0</v>
      </c>
      <c r="G29" s="85">
        <v>-1724.7027499999999</v>
      </c>
      <c r="H29" s="85">
        <v>-1885.3581399999998</v>
      </c>
      <c r="I29" s="85">
        <v>-220.58235000000002</v>
      </c>
      <c r="J29" s="85">
        <v>-465.37036000000006</v>
      </c>
      <c r="K29" s="85">
        <v>0</v>
      </c>
      <c r="L29" s="85">
        <v>0</v>
      </c>
      <c r="M29" s="85">
        <v>0</v>
      </c>
      <c r="N29" s="85">
        <v>-850.24689000000001</v>
      </c>
      <c r="O29" s="85">
        <v>-725.99477000000002</v>
      </c>
      <c r="P29" s="85">
        <v>-260.40791000000002</v>
      </c>
      <c r="Q29" s="85">
        <v>0</v>
      </c>
      <c r="R29" s="85">
        <v>0</v>
      </c>
      <c r="S29" s="85">
        <v>-3.7840699999999998</v>
      </c>
      <c r="T29" s="85">
        <v>-1136.7271799999996</v>
      </c>
      <c r="U29" s="85">
        <v>-39.43939000000001</v>
      </c>
      <c r="V29" s="85">
        <v>0</v>
      </c>
      <c r="W29" s="85">
        <v>0</v>
      </c>
      <c r="X29" s="85">
        <v>-600.42236000000003</v>
      </c>
      <c r="Y29" s="85">
        <v>-2.9996300000000002</v>
      </c>
      <c r="Z29" s="84">
        <f t="shared" si="2"/>
        <v>-16090.477890000002</v>
      </c>
      <c r="AA29" s="3"/>
    </row>
    <row r="30" spans="1:27" ht="15" customHeight="1" x14ac:dyDescent="0.2">
      <c r="A30" s="88" t="s">
        <v>1415</v>
      </c>
      <c r="B30" s="84">
        <v>1009.7632100000002</v>
      </c>
      <c r="C30" s="84">
        <v>102237.87834000001</v>
      </c>
      <c r="D30" s="84">
        <v>37288.405139999995</v>
      </c>
      <c r="E30" s="84">
        <v>48316.483629999995</v>
      </c>
      <c r="F30" s="84">
        <v>3894.3239399999998</v>
      </c>
      <c r="G30" s="84">
        <v>1673.17157</v>
      </c>
      <c r="H30" s="84">
        <v>29510.235120000001</v>
      </c>
      <c r="I30" s="84">
        <v>3933.1687999999999</v>
      </c>
      <c r="J30" s="84">
        <v>43195.232770000002</v>
      </c>
      <c r="K30" s="84">
        <v>13553.459290000001</v>
      </c>
      <c r="L30" s="84">
        <v>24807.905929555804</v>
      </c>
      <c r="M30" s="84">
        <v>13179.803579999998</v>
      </c>
      <c r="N30" s="84">
        <v>29448.873319999995</v>
      </c>
      <c r="O30" s="84">
        <v>6236.957620000001</v>
      </c>
      <c r="P30" s="84">
        <v>12040.244259999998</v>
      </c>
      <c r="Q30" s="84">
        <v>1039.6555700000001</v>
      </c>
      <c r="R30" s="84">
        <v>1401.1786899999997</v>
      </c>
      <c r="S30" s="84">
        <v>15059.912470000003</v>
      </c>
      <c r="T30" s="84">
        <v>18529.189770000005</v>
      </c>
      <c r="U30" s="84">
        <v>21214.00405</v>
      </c>
      <c r="V30" s="84">
        <v>4413.5540899999996</v>
      </c>
      <c r="W30" s="84">
        <v>539.89568000000008</v>
      </c>
      <c r="X30" s="84">
        <v>2505.5587</v>
      </c>
      <c r="Y30" s="84">
        <v>44609.045489999997</v>
      </c>
      <c r="Z30" s="84">
        <f t="shared" si="2"/>
        <v>479637.90102955583</v>
      </c>
      <c r="AA30" s="3"/>
    </row>
    <row r="31" spans="1:27" ht="15" customHeight="1" x14ac:dyDescent="0.2">
      <c r="A31" s="88" t="s">
        <v>2528</v>
      </c>
      <c r="B31" s="85">
        <v>1009.7632100000002</v>
      </c>
      <c r="C31" s="85">
        <v>102237.87834000001</v>
      </c>
      <c r="D31" s="85">
        <v>37288.405139999995</v>
      </c>
      <c r="E31" s="85">
        <v>48316.483629999995</v>
      </c>
      <c r="F31" s="85">
        <v>3894.3239399999998</v>
      </c>
      <c r="G31" s="85">
        <v>1673.17157</v>
      </c>
      <c r="H31" s="85">
        <v>29510.235120000001</v>
      </c>
      <c r="I31" s="85">
        <v>3933.1687999999999</v>
      </c>
      <c r="J31" s="85">
        <v>43195.232770000002</v>
      </c>
      <c r="K31" s="85">
        <v>13553.459290000001</v>
      </c>
      <c r="L31" s="85">
        <v>24807.905929555804</v>
      </c>
      <c r="M31" s="85">
        <v>13179.803579999998</v>
      </c>
      <c r="N31" s="85">
        <v>29448.873319999995</v>
      </c>
      <c r="O31" s="85">
        <v>6236.957620000001</v>
      </c>
      <c r="P31" s="85">
        <v>12040.244259999998</v>
      </c>
      <c r="Q31" s="85">
        <v>1039.6555700000001</v>
      </c>
      <c r="R31" s="85">
        <v>1401.1786899999997</v>
      </c>
      <c r="S31" s="85">
        <v>15059.912470000003</v>
      </c>
      <c r="T31" s="85">
        <v>18529.189770000005</v>
      </c>
      <c r="U31" s="85">
        <v>21214.00405</v>
      </c>
      <c r="V31" s="85">
        <v>4413.5540899999996</v>
      </c>
      <c r="W31" s="85">
        <v>539.89568000000008</v>
      </c>
      <c r="X31" s="85">
        <v>2505.5587</v>
      </c>
      <c r="Y31" s="85">
        <v>44609.045489999997</v>
      </c>
      <c r="Z31" s="84">
        <f t="shared" si="2"/>
        <v>479637.90102955583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4">
        <f t="shared" si="2"/>
        <v>0</v>
      </c>
      <c r="AA32" s="3"/>
    </row>
    <row r="33" spans="1:27" ht="15" customHeight="1" x14ac:dyDescent="0.2">
      <c r="A33" s="88" t="s">
        <v>1416</v>
      </c>
      <c r="B33" s="85">
        <v>-9527.6360000000004</v>
      </c>
      <c r="C33" s="85">
        <v>-62270.709880000002</v>
      </c>
      <c r="D33" s="85">
        <v>-83729.758560000002</v>
      </c>
      <c r="E33" s="85">
        <v>-43083.50346</v>
      </c>
      <c r="F33" s="85">
        <v>-14147.09951</v>
      </c>
      <c r="G33" s="85">
        <v>-96768.826119999969</v>
      </c>
      <c r="H33" s="85">
        <v>-42981.704740000001</v>
      </c>
      <c r="I33" s="85">
        <v>-17713.515649999998</v>
      </c>
      <c r="J33" s="85">
        <v>-56660.957310000005</v>
      </c>
      <c r="K33" s="85">
        <v>-11668.3933</v>
      </c>
      <c r="L33" s="85">
        <v>-38414.004280000001</v>
      </c>
      <c r="M33" s="85">
        <v>-6601.7598099999996</v>
      </c>
      <c r="N33" s="85">
        <v>-42277.662059999995</v>
      </c>
      <c r="O33" s="85">
        <v>-16462.271349999999</v>
      </c>
      <c r="P33" s="85">
        <v>-9081.011239999998</v>
      </c>
      <c r="Q33" s="85">
        <v>-3668.4108200000001</v>
      </c>
      <c r="R33" s="85">
        <v>-7018.8152599999994</v>
      </c>
      <c r="S33" s="85">
        <v>-66980.010630000004</v>
      </c>
      <c r="T33" s="85">
        <v>-44030.128489999996</v>
      </c>
      <c r="U33" s="85">
        <v>-18704.515899999995</v>
      </c>
      <c r="V33" s="85">
        <v>-9445.5740299999998</v>
      </c>
      <c r="W33" s="85">
        <v>-8458.1930600000014</v>
      </c>
      <c r="X33" s="85">
        <v>-25959.856990000004</v>
      </c>
      <c r="Y33" s="85">
        <v>-41126.536359999998</v>
      </c>
      <c r="Z33" s="84">
        <f t="shared" si="2"/>
        <v>-776780.85481000016</v>
      </c>
      <c r="AA33" s="3"/>
    </row>
    <row r="34" spans="1:27" ht="15" customHeight="1" x14ac:dyDescent="0.2">
      <c r="A34" s="90" t="s">
        <v>1417</v>
      </c>
      <c r="B34" s="85">
        <v>2291.5920000000001</v>
      </c>
      <c r="C34" s="85">
        <v>27524.857079999998</v>
      </c>
      <c r="D34" s="85">
        <v>8786.5029600000016</v>
      </c>
      <c r="E34" s="85">
        <v>15487.547139999999</v>
      </c>
      <c r="F34" s="85">
        <v>563.80610000000001</v>
      </c>
      <c r="G34" s="85">
        <v>7749.8968399999994</v>
      </c>
      <c r="H34" s="85">
        <v>10568.236060000001</v>
      </c>
      <c r="I34" s="85">
        <v>2172.34229</v>
      </c>
      <c r="J34" s="85">
        <v>19187.069819999997</v>
      </c>
      <c r="K34" s="85">
        <v>3170.2972599999998</v>
      </c>
      <c r="L34" s="85">
        <v>23709.87069</v>
      </c>
      <c r="M34" s="85">
        <v>3761.8871799999993</v>
      </c>
      <c r="N34" s="85">
        <v>13796.471079999999</v>
      </c>
      <c r="O34" s="85">
        <v>1590.6224999999999</v>
      </c>
      <c r="P34" s="85">
        <v>3264.3624799999998</v>
      </c>
      <c r="Q34" s="85">
        <v>526.84890000000007</v>
      </c>
      <c r="R34" s="85">
        <v>640.71971999999994</v>
      </c>
      <c r="S34" s="85">
        <v>23946.096240000003</v>
      </c>
      <c r="T34" s="85">
        <v>19958.813109999999</v>
      </c>
      <c r="U34" s="85">
        <v>10031.840590000002</v>
      </c>
      <c r="V34" s="85">
        <v>2529.70894</v>
      </c>
      <c r="W34" s="85">
        <v>7661.1281599999993</v>
      </c>
      <c r="X34" s="85">
        <v>8800.1112900000007</v>
      </c>
      <c r="Y34" s="85">
        <v>14805.761489999999</v>
      </c>
      <c r="Z34" s="84">
        <f t="shared" si="2"/>
        <v>232526.38992000005</v>
      </c>
      <c r="AA34" s="3"/>
    </row>
    <row r="35" spans="1:27" ht="15" customHeight="1" x14ac:dyDescent="0.2">
      <c r="A35" s="88" t="s">
        <v>1418</v>
      </c>
      <c r="B35" s="85">
        <v>5053.8459999999995</v>
      </c>
      <c r="C35" s="85">
        <v>52845.359929999991</v>
      </c>
      <c r="D35" s="85">
        <v>60992.633910000011</v>
      </c>
      <c r="E35" s="85">
        <v>8627.4542500000007</v>
      </c>
      <c r="F35" s="85">
        <v>10689.05286</v>
      </c>
      <c r="G35" s="85">
        <v>91431.58279</v>
      </c>
      <c r="H35" s="85">
        <v>36894.6011</v>
      </c>
      <c r="I35" s="85">
        <v>7529.0588699999998</v>
      </c>
      <c r="J35" s="85">
        <v>49653.559769999993</v>
      </c>
      <c r="K35" s="85">
        <v>14215.483479999999</v>
      </c>
      <c r="L35" s="85">
        <v>34345.605530000001</v>
      </c>
      <c r="M35" s="85">
        <v>5654.42742</v>
      </c>
      <c r="N35" s="85">
        <v>38977.120689999996</v>
      </c>
      <c r="O35" s="85">
        <v>17868.39759</v>
      </c>
      <c r="P35" s="85">
        <v>4983.1398000000017</v>
      </c>
      <c r="Q35" s="85">
        <v>2351.0914600000001</v>
      </c>
      <c r="R35" s="85">
        <v>5070.5914499999999</v>
      </c>
      <c r="S35" s="85">
        <v>37895.540250000005</v>
      </c>
      <c r="T35" s="85">
        <v>32977.246249999997</v>
      </c>
      <c r="U35" s="85">
        <v>12078.84571</v>
      </c>
      <c r="V35" s="85">
        <v>8437.0058000000008</v>
      </c>
      <c r="W35" s="85">
        <v>8222.8631800000003</v>
      </c>
      <c r="X35" s="85">
        <v>17593.365399999999</v>
      </c>
      <c r="Y35" s="85">
        <v>40437.73429</v>
      </c>
      <c r="Z35" s="84">
        <f t="shared" si="2"/>
        <v>604825.60778000019</v>
      </c>
      <c r="AA35" s="3"/>
    </row>
    <row r="36" spans="1:27" ht="15" customHeight="1" x14ac:dyDescent="0.2">
      <c r="A36" s="90" t="s">
        <v>1419</v>
      </c>
      <c r="B36" s="85">
        <v>-1566.124</v>
      </c>
      <c r="C36" s="85">
        <v>-30541.37931</v>
      </c>
      <c r="D36" s="85">
        <v>-9428.5181599999996</v>
      </c>
      <c r="E36" s="85">
        <v>-4585.0608000000011</v>
      </c>
      <c r="F36" s="85">
        <v>-504.66638</v>
      </c>
      <c r="G36" s="85">
        <v>-4791.9042100000006</v>
      </c>
      <c r="H36" s="85">
        <v>-12515.996929999999</v>
      </c>
      <c r="I36" s="85">
        <v>-895.78180000000009</v>
      </c>
      <c r="J36" s="85">
        <v>-14803.306929999999</v>
      </c>
      <c r="K36" s="85">
        <v>-3050.4243600000004</v>
      </c>
      <c r="L36" s="85">
        <v>-19753.158070000001</v>
      </c>
      <c r="M36" s="85">
        <v>-3570.8775900000001</v>
      </c>
      <c r="N36" s="85">
        <v>-12450.100200000003</v>
      </c>
      <c r="O36" s="85">
        <v>-1624.92947</v>
      </c>
      <c r="P36" s="85">
        <v>-1857.8995100000002</v>
      </c>
      <c r="Q36" s="85">
        <v>-430.87028000000004</v>
      </c>
      <c r="R36" s="85">
        <v>-426.72932999999995</v>
      </c>
      <c r="S36" s="85">
        <v>-8157.89642</v>
      </c>
      <c r="T36" s="85">
        <v>-14839.635830000001</v>
      </c>
      <c r="U36" s="85">
        <v>-6929.6250300000011</v>
      </c>
      <c r="V36" s="85">
        <v>-3395.50209</v>
      </c>
      <c r="W36" s="85">
        <v>-7449.9827599999999</v>
      </c>
      <c r="X36" s="85">
        <v>-6676.2098900000001</v>
      </c>
      <c r="Y36" s="85">
        <v>-16243.922119999999</v>
      </c>
      <c r="Z36" s="84">
        <f t="shared" si="2"/>
        <v>-186490.50147000005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4">
        <f t="shared" si="2"/>
        <v>0</v>
      </c>
      <c r="AA37" s="3"/>
    </row>
    <row r="38" spans="1:27" ht="15" customHeight="1" x14ac:dyDescent="0.2">
      <c r="A38" s="90" t="s">
        <v>2534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-8695.1612099999966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4">
        <f t="shared" si="2"/>
        <v>-8695.1612099999966</v>
      </c>
      <c r="AA38" s="3"/>
    </row>
    <row r="39" spans="1:27" ht="15" customHeight="1" x14ac:dyDescent="0.2">
      <c r="A39" s="88" t="s">
        <v>2535</v>
      </c>
      <c r="B39" s="85">
        <v>-575.25741000000016</v>
      </c>
      <c r="C39" s="85">
        <v>-46590.62745</v>
      </c>
      <c r="D39" s="85">
        <v>-91233.334170000002</v>
      </c>
      <c r="E39" s="85">
        <v>-19876.249500000002</v>
      </c>
      <c r="F39" s="85">
        <v>-15568.115302308899</v>
      </c>
      <c r="G39" s="85">
        <v>-92625.504789998929</v>
      </c>
      <c r="H39" s="85">
        <v>-51274.928319999999</v>
      </c>
      <c r="I39" s="85">
        <v>-11709.242920000001</v>
      </c>
      <c r="J39" s="85">
        <v>-36243.774930000007</v>
      </c>
      <c r="K39" s="85">
        <v>-15272.90295</v>
      </c>
      <c r="L39" s="85">
        <v>-16003.686601386631</v>
      </c>
      <c r="M39" s="85">
        <v>-3836.4274709046094</v>
      </c>
      <c r="N39" s="85">
        <v>-24717.945169999999</v>
      </c>
      <c r="O39" s="85">
        <v>-21107.177050000002</v>
      </c>
      <c r="P39" s="85">
        <v>-8987.3308100000031</v>
      </c>
      <c r="Q39" s="85">
        <v>-2648.7090899999998</v>
      </c>
      <c r="R39" s="85">
        <v>-7911.4501700000001</v>
      </c>
      <c r="S39" s="85">
        <v>-45936.80561000001</v>
      </c>
      <c r="T39" s="85">
        <v>-20938.84216</v>
      </c>
      <c r="U39" s="85">
        <v>-12011.012362760619</v>
      </c>
      <c r="V39" s="85">
        <v>-7500.9101468652561</v>
      </c>
      <c r="W39" s="85">
        <v>-1205.9290100000001</v>
      </c>
      <c r="X39" s="85">
        <v>-14315.037679999999</v>
      </c>
      <c r="Y39" s="85">
        <v>-26625.951430000001</v>
      </c>
      <c r="Z39" s="84">
        <f t="shared" si="2"/>
        <v>-594717.15250422503</v>
      </c>
      <c r="AA39" s="3"/>
    </row>
    <row r="40" spans="1:27" ht="15" customHeight="1" x14ac:dyDescent="0.2">
      <c r="A40" s="86" t="s">
        <v>1420</v>
      </c>
      <c r="B40" s="85">
        <v>-2938.8255800000002</v>
      </c>
      <c r="C40" s="85">
        <v>-45289.901120000002</v>
      </c>
      <c r="D40" s="85">
        <v>-65179.547530000003</v>
      </c>
      <c r="E40" s="85">
        <v>-14687.02339</v>
      </c>
      <c r="F40" s="85">
        <v>-9568.3183823088966</v>
      </c>
      <c r="G40" s="85">
        <v>-72923.841699998942</v>
      </c>
      <c r="H40" s="85">
        <v>-28869.963630000002</v>
      </c>
      <c r="I40" s="85">
        <v>-5404.3787599999996</v>
      </c>
      <c r="J40" s="85">
        <v>-34252.358910000003</v>
      </c>
      <c r="K40" s="85">
        <v>-12677.133520000001</v>
      </c>
      <c r="L40" s="85">
        <v>-13989.434149999995</v>
      </c>
      <c r="M40" s="85">
        <v>-3921.4001899999994</v>
      </c>
      <c r="N40" s="85">
        <v>-24962.489099999999</v>
      </c>
      <c r="O40" s="85">
        <v>-12694.52404</v>
      </c>
      <c r="P40" s="85">
        <v>-8190.23783</v>
      </c>
      <c r="Q40" s="85">
        <v>-1714.1517600000002</v>
      </c>
      <c r="R40" s="85">
        <v>-4829.4292299999997</v>
      </c>
      <c r="S40" s="85">
        <v>-32582.473640000004</v>
      </c>
      <c r="T40" s="85">
        <v>-16865.05215</v>
      </c>
      <c r="U40" s="85">
        <v>-12052.34757</v>
      </c>
      <c r="V40" s="85">
        <v>-4146.5706799999998</v>
      </c>
      <c r="W40" s="85">
        <v>-279.24060000000003</v>
      </c>
      <c r="X40" s="85">
        <v>-11330.51449</v>
      </c>
      <c r="Y40" s="85">
        <v>-21922.956409999995</v>
      </c>
      <c r="Z40" s="84">
        <f t="shared" si="2"/>
        <v>-461272.11436230777</v>
      </c>
      <c r="AA40" s="3"/>
    </row>
    <row r="41" spans="1:27" ht="15" customHeight="1" x14ac:dyDescent="0.2">
      <c r="A41" s="86" t="s">
        <v>1421</v>
      </c>
      <c r="B41" s="85">
        <v>2363.56817</v>
      </c>
      <c r="C41" s="85">
        <v>18850.631830000002</v>
      </c>
      <c r="D41" s="85">
        <v>5719.2051100000008</v>
      </c>
      <c r="E41" s="85">
        <v>5524.7538300000006</v>
      </c>
      <c r="F41" s="85">
        <v>963.77945</v>
      </c>
      <c r="G41" s="85">
        <v>1391.5897299999999</v>
      </c>
      <c r="H41" s="85">
        <v>7813.3671900000018</v>
      </c>
      <c r="I41" s="85">
        <v>0</v>
      </c>
      <c r="J41" s="85">
        <v>11590.118079999998</v>
      </c>
      <c r="K41" s="85">
        <v>3250.7834300000004</v>
      </c>
      <c r="L41" s="85">
        <v>8535.0423599999995</v>
      </c>
      <c r="M41" s="85">
        <v>2716.2000600000001</v>
      </c>
      <c r="N41" s="85">
        <v>11818.453919999998</v>
      </c>
      <c r="O41" s="85">
        <v>2342.46279</v>
      </c>
      <c r="P41" s="85">
        <v>7065.5911299999989</v>
      </c>
      <c r="Q41" s="85">
        <v>242.99374</v>
      </c>
      <c r="R41" s="85">
        <v>577.27503999999999</v>
      </c>
      <c r="S41" s="85">
        <v>6770.6915400000007</v>
      </c>
      <c r="T41" s="85">
        <v>4009.6278499999999</v>
      </c>
      <c r="U41" s="85">
        <v>9261.1776999999984</v>
      </c>
      <c r="V41" s="85">
        <v>407.02365000000003</v>
      </c>
      <c r="W41" s="85">
        <v>82.97302000000002</v>
      </c>
      <c r="X41" s="85">
        <v>2840.1341999999995</v>
      </c>
      <c r="Y41" s="85">
        <v>9433.8602099999989</v>
      </c>
      <c r="Z41" s="84">
        <f t="shared" si="2"/>
        <v>123571.30403000003</v>
      </c>
      <c r="AA41" s="3"/>
    </row>
    <row r="42" spans="1:27" ht="15" customHeight="1" x14ac:dyDescent="0.2">
      <c r="A42" s="86" t="s">
        <v>1422</v>
      </c>
      <c r="B42" s="85">
        <v>0</v>
      </c>
      <c r="C42" s="85">
        <v>-11050.903479999999</v>
      </c>
      <c r="D42" s="85">
        <v>-12916.982370000003</v>
      </c>
      <c r="E42" s="85">
        <v>-3479.5159400000002</v>
      </c>
      <c r="F42" s="85">
        <v>-4022.3509099999997</v>
      </c>
      <c r="G42" s="85">
        <v>-11858.129500000003</v>
      </c>
      <c r="H42" s="85">
        <v>-8910.6468399999994</v>
      </c>
      <c r="I42" s="85">
        <v>-2178.67418</v>
      </c>
      <c r="J42" s="85">
        <v>-6114.8219299999992</v>
      </c>
      <c r="K42" s="85">
        <v>-3957.5983599999995</v>
      </c>
      <c r="L42" s="85">
        <v>-7017.0953961923133</v>
      </c>
      <c r="M42" s="85">
        <v>-1550.6322627287561</v>
      </c>
      <c r="N42" s="85">
        <v>-6268.669820000001</v>
      </c>
      <c r="O42" s="85">
        <v>-4583.7591500000008</v>
      </c>
      <c r="P42" s="85">
        <v>-3161.8632900000002</v>
      </c>
      <c r="Q42" s="85">
        <v>-594.09500000000003</v>
      </c>
      <c r="R42" s="85">
        <v>-1926.47111</v>
      </c>
      <c r="S42" s="85">
        <v>-9792.8539800000017</v>
      </c>
      <c r="T42" s="85">
        <v>-3914.2611899999993</v>
      </c>
      <c r="U42" s="85">
        <v>-3731.5588620540857</v>
      </c>
      <c r="V42" s="85">
        <v>-2056.8069897614068</v>
      </c>
      <c r="W42" s="85">
        <v>-600.83720000000005</v>
      </c>
      <c r="X42" s="85">
        <v>-2173.8070499999999</v>
      </c>
      <c r="Y42" s="85">
        <v>-7693.4284000000007</v>
      </c>
      <c r="Z42" s="84">
        <f t="shared" si="2"/>
        <v>-119555.76321073655</v>
      </c>
      <c r="AA42" s="3"/>
    </row>
    <row r="43" spans="1:27" ht="15" customHeight="1" x14ac:dyDescent="0.2">
      <c r="A43" s="86" t="s">
        <v>1423</v>
      </c>
      <c r="B43" s="84">
        <v>0</v>
      </c>
      <c r="C43" s="84">
        <v>-9100.4546799999971</v>
      </c>
      <c r="D43" s="84">
        <v>-8340.9488800000017</v>
      </c>
      <c r="E43" s="84">
        <v>-3221.3300599999993</v>
      </c>
      <c r="F43" s="84">
        <v>-1077.8850700000003</v>
      </c>
      <c r="G43" s="84">
        <v>-6367.0598100000016</v>
      </c>
      <c r="H43" s="84">
        <v>-4214.8663500000002</v>
      </c>
      <c r="I43" s="84">
        <v>-129.85590999999999</v>
      </c>
      <c r="J43" s="84">
        <v>-5361.727820000001</v>
      </c>
      <c r="K43" s="84">
        <v>-1549.56998</v>
      </c>
      <c r="L43" s="84">
        <v>-3354.8620936986558</v>
      </c>
      <c r="M43" s="84">
        <v>-764.63098362605558</v>
      </c>
      <c r="N43" s="84">
        <v>-4246.157220000001</v>
      </c>
      <c r="O43" s="84">
        <v>-2415.9366</v>
      </c>
      <c r="P43" s="84">
        <v>-753.95891999999981</v>
      </c>
      <c r="Q43" s="84">
        <v>-583.45606999999995</v>
      </c>
      <c r="R43" s="84">
        <v>-1244.8844899999999</v>
      </c>
      <c r="S43" s="84">
        <v>-4139.5262099999991</v>
      </c>
      <c r="T43" s="84">
        <v>-1969.5304900000006</v>
      </c>
      <c r="U43" s="84">
        <v>-1787.4421389452455</v>
      </c>
      <c r="V43" s="84">
        <v>-326.81426364910891</v>
      </c>
      <c r="W43" s="84">
        <v>-228.40002999999999</v>
      </c>
      <c r="X43" s="84">
        <v>-930.22665999999981</v>
      </c>
      <c r="Y43" s="84">
        <v>-3206.2671900000005</v>
      </c>
      <c r="Z43" s="84">
        <f t="shared" si="2"/>
        <v>-65315.791919919058</v>
      </c>
      <c r="AA43" s="3"/>
    </row>
    <row r="44" spans="1:27" ht="15" customHeight="1" x14ac:dyDescent="0.2">
      <c r="A44" s="86" t="s">
        <v>1424</v>
      </c>
      <c r="B44" s="85">
        <v>0</v>
      </c>
      <c r="C44" s="85">
        <v>0</v>
      </c>
      <c r="D44" s="85">
        <v>-2602.3402599999999</v>
      </c>
      <c r="E44" s="85">
        <v>-787.10484000000008</v>
      </c>
      <c r="F44" s="85">
        <v>-856.17731000000015</v>
      </c>
      <c r="G44" s="85">
        <v>-1454.7445499999997</v>
      </c>
      <c r="H44" s="85">
        <v>-604.90688999999975</v>
      </c>
      <c r="I44" s="85">
        <v>-327.57873000000001</v>
      </c>
      <c r="J44" s="85">
        <v>0</v>
      </c>
      <c r="K44" s="85">
        <v>-333.44743000000005</v>
      </c>
      <c r="L44" s="85">
        <v>-35.659253037183248</v>
      </c>
      <c r="M44" s="85">
        <v>-111.35470454979884</v>
      </c>
      <c r="N44" s="85">
        <v>0</v>
      </c>
      <c r="O44" s="85">
        <v>0</v>
      </c>
      <c r="P44" s="85">
        <v>-2108.0069200000003</v>
      </c>
      <c r="Q44" s="85">
        <v>0</v>
      </c>
      <c r="R44" s="85">
        <v>-14.570729999999999</v>
      </c>
      <c r="S44" s="85">
        <v>-2099.9001200000002</v>
      </c>
      <c r="T44" s="85">
        <v>0</v>
      </c>
      <c r="U44" s="85">
        <v>-395.74463336170226</v>
      </c>
      <c r="V44" s="85">
        <v>0</v>
      </c>
      <c r="W44" s="85">
        <v>-4.3988899999999997</v>
      </c>
      <c r="X44" s="85">
        <v>-788.45850000000007</v>
      </c>
      <c r="Y44" s="85">
        <v>-102.60061999999999</v>
      </c>
      <c r="Z44" s="84">
        <f t="shared" si="2"/>
        <v>-12626.994380948685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-0.2731900000000001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-44.700890000000001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4">
        <f t="shared" si="2"/>
        <v>-44.974080000000001</v>
      </c>
      <c r="AA45" s="3"/>
    </row>
    <row r="46" spans="1:27" ht="15" customHeight="1" x14ac:dyDescent="0.2">
      <c r="A46" s="86" t="s">
        <v>700</v>
      </c>
      <c r="B46" s="85">
        <v>0</v>
      </c>
      <c r="C46" s="85">
        <v>0</v>
      </c>
      <c r="D46" s="85">
        <v>-7912.7202399999996</v>
      </c>
      <c r="E46" s="85">
        <v>-3226.0291000000002</v>
      </c>
      <c r="F46" s="85">
        <v>-1007.1630800000001</v>
      </c>
      <c r="G46" s="85">
        <v>-1413.0457699999997</v>
      </c>
      <c r="H46" s="85">
        <v>-16487.911799999998</v>
      </c>
      <c r="I46" s="85">
        <v>-3668.7553399999997</v>
      </c>
      <c r="J46" s="85">
        <v>-2104.9843499999997</v>
      </c>
      <c r="K46" s="85">
        <v>-5.9370900000000004</v>
      </c>
      <c r="L46" s="85">
        <v>-141.67806845848474</v>
      </c>
      <c r="M46" s="85">
        <v>-204.60938999999999</v>
      </c>
      <c r="N46" s="85">
        <v>-1059.08295</v>
      </c>
      <c r="O46" s="85">
        <v>-3755.4200499999997</v>
      </c>
      <c r="P46" s="85">
        <v>-1838.8549799999998</v>
      </c>
      <c r="Q46" s="85">
        <v>0</v>
      </c>
      <c r="R46" s="85">
        <v>-473.36964999999992</v>
      </c>
      <c r="S46" s="85">
        <v>-4092.7432000000003</v>
      </c>
      <c r="T46" s="85">
        <v>-2154.9252900000001</v>
      </c>
      <c r="U46" s="85">
        <v>-3305.096858399585</v>
      </c>
      <c r="V46" s="85">
        <v>-1377.7418634547391</v>
      </c>
      <c r="W46" s="85">
        <v>-176.02530999999999</v>
      </c>
      <c r="X46" s="85">
        <v>-1932.1651799999997</v>
      </c>
      <c r="Y46" s="85">
        <v>-3134.5590200000001</v>
      </c>
      <c r="Z46" s="84">
        <f t="shared" si="2"/>
        <v>-59472.818580312785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2430</v>
      </c>
      <c r="B48" s="258">
        <f>+B26+B37+B38+B39</f>
        <v>-12357.0052</v>
      </c>
      <c r="C48" s="258">
        <f t="shared" ref="C48:Y48" si="3">+C26+C37+C38+C39</f>
        <v>-185259.83276999998</v>
      </c>
      <c r="D48" s="258">
        <f t="shared" si="3"/>
        <v>-397206.17427000002</v>
      </c>
      <c r="E48" s="258">
        <f t="shared" si="3"/>
        <v>-104304.92077000001</v>
      </c>
      <c r="F48" s="258">
        <f t="shared" si="3"/>
        <v>-56177.539042308912</v>
      </c>
      <c r="G48" s="258">
        <f t="shared" si="3"/>
        <v>-418441.00036999874</v>
      </c>
      <c r="H48" s="258">
        <f t="shared" si="3"/>
        <v>-153581.79402999999</v>
      </c>
      <c r="I48" s="258">
        <f t="shared" si="3"/>
        <v>-51759.629959999991</v>
      </c>
      <c r="J48" s="258">
        <f t="shared" si="3"/>
        <v>-155674.22627000007</v>
      </c>
      <c r="K48" s="258">
        <f t="shared" si="3"/>
        <v>-60814.690230000007</v>
      </c>
      <c r="L48" s="258">
        <f t="shared" si="3"/>
        <v>-65995.263481830829</v>
      </c>
      <c r="M48" s="258">
        <f t="shared" si="3"/>
        <v>-16576.364460904606</v>
      </c>
      <c r="N48" s="258">
        <f t="shared" si="3"/>
        <v>-127081.25761999999</v>
      </c>
      <c r="O48" s="258">
        <f t="shared" si="3"/>
        <v>-73302.533880000003</v>
      </c>
      <c r="P48" s="258">
        <f t="shared" si="3"/>
        <v>-31720.379170000007</v>
      </c>
      <c r="Q48" s="258">
        <f t="shared" si="3"/>
        <v>-9994.9206699999995</v>
      </c>
      <c r="R48" s="258">
        <f t="shared" si="3"/>
        <v>-32793.326870000004</v>
      </c>
      <c r="S48" s="258">
        <f t="shared" si="3"/>
        <v>-204272.55997000003</v>
      </c>
      <c r="T48" s="258">
        <f t="shared" si="3"/>
        <v>-105240.85961</v>
      </c>
      <c r="U48" s="258">
        <f t="shared" si="3"/>
        <v>-36354.438432760609</v>
      </c>
      <c r="V48" s="258">
        <f t="shared" si="3"/>
        <v>-29983.716996865252</v>
      </c>
      <c r="W48" s="258">
        <f t="shared" si="3"/>
        <v>-2708.0603300000012</v>
      </c>
      <c r="X48" s="258">
        <f t="shared" si="3"/>
        <v>-62601.786009999996</v>
      </c>
      <c r="Y48" s="258">
        <f t="shared" si="3"/>
        <v>-115642.92288000001</v>
      </c>
      <c r="Z48" s="258">
        <f>SUM(B48:Y48)</f>
        <v>-2509845.2032946693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308</v>
      </c>
      <c r="B50" s="264">
        <f>+B48+B23</f>
        <v>-3325.6544399999948</v>
      </c>
      <c r="C50" s="264">
        <f t="shared" ref="C50:Y50" si="4">+C48+C23</f>
        <v>-1894.3588299998664</v>
      </c>
      <c r="D50" s="264">
        <f t="shared" si="4"/>
        <v>-46043.119819999905</v>
      </c>
      <c r="E50" s="264">
        <f t="shared" si="4"/>
        <v>-33238.695439999996</v>
      </c>
      <c r="F50" s="264">
        <f t="shared" si="4"/>
        <v>-4637.7147323089084</v>
      </c>
      <c r="G50" s="264">
        <f t="shared" si="4"/>
        <v>25170.775390001072</v>
      </c>
      <c r="H50" s="264">
        <f t="shared" si="4"/>
        <v>-29674.161589999901</v>
      </c>
      <c r="I50" s="264">
        <f t="shared" si="4"/>
        <v>-9605.7484699999914</v>
      </c>
      <c r="J50" s="264">
        <f t="shared" si="4"/>
        <v>-9185.1365700000315</v>
      </c>
      <c r="K50" s="264">
        <f t="shared" si="4"/>
        <v>-1614.2955976047015</v>
      </c>
      <c r="L50" s="264">
        <f t="shared" si="4"/>
        <v>809.55190781451529</v>
      </c>
      <c r="M50" s="264">
        <f t="shared" si="4"/>
        <v>-3959.6248209046025</v>
      </c>
      <c r="N50" s="264">
        <f t="shared" si="4"/>
        <v>-6233.2759020000522</v>
      </c>
      <c r="O50" s="264">
        <f t="shared" si="4"/>
        <v>931.00251000003482</v>
      </c>
      <c r="P50" s="264">
        <f t="shared" si="4"/>
        <v>-4126.9831800000029</v>
      </c>
      <c r="Q50" s="264">
        <f t="shared" si="4"/>
        <v>-2041.5636999999988</v>
      </c>
      <c r="R50" s="264">
        <f t="shared" si="4"/>
        <v>-2896.3345999999983</v>
      </c>
      <c r="S50" s="264">
        <f t="shared" si="4"/>
        <v>-8379.0707300000067</v>
      </c>
      <c r="T50" s="264">
        <f t="shared" si="4"/>
        <v>-21102.321729999967</v>
      </c>
      <c r="U50" s="264">
        <f t="shared" si="4"/>
        <v>-5463.1871927605935</v>
      </c>
      <c r="V50" s="264">
        <f t="shared" si="4"/>
        <v>-5094.8087056759214</v>
      </c>
      <c r="W50" s="264">
        <f t="shared" si="4"/>
        <v>-1030.6426300000012</v>
      </c>
      <c r="X50" s="264">
        <f t="shared" si="4"/>
        <v>-4364.8912700000074</v>
      </c>
      <c r="Y50" s="264">
        <f t="shared" si="4"/>
        <v>-7988.9667600001849</v>
      </c>
      <c r="Z50" s="264">
        <f>SUM(B50:Y50)</f>
        <v>-184989.22690343895</v>
      </c>
      <c r="AA50" s="4"/>
    </row>
    <row r="52" spans="1:27" x14ac:dyDescent="0.2">
      <c r="A52" s="255"/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62" priority="1" stopIfTrue="1">
      <formula>$AV9=1</formula>
    </cfRule>
  </conditionalFormatting>
  <conditionalFormatting sqref="B8:Y8">
    <cfRule type="expression" dxfId="61" priority="2" stopIfTrue="1">
      <formula>$AU8=1</formula>
    </cfRule>
  </conditionalFormatting>
  <conditionalFormatting sqref="Z8">
    <cfRule type="expression" dxfId="60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31496062992125984" top="0.98425196850393704" bottom="0.98425196850393704" header="0.51181102362204722" footer="0.51181102362204722"/>
  <pageSetup paperSize="8" scale="7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  <col min="26" max="26" width="9.42578125" bestFit="1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2851</v>
      </c>
      <c r="AA3" s="82" t="s">
        <v>2852</v>
      </c>
    </row>
    <row r="5" spans="1:27" x14ac:dyDescent="0.2">
      <c r="A5" s="674" t="s">
        <v>177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162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306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6252.8579</v>
      </c>
      <c r="C10" s="84">
        <v>150915.53473000001</v>
      </c>
      <c r="D10" s="84">
        <v>299162.98349999997</v>
      </c>
      <c r="E10" s="84">
        <v>52677.039089999998</v>
      </c>
      <c r="F10" s="84">
        <v>41831.96</v>
      </c>
      <c r="G10" s="84">
        <v>361759.74904999998</v>
      </c>
      <c r="H10" s="84">
        <v>99156.807060000036</v>
      </c>
      <c r="I10" s="84">
        <v>32992.018459999999</v>
      </c>
      <c r="J10" s="84">
        <v>130234.65216000003</v>
      </c>
      <c r="K10" s="84">
        <v>51241.525869999998</v>
      </c>
      <c r="L10" s="84">
        <v>46682.611739999964</v>
      </c>
      <c r="M10" s="84">
        <v>11690.577169999999</v>
      </c>
      <c r="N10" s="84">
        <v>110476.22546000002</v>
      </c>
      <c r="O10" s="84">
        <v>63109.487459999997</v>
      </c>
      <c r="P10" s="84">
        <v>23420.357320000006</v>
      </c>
      <c r="Q10" s="84">
        <v>6861.91806</v>
      </c>
      <c r="R10" s="84">
        <v>23479.712449999999</v>
      </c>
      <c r="S10" s="84">
        <v>155198.98325000005</v>
      </c>
      <c r="T10" s="84">
        <v>76631.376669999998</v>
      </c>
      <c r="U10" s="84">
        <v>23867.472429999998</v>
      </c>
      <c r="V10" s="84">
        <v>19894.652680000003</v>
      </c>
      <c r="W10" s="84">
        <v>1386.6916699999999</v>
      </c>
      <c r="X10" s="84">
        <v>49653.486230000002</v>
      </c>
      <c r="Y10" s="84">
        <v>89588.210319999838</v>
      </c>
      <c r="Z10" s="84">
        <f>SUM(B10:Y10)</f>
        <v>1928166.8907300001</v>
      </c>
      <c r="AA10" s="3"/>
    </row>
    <row r="11" spans="1:27" ht="15" customHeight="1" x14ac:dyDescent="0.2">
      <c r="A11" s="89" t="s">
        <v>2527</v>
      </c>
      <c r="B11" s="85">
        <v>6321.0579000000007</v>
      </c>
      <c r="C11" s="85">
        <v>263504.97347000003</v>
      </c>
      <c r="D11" s="85">
        <v>401318.05799</v>
      </c>
      <c r="E11" s="85">
        <v>83042.19008</v>
      </c>
      <c r="F11" s="85">
        <v>49917.435269999994</v>
      </c>
      <c r="G11" s="85">
        <v>398680.59255</v>
      </c>
      <c r="H11" s="85">
        <v>157395.17170000001</v>
      </c>
      <c r="I11" s="85">
        <v>48656.363389999999</v>
      </c>
      <c r="J11" s="85">
        <v>191845.22848000002</v>
      </c>
      <c r="K11" s="85">
        <v>72229.528879999998</v>
      </c>
      <c r="L11" s="85">
        <v>82576.235489999963</v>
      </c>
      <c r="M11" s="85">
        <v>24075.260599999998</v>
      </c>
      <c r="N11" s="85">
        <v>155746.35348000002</v>
      </c>
      <c r="O11" s="85">
        <v>73901.823770000003</v>
      </c>
      <c r="P11" s="85">
        <v>52991.658980000007</v>
      </c>
      <c r="Q11" s="85">
        <v>8918.6040099999991</v>
      </c>
      <c r="R11" s="85">
        <v>28798.221249999999</v>
      </c>
      <c r="S11" s="85">
        <v>181738.86396000002</v>
      </c>
      <c r="T11" s="85">
        <v>102501.65332000001</v>
      </c>
      <c r="U11" s="85">
        <v>55857.857080000002</v>
      </c>
      <c r="V11" s="85">
        <v>26324.424630000001</v>
      </c>
      <c r="W11" s="85">
        <v>1929.96243</v>
      </c>
      <c r="X11" s="85">
        <v>61889.670600000005</v>
      </c>
      <c r="Y11" s="85">
        <v>134426.77616999988</v>
      </c>
      <c r="Z11" s="84">
        <f t="shared" ref="Z11:Z21" si="0">SUM(B11:Y11)</f>
        <v>2664587.9654799998</v>
      </c>
      <c r="AA11" s="3"/>
    </row>
    <row r="12" spans="1:27" ht="15" customHeight="1" x14ac:dyDescent="0.2">
      <c r="A12" s="88" t="s">
        <v>2528</v>
      </c>
      <c r="B12" s="84">
        <v>6321.0579000000007</v>
      </c>
      <c r="C12" s="84">
        <v>263504.97347000003</v>
      </c>
      <c r="D12" s="84">
        <v>392443.58147000003</v>
      </c>
      <c r="E12" s="84">
        <v>83042.19008</v>
      </c>
      <c r="F12" s="84">
        <v>49917.435269999994</v>
      </c>
      <c r="G12" s="84">
        <v>398169.20567</v>
      </c>
      <c r="H12" s="84">
        <v>155862.96203000002</v>
      </c>
      <c r="I12" s="84">
        <v>48464.487059999999</v>
      </c>
      <c r="J12" s="84">
        <v>191419.27772000004</v>
      </c>
      <c r="K12" s="84">
        <v>72229.528879999998</v>
      </c>
      <c r="L12" s="84">
        <v>82576.235489999963</v>
      </c>
      <c r="M12" s="84">
        <v>24075.260599999998</v>
      </c>
      <c r="N12" s="84">
        <v>155028.87419000003</v>
      </c>
      <c r="O12" s="84">
        <v>73314.566189999998</v>
      </c>
      <c r="P12" s="84">
        <v>52895.837060000005</v>
      </c>
      <c r="Q12" s="84">
        <v>8918.6040099999991</v>
      </c>
      <c r="R12" s="84">
        <v>28798.221249999999</v>
      </c>
      <c r="S12" s="84">
        <v>181738.86311000001</v>
      </c>
      <c r="T12" s="84">
        <v>101451.22623</v>
      </c>
      <c r="U12" s="84">
        <v>55986.173879999995</v>
      </c>
      <c r="V12" s="84">
        <v>26324.424630000001</v>
      </c>
      <c r="W12" s="84">
        <v>1929.96243</v>
      </c>
      <c r="X12" s="84">
        <v>61357.177530000001</v>
      </c>
      <c r="Y12" s="84">
        <v>134426.77616999988</v>
      </c>
      <c r="Z12" s="84">
        <f t="shared" si="0"/>
        <v>2650196.9023199994</v>
      </c>
      <c r="AA12" s="3"/>
    </row>
    <row r="13" spans="1:27" ht="15" customHeight="1" x14ac:dyDescent="0.2">
      <c r="A13" s="88" t="s">
        <v>2529</v>
      </c>
      <c r="B13" s="84">
        <v>0</v>
      </c>
      <c r="C13" s="84">
        <v>0</v>
      </c>
      <c r="D13" s="84">
        <v>8874.4765200000002</v>
      </c>
      <c r="E13" s="84">
        <v>0</v>
      </c>
      <c r="F13" s="84">
        <v>0</v>
      </c>
      <c r="G13" s="84">
        <v>511.38688000000002</v>
      </c>
      <c r="H13" s="84">
        <v>1532.20967</v>
      </c>
      <c r="I13" s="84">
        <v>191.87633</v>
      </c>
      <c r="J13" s="84">
        <v>425.95076</v>
      </c>
      <c r="K13" s="84">
        <v>0</v>
      </c>
      <c r="L13" s="84">
        <v>0</v>
      </c>
      <c r="M13" s="84">
        <v>0</v>
      </c>
      <c r="N13" s="84">
        <v>717.47928999999999</v>
      </c>
      <c r="O13" s="84">
        <v>587.25757999999996</v>
      </c>
      <c r="P13" s="84">
        <v>95.821919999999992</v>
      </c>
      <c r="Q13" s="84">
        <v>0</v>
      </c>
      <c r="R13" s="84">
        <v>0</v>
      </c>
      <c r="S13" s="84">
        <v>8.4999999999999995E-4</v>
      </c>
      <c r="T13" s="84">
        <v>1050.4270900000001</v>
      </c>
      <c r="U13" s="84">
        <v>-128.3168</v>
      </c>
      <c r="V13" s="84">
        <v>0</v>
      </c>
      <c r="W13" s="84">
        <v>0</v>
      </c>
      <c r="X13" s="84">
        <v>532.49306999999999</v>
      </c>
      <c r="Y13" s="84">
        <v>0</v>
      </c>
      <c r="Z13" s="84">
        <f t="shared" si="0"/>
        <v>14391.063159999998</v>
      </c>
      <c r="AA13" s="3"/>
    </row>
    <row r="14" spans="1:27" ht="15" customHeight="1" x14ac:dyDescent="0.2">
      <c r="A14" s="88" t="s">
        <v>1407</v>
      </c>
      <c r="B14" s="85">
        <v>-29.263999999999999</v>
      </c>
      <c r="C14" s="85">
        <v>-92218.365040000004</v>
      </c>
      <c r="D14" s="85">
        <v>-41580.240050000008</v>
      </c>
      <c r="E14" s="85">
        <v>-32796.396939999999</v>
      </c>
      <c r="F14" s="85">
        <v>-5017.5917200000004</v>
      </c>
      <c r="G14" s="85">
        <v>-5641.1070499999996</v>
      </c>
      <c r="H14" s="85">
        <v>-37174.266029999992</v>
      </c>
      <c r="I14" s="85">
        <v>-6705.1552499999998</v>
      </c>
      <c r="J14" s="85">
        <v>-50940.725049999994</v>
      </c>
      <c r="K14" s="85">
        <v>-15089.205179999999</v>
      </c>
      <c r="L14" s="85">
        <v>-28816.989510000003</v>
      </c>
      <c r="M14" s="85">
        <v>-12118.457470000001</v>
      </c>
      <c r="N14" s="85">
        <v>-35691.16257</v>
      </c>
      <c r="O14" s="85">
        <v>-9167.2670500000004</v>
      </c>
      <c r="P14" s="85">
        <v>-18888.483969999997</v>
      </c>
      <c r="Q14" s="85">
        <v>-1234.20282</v>
      </c>
      <c r="R14" s="85">
        <v>-2336.2749700000004</v>
      </c>
      <c r="S14" s="85">
        <v>-15394.736359999999</v>
      </c>
      <c r="T14" s="85">
        <v>-22331.326159999997</v>
      </c>
      <c r="U14" s="85">
        <v>-26721.846300000001</v>
      </c>
      <c r="V14" s="85">
        <v>-243.76343</v>
      </c>
      <c r="W14" s="85">
        <v>-379.66578999999996</v>
      </c>
      <c r="X14" s="85">
        <v>0</v>
      </c>
      <c r="Y14" s="85">
        <v>-41245.646370000002</v>
      </c>
      <c r="Z14" s="84">
        <f t="shared" si="0"/>
        <v>-501762.13907999999</v>
      </c>
      <c r="AA14" s="3"/>
    </row>
    <row r="15" spans="1:27" ht="15" customHeight="1" x14ac:dyDescent="0.2">
      <c r="A15" s="88" t="s">
        <v>1408</v>
      </c>
      <c r="B15" s="85">
        <v>-2735.0909999999999</v>
      </c>
      <c r="C15" s="85">
        <v>-109113.82923999999</v>
      </c>
      <c r="D15" s="85">
        <v>-198651.87763</v>
      </c>
      <c r="E15" s="85">
        <v>-34561.969149999997</v>
      </c>
      <c r="F15" s="85">
        <v>-23231.934850000001</v>
      </c>
      <c r="G15" s="85">
        <v>-176456.28053999998</v>
      </c>
      <c r="H15" s="85">
        <v>-73157.301429999992</v>
      </c>
      <c r="I15" s="85">
        <v>-22722.900010000001</v>
      </c>
      <c r="J15" s="85">
        <v>-88985.331419999988</v>
      </c>
      <c r="K15" s="85">
        <v>-33450.708200000001</v>
      </c>
      <c r="L15" s="85">
        <v>-39895.239479999997</v>
      </c>
      <c r="M15" s="85">
        <v>-10864.768029999999</v>
      </c>
      <c r="N15" s="85">
        <v>-74987.046359999993</v>
      </c>
      <c r="O15" s="85">
        <v>-32593.598109999999</v>
      </c>
      <c r="P15" s="85">
        <v>-27859.730680000001</v>
      </c>
      <c r="Q15" s="85">
        <v>-3800.7804999999998</v>
      </c>
      <c r="R15" s="85">
        <v>-11914.86645</v>
      </c>
      <c r="S15" s="85">
        <v>-78710.165769999992</v>
      </c>
      <c r="T15" s="85">
        <v>-44841.04365</v>
      </c>
      <c r="U15" s="85">
        <v>-24031.90696</v>
      </c>
      <c r="V15" s="85">
        <v>-12732.58409</v>
      </c>
      <c r="W15" s="85">
        <v>-952.9185500000001</v>
      </c>
      <c r="X15" s="85">
        <v>-29210.4205</v>
      </c>
      <c r="Y15" s="85">
        <v>-63375.527730000002</v>
      </c>
      <c r="Z15" s="84">
        <f t="shared" si="0"/>
        <v>-1218837.82033</v>
      </c>
      <c r="AA15" s="3"/>
    </row>
    <row r="16" spans="1:27" ht="15" customHeight="1" x14ac:dyDescent="0.2">
      <c r="A16" s="90" t="s">
        <v>1409</v>
      </c>
      <c r="B16" s="85">
        <v>0</v>
      </c>
      <c r="C16" s="85">
        <v>39292.953999999998</v>
      </c>
      <c r="D16" s="85">
        <v>20794.780899999998</v>
      </c>
      <c r="E16" s="85">
        <v>13517.95966</v>
      </c>
      <c r="F16" s="85">
        <v>2220.8884500000004</v>
      </c>
      <c r="G16" s="85">
        <v>16.25975</v>
      </c>
      <c r="H16" s="85">
        <v>10686.784250000001</v>
      </c>
      <c r="I16" s="85">
        <v>2270.4677900000002</v>
      </c>
      <c r="J16" s="85">
        <v>18837.317420000003</v>
      </c>
      <c r="K16" s="85">
        <v>6397.5343700000003</v>
      </c>
      <c r="L16" s="85">
        <v>13902.701419999999</v>
      </c>
      <c r="M16" s="85">
        <v>6385.7712799999999</v>
      </c>
      <c r="N16" s="85">
        <v>16845.689399999999</v>
      </c>
      <c r="O16" s="85">
        <v>3306.0567599999999</v>
      </c>
      <c r="P16" s="85">
        <v>10303.081630000001</v>
      </c>
      <c r="Q16" s="85">
        <v>356.81685999999996</v>
      </c>
      <c r="R16" s="85">
        <v>845.09229000000005</v>
      </c>
      <c r="S16" s="85">
        <v>5903.5075299999999</v>
      </c>
      <c r="T16" s="85">
        <v>9996.7840499999984</v>
      </c>
      <c r="U16" s="85">
        <v>12015.599689999999</v>
      </c>
      <c r="V16" s="85">
        <v>151.9879</v>
      </c>
      <c r="W16" s="85">
        <v>-148.58429999999998</v>
      </c>
      <c r="X16" s="85">
        <v>0</v>
      </c>
      <c r="Y16" s="85">
        <v>19522.554749999996</v>
      </c>
      <c r="Z16" s="84">
        <f t="shared" si="0"/>
        <v>213422.00585000002</v>
      </c>
      <c r="AA16" s="3"/>
    </row>
    <row r="17" spans="1:27" ht="15" customHeight="1" x14ac:dyDescent="0.2">
      <c r="A17" s="88" t="s">
        <v>1410</v>
      </c>
      <c r="B17" s="85">
        <v>2696.1550000000002</v>
      </c>
      <c r="C17" s="85">
        <v>93312.813580000002</v>
      </c>
      <c r="D17" s="85">
        <v>140265.88765000002</v>
      </c>
      <c r="E17" s="85">
        <v>37628.83829</v>
      </c>
      <c r="F17" s="85">
        <v>19855.323499999999</v>
      </c>
      <c r="G17" s="85">
        <v>145160.29709000001</v>
      </c>
      <c r="H17" s="85">
        <v>58059.767820000001</v>
      </c>
      <c r="I17" s="85">
        <v>12694.06719</v>
      </c>
      <c r="J17" s="85">
        <v>69688.25748</v>
      </c>
      <c r="K17" s="85">
        <v>26464.094000000001</v>
      </c>
      <c r="L17" s="85">
        <v>28879.672320000001</v>
      </c>
      <c r="M17" s="85">
        <v>10221.481880000001</v>
      </c>
      <c r="N17" s="85">
        <v>65115.322870000004</v>
      </c>
      <c r="O17" s="85">
        <v>30692.614219999999</v>
      </c>
      <c r="P17" s="85">
        <v>10904.75244</v>
      </c>
      <c r="Q17" s="85">
        <v>3226.97937</v>
      </c>
      <c r="R17" s="85">
        <v>8475.6690600000002</v>
      </c>
      <c r="S17" s="85">
        <v>66736.611090000006</v>
      </c>
      <c r="T17" s="85">
        <v>39288.372189999995</v>
      </c>
      <c r="U17" s="85">
        <v>13502.893880000001</v>
      </c>
      <c r="V17" s="85">
        <v>8455.4243100000003</v>
      </c>
      <c r="W17" s="85">
        <v>748.62205000000006</v>
      </c>
      <c r="X17" s="85">
        <v>16974.236130000001</v>
      </c>
      <c r="Y17" s="85">
        <v>53962.248279999993</v>
      </c>
      <c r="Z17" s="84">
        <f t="shared" si="0"/>
        <v>963010.40168999997</v>
      </c>
      <c r="AA17" s="3"/>
    </row>
    <row r="18" spans="1:27" ht="15" customHeight="1" x14ac:dyDescent="0.2">
      <c r="A18" s="88" t="s">
        <v>1411</v>
      </c>
      <c r="B18" s="85">
        <v>0</v>
      </c>
      <c r="C18" s="85">
        <v>-43863.012040000001</v>
      </c>
      <c r="D18" s="85">
        <v>-22983.625359999998</v>
      </c>
      <c r="E18" s="85">
        <v>-14153.582849999999</v>
      </c>
      <c r="F18" s="85">
        <v>-1912.1606499999998</v>
      </c>
      <c r="G18" s="85">
        <v>-1.2749999999999999E-2</v>
      </c>
      <c r="H18" s="85">
        <v>-16653.349249999999</v>
      </c>
      <c r="I18" s="85">
        <v>-1200.82465</v>
      </c>
      <c r="J18" s="85">
        <v>-10210.09475</v>
      </c>
      <c r="K18" s="85">
        <v>-5309.7179999999998</v>
      </c>
      <c r="L18" s="85">
        <v>-9963.7685000000001</v>
      </c>
      <c r="M18" s="85">
        <v>-6008.7110899999998</v>
      </c>
      <c r="N18" s="85">
        <v>-16552.931359999999</v>
      </c>
      <c r="O18" s="85">
        <v>-3030.1421299999997</v>
      </c>
      <c r="P18" s="85">
        <v>-4030.9210800000001</v>
      </c>
      <c r="Q18" s="85">
        <v>-605.49886000000004</v>
      </c>
      <c r="R18" s="85">
        <v>-388.12872999999996</v>
      </c>
      <c r="S18" s="85">
        <v>-5075.0972000000002</v>
      </c>
      <c r="T18" s="85">
        <v>-7983.0630799999999</v>
      </c>
      <c r="U18" s="85">
        <v>-6755.1249600000001</v>
      </c>
      <c r="V18" s="85">
        <v>-2060.83664</v>
      </c>
      <c r="W18" s="85">
        <v>189.27582999999998</v>
      </c>
      <c r="X18" s="85">
        <v>0</v>
      </c>
      <c r="Y18" s="85">
        <v>-13702.194779999998</v>
      </c>
      <c r="Z18" s="84">
        <f t="shared" si="0"/>
        <v>-192253.52287999995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6403.62853</v>
      </c>
      <c r="D20" s="85">
        <v>10454.22669</v>
      </c>
      <c r="E20" s="85">
        <v>0</v>
      </c>
      <c r="F20" s="85">
        <v>952.85419999999999</v>
      </c>
      <c r="G20" s="85">
        <v>9757.8387800000019</v>
      </c>
      <c r="H20" s="85">
        <v>0</v>
      </c>
      <c r="I20" s="85">
        <v>1095.7761</v>
      </c>
      <c r="J20" s="85">
        <v>3162.13951</v>
      </c>
      <c r="K20" s="85">
        <v>2104.8397405154706</v>
      </c>
      <c r="L20" s="85">
        <v>3736.7849288869797</v>
      </c>
      <c r="M20" s="85">
        <v>0</v>
      </c>
      <c r="N20" s="85">
        <v>0</v>
      </c>
      <c r="O20" s="85">
        <v>1246.2562399999999</v>
      </c>
      <c r="P20" s="85">
        <v>859.77976999999998</v>
      </c>
      <c r="Q20" s="85">
        <v>251.02495000000002</v>
      </c>
      <c r="R20" s="85">
        <v>587.41456000000005</v>
      </c>
      <c r="S20" s="85">
        <v>7725.1563699999988</v>
      </c>
      <c r="T20" s="85">
        <v>0</v>
      </c>
      <c r="U20" s="85">
        <v>0</v>
      </c>
      <c r="V20" s="85">
        <v>755.49772339840808</v>
      </c>
      <c r="W20" s="85">
        <v>0</v>
      </c>
      <c r="X20" s="85">
        <v>121.13992</v>
      </c>
      <c r="Y20" s="85">
        <v>1810.568</v>
      </c>
      <c r="Z20" s="84">
        <f t="shared" si="0"/>
        <v>51024.926012800854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9511.4596300000012</v>
      </c>
      <c r="D21" s="85">
        <v>8174.1957899999998</v>
      </c>
      <c r="E21" s="85">
        <v>12755.40019</v>
      </c>
      <c r="F21" s="85">
        <v>0</v>
      </c>
      <c r="G21" s="85">
        <v>9179.1317899999995</v>
      </c>
      <c r="H21" s="85">
        <v>13914.444019999999</v>
      </c>
      <c r="I21" s="85">
        <v>2225.2246500000001</v>
      </c>
      <c r="J21" s="85">
        <v>190.42373999999998</v>
      </c>
      <c r="K21" s="85">
        <v>0</v>
      </c>
      <c r="L21" s="85">
        <v>970.25692000000004</v>
      </c>
      <c r="M21" s="85">
        <v>0</v>
      </c>
      <c r="N21" s="85">
        <v>460.54899</v>
      </c>
      <c r="O21" s="85">
        <v>4411.5762699999996</v>
      </c>
      <c r="P21" s="85">
        <v>355.08140000000003</v>
      </c>
      <c r="Q21" s="85">
        <v>0</v>
      </c>
      <c r="R21" s="85">
        <v>4796.0202599999993</v>
      </c>
      <c r="S21" s="85">
        <v>3229.05341</v>
      </c>
      <c r="T21" s="85">
        <v>192.45145000000019</v>
      </c>
      <c r="U21" s="85">
        <v>4028.40434</v>
      </c>
      <c r="V21" s="85">
        <v>867.33965000000001</v>
      </c>
      <c r="W21" s="85">
        <v>218.01943</v>
      </c>
      <c r="X21" s="85">
        <v>483.15762000000001</v>
      </c>
      <c r="Y21" s="85">
        <v>35.1661</v>
      </c>
      <c r="Z21" s="84">
        <f t="shared" si="0"/>
        <v>75997.355649999983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305</v>
      </c>
      <c r="B23" s="258">
        <f t="shared" ref="B23:Y23" si="1">+B10+B20+B21</f>
        <v>6252.8579</v>
      </c>
      <c r="C23" s="258">
        <f t="shared" si="1"/>
        <v>166830.62289</v>
      </c>
      <c r="D23" s="258">
        <f t="shared" si="1"/>
        <v>317791.40597999998</v>
      </c>
      <c r="E23" s="258">
        <f t="shared" si="1"/>
        <v>65432.439279999999</v>
      </c>
      <c r="F23" s="258">
        <f t="shared" si="1"/>
        <v>42784.814200000001</v>
      </c>
      <c r="G23" s="258">
        <f t="shared" si="1"/>
        <v>380696.71961999999</v>
      </c>
      <c r="H23" s="258">
        <f t="shared" si="1"/>
        <v>113071.25108000003</v>
      </c>
      <c r="I23" s="258">
        <f t="shared" si="1"/>
        <v>36313.019209999999</v>
      </c>
      <c r="J23" s="258">
        <f t="shared" si="1"/>
        <v>133587.21541000003</v>
      </c>
      <c r="K23" s="258">
        <f t="shared" si="1"/>
        <v>53346.365610515466</v>
      </c>
      <c r="L23" s="258">
        <f t="shared" si="1"/>
        <v>51389.65358888694</v>
      </c>
      <c r="M23" s="258">
        <f t="shared" si="1"/>
        <v>11690.577169999999</v>
      </c>
      <c r="N23" s="258">
        <f t="shared" si="1"/>
        <v>110936.77445000001</v>
      </c>
      <c r="O23" s="258">
        <f t="shared" si="1"/>
        <v>68767.319969999997</v>
      </c>
      <c r="P23" s="258">
        <f t="shared" si="1"/>
        <v>24635.218490000007</v>
      </c>
      <c r="Q23" s="258">
        <f t="shared" si="1"/>
        <v>7112.94301</v>
      </c>
      <c r="R23" s="258">
        <f t="shared" si="1"/>
        <v>28863.147270000001</v>
      </c>
      <c r="S23" s="258">
        <f t="shared" si="1"/>
        <v>166153.19303000005</v>
      </c>
      <c r="T23" s="258">
        <f t="shared" si="1"/>
        <v>76823.828119999991</v>
      </c>
      <c r="U23" s="258">
        <f t="shared" si="1"/>
        <v>27895.876769999999</v>
      </c>
      <c r="V23" s="258">
        <f t="shared" si="1"/>
        <v>21517.490053398411</v>
      </c>
      <c r="W23" s="258">
        <f t="shared" si="1"/>
        <v>1604.7111</v>
      </c>
      <c r="X23" s="258">
        <f t="shared" si="1"/>
        <v>50257.783770000002</v>
      </c>
      <c r="Y23" s="258">
        <f t="shared" si="1"/>
        <v>91433.94441999984</v>
      </c>
      <c r="Z23" s="258">
        <f>SUM(B23:Y23)</f>
        <v>2055189.1723928007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307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-9611.4203099999995</v>
      </c>
      <c r="C26" s="85">
        <v>-130585.23066</v>
      </c>
      <c r="D26" s="85">
        <v>-286401.46728000004</v>
      </c>
      <c r="E26" s="85">
        <v>-82411.296919999993</v>
      </c>
      <c r="F26" s="85">
        <v>-35827.916749999997</v>
      </c>
      <c r="G26" s="85">
        <v>-280919.00216999988</v>
      </c>
      <c r="H26" s="85">
        <v>-96761.379809999999</v>
      </c>
      <c r="I26" s="85">
        <v>-38335.397400000002</v>
      </c>
      <c r="J26" s="85">
        <v>-113376.14351999995</v>
      </c>
      <c r="K26" s="85">
        <v>-43481.87369</v>
      </c>
      <c r="L26" s="85">
        <v>-44262.824949999995</v>
      </c>
      <c r="M26" s="85">
        <v>-12159.236520000002</v>
      </c>
      <c r="N26" s="85">
        <v>-94915.999080000009</v>
      </c>
      <c r="O26" s="85">
        <v>-49910.670190000012</v>
      </c>
      <c r="P26" s="85">
        <v>-21961.756119999998</v>
      </c>
      <c r="Q26" s="85">
        <v>-7051.1528700000008</v>
      </c>
      <c r="R26" s="85">
        <v>-24188.092720000004</v>
      </c>
      <c r="S26" s="85">
        <v>-145842.98103999998</v>
      </c>
      <c r="T26" s="85">
        <v>-80949.340319999988</v>
      </c>
      <c r="U26" s="85">
        <v>-23142.439559999995</v>
      </c>
      <c r="V26" s="85">
        <v>-21069.933280000001</v>
      </c>
      <c r="W26" s="85">
        <v>-1358.6941199999999</v>
      </c>
      <c r="X26" s="85">
        <v>-44093.446509999994</v>
      </c>
      <c r="Y26" s="85">
        <v>-79062.132180000001</v>
      </c>
      <c r="Z26" s="84">
        <f t="shared" ref="Z26:Z46" si="2">SUM(B26:Y26)</f>
        <v>-1767679.82797</v>
      </c>
      <c r="AA26" s="3"/>
    </row>
    <row r="27" spans="1:27" ht="15" customHeight="1" x14ac:dyDescent="0.2">
      <c r="A27" s="88" t="s">
        <v>1414</v>
      </c>
      <c r="B27" s="84">
        <v>-6174.5140000000001</v>
      </c>
      <c r="C27" s="84">
        <v>-210398.31088</v>
      </c>
      <c r="D27" s="84">
        <v>-303256.50148000004</v>
      </c>
      <c r="E27" s="84">
        <v>-103695.94247999998</v>
      </c>
      <c r="F27" s="84">
        <v>-38123.506979999998</v>
      </c>
      <c r="G27" s="84">
        <v>-285316.49148999993</v>
      </c>
      <c r="H27" s="84">
        <v>-117537.67270000001</v>
      </c>
      <c r="I27" s="84">
        <v>-32901.972329999997</v>
      </c>
      <c r="J27" s="84">
        <v>-150687.51788999999</v>
      </c>
      <c r="K27" s="84">
        <v>-58601.020750000003</v>
      </c>
      <c r="L27" s="84">
        <v>-64087.824789999999</v>
      </c>
      <c r="M27" s="84">
        <v>-22946.375769999999</v>
      </c>
      <c r="N27" s="84">
        <v>-117915.59874000002</v>
      </c>
      <c r="O27" s="84">
        <v>-57764.454080000003</v>
      </c>
      <c r="P27" s="84">
        <v>-30904.307349999999</v>
      </c>
      <c r="Q27" s="84">
        <v>-6807.8218200000001</v>
      </c>
      <c r="R27" s="84">
        <v>-23999.346000000001</v>
      </c>
      <c r="S27" s="84">
        <v>-147800.99084000001</v>
      </c>
      <c r="T27" s="84">
        <v>-93783.369989999992</v>
      </c>
      <c r="U27" s="84">
        <v>-39998.268360000002</v>
      </c>
      <c r="V27" s="84">
        <v>-23381.956920000001</v>
      </c>
      <c r="W27" s="84">
        <v>-1546.5817299999999</v>
      </c>
      <c r="X27" s="84">
        <v>-39434.869029999994</v>
      </c>
      <c r="Y27" s="84">
        <v>-114609.34784</v>
      </c>
      <c r="Z27" s="84">
        <f t="shared" si="2"/>
        <v>-2091674.56424</v>
      </c>
      <c r="AA27" s="3"/>
    </row>
    <row r="28" spans="1:27" ht="15" customHeight="1" x14ac:dyDescent="0.2">
      <c r="A28" s="88" t="s">
        <v>2528</v>
      </c>
      <c r="B28" s="85">
        <v>-6174.5140000000001</v>
      </c>
      <c r="C28" s="85">
        <v>-210397.75406000001</v>
      </c>
      <c r="D28" s="85">
        <v>-296803.28779000003</v>
      </c>
      <c r="E28" s="85">
        <v>-103548.98694999999</v>
      </c>
      <c r="F28" s="85">
        <v>-38123.506979999998</v>
      </c>
      <c r="G28" s="85">
        <v>-284913.8224</v>
      </c>
      <c r="H28" s="85">
        <v>-116230.68893999999</v>
      </c>
      <c r="I28" s="85">
        <v>-32733.909179999999</v>
      </c>
      <c r="J28" s="85">
        <v>-150344.47135000001</v>
      </c>
      <c r="K28" s="85">
        <v>-58601.020750000003</v>
      </c>
      <c r="L28" s="85">
        <v>-64087.824789999999</v>
      </c>
      <c r="M28" s="85">
        <v>-22946.375769999999</v>
      </c>
      <c r="N28" s="85">
        <v>-117346.73484</v>
      </c>
      <c r="O28" s="85">
        <v>-57039.096310000001</v>
      </c>
      <c r="P28" s="85">
        <v>-30820.896860000001</v>
      </c>
      <c r="Q28" s="85">
        <v>-6807.8218200000001</v>
      </c>
      <c r="R28" s="85">
        <v>-23999.346000000001</v>
      </c>
      <c r="S28" s="85">
        <v>-147799.62118000002</v>
      </c>
      <c r="T28" s="85">
        <v>-92871.13364</v>
      </c>
      <c r="U28" s="85">
        <v>-39991.268459999999</v>
      </c>
      <c r="V28" s="85">
        <v>-23381.956920000001</v>
      </c>
      <c r="W28" s="85">
        <v>-1546.5817299999999</v>
      </c>
      <c r="X28" s="85">
        <v>-39008.097409999995</v>
      </c>
      <c r="Y28" s="85">
        <v>-114608.4653</v>
      </c>
      <c r="Z28" s="84">
        <f t="shared" si="2"/>
        <v>-2080127.1834299995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-0.55682000000000009</v>
      </c>
      <c r="D29" s="85">
        <v>-6453.2136900000005</v>
      </c>
      <c r="E29" s="85">
        <v>-146.95553000000001</v>
      </c>
      <c r="F29" s="85">
        <v>0</v>
      </c>
      <c r="G29" s="85">
        <v>-402.66909000000004</v>
      </c>
      <c r="H29" s="85">
        <v>-1306.9837600000001</v>
      </c>
      <c r="I29" s="85">
        <v>-168.06315000000001</v>
      </c>
      <c r="J29" s="85">
        <v>-343.04653999999999</v>
      </c>
      <c r="K29" s="85">
        <v>0</v>
      </c>
      <c r="L29" s="85">
        <v>0</v>
      </c>
      <c r="M29" s="85">
        <v>0</v>
      </c>
      <c r="N29" s="85">
        <v>-568.86390000000006</v>
      </c>
      <c r="O29" s="85">
        <v>-725.35777000000007</v>
      </c>
      <c r="P29" s="85">
        <v>-83.41049000000001</v>
      </c>
      <c r="Q29" s="85">
        <v>0</v>
      </c>
      <c r="R29" s="85">
        <v>0</v>
      </c>
      <c r="S29" s="85">
        <v>-1.3696600000000001</v>
      </c>
      <c r="T29" s="85">
        <v>-912.23635000000002</v>
      </c>
      <c r="U29" s="85">
        <v>-6.9998999999999993</v>
      </c>
      <c r="V29" s="85">
        <v>0</v>
      </c>
      <c r="W29" s="85">
        <v>0</v>
      </c>
      <c r="X29" s="85">
        <v>-426.77161999999998</v>
      </c>
      <c r="Y29" s="85">
        <v>-0.88253999999999999</v>
      </c>
      <c r="Z29" s="84">
        <f t="shared" si="2"/>
        <v>-11547.380810000001</v>
      </c>
      <c r="AA29" s="3"/>
    </row>
    <row r="30" spans="1:27" ht="15" customHeight="1" x14ac:dyDescent="0.2">
      <c r="A30" s="88" t="s">
        <v>1415</v>
      </c>
      <c r="B30" s="84">
        <v>-0.11531000000000001</v>
      </c>
      <c r="C30" s="84">
        <v>90179.205690000003</v>
      </c>
      <c r="D30" s="84">
        <v>34425.48272</v>
      </c>
      <c r="E30" s="84">
        <v>44589.968369999995</v>
      </c>
      <c r="F30" s="84">
        <v>3807.3472600000005</v>
      </c>
      <c r="G30" s="84">
        <v>568.12715000000003</v>
      </c>
      <c r="H30" s="84">
        <v>27765.019090000005</v>
      </c>
      <c r="I30" s="84">
        <v>3441.7592800000002</v>
      </c>
      <c r="J30" s="84">
        <v>38363.535280000004</v>
      </c>
      <c r="K30" s="84">
        <v>12669.125840000001</v>
      </c>
      <c r="L30" s="84">
        <v>22439.9817</v>
      </c>
      <c r="M30" s="84">
        <v>11491.78429</v>
      </c>
      <c r="N30" s="84">
        <v>23465.733330000003</v>
      </c>
      <c r="O30" s="84">
        <v>5721.4279999999999</v>
      </c>
      <c r="P30" s="84">
        <v>11569.624539999999</v>
      </c>
      <c r="Q30" s="84">
        <v>854.27880000000005</v>
      </c>
      <c r="R30" s="84">
        <v>1323.2390899999998</v>
      </c>
      <c r="S30" s="84">
        <v>11016.17641</v>
      </c>
      <c r="T30" s="84">
        <v>18058.066310000002</v>
      </c>
      <c r="U30" s="84">
        <v>19996.373230000001</v>
      </c>
      <c r="V30" s="84">
        <v>3894.9721600000003</v>
      </c>
      <c r="W30" s="84">
        <v>298.88855999999998</v>
      </c>
      <c r="X30" s="84">
        <v>3.1907100000000002</v>
      </c>
      <c r="Y30" s="84">
        <v>36030.729639999998</v>
      </c>
      <c r="Z30" s="84">
        <f t="shared" si="2"/>
        <v>421973.92213999998</v>
      </c>
      <c r="AA30" s="3"/>
    </row>
    <row r="31" spans="1:27" ht="15" customHeight="1" x14ac:dyDescent="0.2">
      <c r="A31" s="88" t="s">
        <v>2528</v>
      </c>
      <c r="B31" s="85">
        <v>-0.11531000000000001</v>
      </c>
      <c r="C31" s="85">
        <v>90179.205690000003</v>
      </c>
      <c r="D31" s="85">
        <v>34425.48272</v>
      </c>
      <c r="E31" s="85">
        <v>44589.968369999995</v>
      </c>
      <c r="F31" s="85">
        <v>3807.3472600000005</v>
      </c>
      <c r="G31" s="85">
        <v>568.12715000000003</v>
      </c>
      <c r="H31" s="85">
        <v>27765.019090000005</v>
      </c>
      <c r="I31" s="85">
        <v>3441.7592800000002</v>
      </c>
      <c r="J31" s="85">
        <v>38363.535280000004</v>
      </c>
      <c r="K31" s="85">
        <v>12669.125840000001</v>
      </c>
      <c r="L31" s="85">
        <v>22439.9817</v>
      </c>
      <c r="M31" s="85">
        <v>11491.78429</v>
      </c>
      <c r="N31" s="85">
        <v>23465.733330000003</v>
      </c>
      <c r="O31" s="85">
        <v>5721.4279999999999</v>
      </c>
      <c r="P31" s="85">
        <v>11569.624539999999</v>
      </c>
      <c r="Q31" s="85">
        <v>854.27880000000005</v>
      </c>
      <c r="R31" s="85">
        <v>1323.2390899999998</v>
      </c>
      <c r="S31" s="85">
        <v>11016.17641</v>
      </c>
      <c r="T31" s="85">
        <v>18058.066310000002</v>
      </c>
      <c r="U31" s="85">
        <v>19996.373230000001</v>
      </c>
      <c r="V31" s="85">
        <v>3894.9721600000003</v>
      </c>
      <c r="W31" s="85">
        <v>298.88855999999998</v>
      </c>
      <c r="X31" s="85">
        <v>3.1907100000000002</v>
      </c>
      <c r="Y31" s="85">
        <v>36030.729639999998</v>
      </c>
      <c r="Z31" s="84">
        <f t="shared" si="2"/>
        <v>421973.92213999998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4">
        <f t="shared" si="2"/>
        <v>0</v>
      </c>
      <c r="AA32" s="3"/>
    </row>
    <row r="33" spans="1:27" ht="15" customHeight="1" x14ac:dyDescent="0.2">
      <c r="A33" s="88" t="s">
        <v>1416</v>
      </c>
      <c r="B33" s="85">
        <v>-5298.4849999999997</v>
      </c>
      <c r="C33" s="85">
        <v>-46940.202490000003</v>
      </c>
      <c r="D33" s="85">
        <v>-64645.699789999999</v>
      </c>
      <c r="E33" s="85">
        <v>-40581.431479999999</v>
      </c>
      <c r="F33" s="85">
        <v>-5405.5713800000003</v>
      </c>
      <c r="G33" s="85">
        <v>-57834.838089999997</v>
      </c>
      <c r="H33" s="85">
        <v>-31986.934249999998</v>
      </c>
      <c r="I33" s="85">
        <v>-16143.675369999999</v>
      </c>
      <c r="J33" s="85">
        <v>-39251.738920000003</v>
      </c>
      <c r="K33" s="85">
        <v>-9569.1927799999994</v>
      </c>
      <c r="L33" s="85">
        <v>-15479.151019999999</v>
      </c>
      <c r="M33" s="85">
        <v>-5052.0263499999992</v>
      </c>
      <c r="N33" s="85">
        <v>-30407.761500000001</v>
      </c>
      <c r="O33" s="85">
        <v>-14640.03916</v>
      </c>
      <c r="P33" s="85">
        <v>-8552.031719999999</v>
      </c>
      <c r="Q33" s="85">
        <v>-3149.1071000000002</v>
      </c>
      <c r="R33" s="85">
        <v>-6496.7402599999996</v>
      </c>
      <c r="S33" s="85">
        <v>-28845.481</v>
      </c>
      <c r="T33" s="85">
        <v>-26636.022550000002</v>
      </c>
      <c r="U33" s="85">
        <v>-15602.34886</v>
      </c>
      <c r="V33" s="85">
        <v>-5881.8956799999996</v>
      </c>
      <c r="W33" s="85">
        <v>-616.65797999999995</v>
      </c>
      <c r="X33" s="85">
        <v>-13271.19175</v>
      </c>
      <c r="Y33" s="85">
        <v>-27378.398630000003</v>
      </c>
      <c r="Z33" s="84">
        <f t="shared" si="2"/>
        <v>-519666.62311000016</v>
      </c>
      <c r="AA33" s="3"/>
    </row>
    <row r="34" spans="1:27" ht="15" customHeight="1" x14ac:dyDescent="0.2">
      <c r="A34" s="90" t="s">
        <v>1417</v>
      </c>
      <c r="B34" s="85">
        <v>0.25</v>
      </c>
      <c r="C34" s="85">
        <v>16634.690460000002</v>
      </c>
      <c r="D34" s="85">
        <v>5352.8600700000006</v>
      </c>
      <c r="E34" s="85">
        <v>13914.3595</v>
      </c>
      <c r="F34" s="85">
        <v>416.71451000000002</v>
      </c>
      <c r="G34" s="85">
        <v>266.68680000000001</v>
      </c>
      <c r="H34" s="85">
        <v>4432.1408099999999</v>
      </c>
      <c r="I34" s="85">
        <v>1553.9085500000001</v>
      </c>
      <c r="J34" s="85">
        <v>7781.3387999999995</v>
      </c>
      <c r="K34" s="85">
        <v>1786.52469</v>
      </c>
      <c r="L34" s="85">
        <v>5109.7144800000005</v>
      </c>
      <c r="M34" s="85">
        <v>2583.9915299999998</v>
      </c>
      <c r="N34" s="85">
        <v>5902.2056199999997</v>
      </c>
      <c r="O34" s="85">
        <v>1360.0079599999999</v>
      </c>
      <c r="P34" s="85">
        <v>3047.14887</v>
      </c>
      <c r="Q34" s="85">
        <v>310.11248999999998</v>
      </c>
      <c r="R34" s="85">
        <v>484.78057000000001</v>
      </c>
      <c r="S34" s="85">
        <v>2498.4058599999998</v>
      </c>
      <c r="T34" s="85">
        <v>5322.08644</v>
      </c>
      <c r="U34" s="85">
        <v>7809.0919699999995</v>
      </c>
      <c r="V34" s="85">
        <v>274.77463</v>
      </c>
      <c r="W34" s="85">
        <v>103.53222</v>
      </c>
      <c r="X34" s="85">
        <v>25.381550000000001</v>
      </c>
      <c r="Y34" s="85">
        <v>8283.7167300000001</v>
      </c>
      <c r="Z34" s="84">
        <f t="shared" si="2"/>
        <v>95254.425109999996</v>
      </c>
      <c r="AA34" s="3"/>
    </row>
    <row r="35" spans="1:27" ht="15" customHeight="1" x14ac:dyDescent="0.2">
      <c r="A35" s="88" t="s">
        <v>1418</v>
      </c>
      <c r="B35" s="85">
        <v>1862.7139999999999</v>
      </c>
      <c r="C35" s="85">
        <v>37564.592619999996</v>
      </c>
      <c r="D35" s="85">
        <v>48359.563259999995</v>
      </c>
      <c r="E35" s="85">
        <v>6839.0036100000007</v>
      </c>
      <c r="F35" s="85">
        <v>3742.7391400000001</v>
      </c>
      <c r="G35" s="85">
        <v>61825.466409999994</v>
      </c>
      <c r="H35" s="85">
        <v>28333.758060000004</v>
      </c>
      <c r="I35" s="85">
        <v>6416.05087</v>
      </c>
      <c r="J35" s="85">
        <v>37157.750390000001</v>
      </c>
      <c r="K35" s="85">
        <v>12730.948789999999</v>
      </c>
      <c r="L35" s="85">
        <v>11741.83906</v>
      </c>
      <c r="M35" s="85">
        <v>3507.5711099999999</v>
      </c>
      <c r="N35" s="85">
        <v>31490.056239999998</v>
      </c>
      <c r="O35" s="85">
        <v>16850.971839999998</v>
      </c>
      <c r="P35" s="85">
        <v>4502.82809</v>
      </c>
      <c r="Q35" s="85">
        <v>2021.7954399999999</v>
      </c>
      <c r="R35" s="85">
        <v>4818.1877999999997</v>
      </c>
      <c r="S35" s="85">
        <v>19115.62875</v>
      </c>
      <c r="T35" s="85">
        <v>19773.578839999998</v>
      </c>
      <c r="U35" s="85">
        <v>9342.8572800000002</v>
      </c>
      <c r="V35" s="85">
        <v>5215.5463200000004</v>
      </c>
      <c r="W35" s="85">
        <v>463.79394000000002</v>
      </c>
      <c r="X35" s="85">
        <v>8627.0800199999994</v>
      </c>
      <c r="Y35" s="85">
        <v>24675.381310000001</v>
      </c>
      <c r="Z35" s="84">
        <f t="shared" si="2"/>
        <v>406979.70319000003</v>
      </c>
      <c r="AA35" s="3"/>
    </row>
    <row r="36" spans="1:27" ht="15" customHeight="1" x14ac:dyDescent="0.2">
      <c r="A36" s="90" t="s">
        <v>1419</v>
      </c>
      <c r="B36" s="85">
        <v>-1.27</v>
      </c>
      <c r="C36" s="85">
        <v>-17625.20606</v>
      </c>
      <c r="D36" s="85">
        <v>-6637.1720599999999</v>
      </c>
      <c r="E36" s="85">
        <v>-3477.2544400000002</v>
      </c>
      <c r="F36" s="85">
        <v>-265.63929999999999</v>
      </c>
      <c r="G36" s="85">
        <v>-427.95294999999999</v>
      </c>
      <c r="H36" s="85">
        <v>-7767.6908200000007</v>
      </c>
      <c r="I36" s="85">
        <v>-701.46839999999997</v>
      </c>
      <c r="J36" s="85">
        <v>-6739.5111799999995</v>
      </c>
      <c r="K36" s="85">
        <v>-2498.2594800000002</v>
      </c>
      <c r="L36" s="85">
        <v>-3987.38438</v>
      </c>
      <c r="M36" s="85">
        <v>-1744.1813300000001</v>
      </c>
      <c r="N36" s="85">
        <v>-7450.6340300000002</v>
      </c>
      <c r="O36" s="85">
        <v>-1438.58475</v>
      </c>
      <c r="P36" s="85">
        <v>-1625.01855</v>
      </c>
      <c r="Q36" s="85">
        <v>-280.41068000000001</v>
      </c>
      <c r="R36" s="85">
        <v>-318.21391999999997</v>
      </c>
      <c r="S36" s="85">
        <v>-1826.7202199999999</v>
      </c>
      <c r="T36" s="85">
        <v>-3683.6793700000003</v>
      </c>
      <c r="U36" s="85">
        <v>-4690.1448200000004</v>
      </c>
      <c r="V36" s="85">
        <v>-1191.3737900000001</v>
      </c>
      <c r="W36" s="85">
        <v>-61.669129999999996</v>
      </c>
      <c r="X36" s="85">
        <v>-43.03801</v>
      </c>
      <c r="Y36" s="85">
        <v>-6064.2133899999999</v>
      </c>
      <c r="Z36" s="84">
        <f t="shared" si="2"/>
        <v>-80546.691060000012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4">
        <f t="shared" si="2"/>
        <v>0</v>
      </c>
      <c r="AA37" s="3"/>
    </row>
    <row r="38" spans="1:27" ht="15" customHeight="1" x14ac:dyDescent="0.2">
      <c r="A38" s="90" t="s">
        <v>2534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-8212.9161699999986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4">
        <f t="shared" si="2"/>
        <v>-8212.9161699999986</v>
      </c>
      <c r="AA38" s="3"/>
    </row>
    <row r="39" spans="1:27" ht="15" customHeight="1" x14ac:dyDescent="0.2">
      <c r="A39" s="88" t="s">
        <v>2535</v>
      </c>
      <c r="B39" s="85">
        <v>-987.72802000000001</v>
      </c>
      <c r="C39" s="85">
        <v>-43499.725299999998</v>
      </c>
      <c r="D39" s="85">
        <v>-84449.51377000002</v>
      </c>
      <c r="E39" s="85">
        <v>-19052.995470000002</v>
      </c>
      <c r="F39" s="85">
        <v>-11850.947805737</v>
      </c>
      <c r="G39" s="85">
        <v>-79675.833059999</v>
      </c>
      <c r="H39" s="85">
        <v>-49360.218590000004</v>
      </c>
      <c r="I39" s="85">
        <v>-11370.406530000002</v>
      </c>
      <c r="J39" s="85">
        <v>-35075.276960000003</v>
      </c>
      <c r="K39" s="85">
        <v>-13961.59715</v>
      </c>
      <c r="L39" s="85">
        <v>-10206.69339908136</v>
      </c>
      <c r="M39" s="85">
        <v>-3762.3174870630723</v>
      </c>
      <c r="N39" s="85">
        <v>-24143.620420000003</v>
      </c>
      <c r="O39" s="85">
        <v>-20575.037339999999</v>
      </c>
      <c r="P39" s="85">
        <v>-7798.6276500000004</v>
      </c>
      <c r="Q39" s="85">
        <v>-2432.9700400000002</v>
      </c>
      <c r="R39" s="85">
        <v>-7729.1149899999991</v>
      </c>
      <c r="S39" s="85">
        <v>-31688.803659999998</v>
      </c>
      <c r="T39" s="85">
        <v>-17761.27923</v>
      </c>
      <c r="U39" s="85">
        <v>-11161.562099024713</v>
      </c>
      <c r="V39" s="85">
        <v>-5189.6013657789927</v>
      </c>
      <c r="W39" s="85">
        <v>-1138.9513299999999</v>
      </c>
      <c r="X39" s="85">
        <v>-12482.892350000002</v>
      </c>
      <c r="Y39" s="85">
        <v>-23114.88348</v>
      </c>
      <c r="Z39" s="84">
        <f t="shared" si="2"/>
        <v>-528470.59749668394</v>
      </c>
      <c r="AA39" s="3"/>
    </row>
    <row r="40" spans="1:27" ht="15" customHeight="1" x14ac:dyDescent="0.2">
      <c r="A40" s="86" t="s">
        <v>1420</v>
      </c>
      <c r="B40" s="85">
        <v>-987.72802000000001</v>
      </c>
      <c r="C40" s="85">
        <v>-39765.462299999999</v>
      </c>
      <c r="D40" s="85">
        <v>-59606.754660000006</v>
      </c>
      <c r="E40" s="85">
        <v>-13614.249099999999</v>
      </c>
      <c r="F40" s="85">
        <v>-7691.939625736999</v>
      </c>
      <c r="G40" s="85">
        <v>-62381.846319998993</v>
      </c>
      <c r="H40" s="85">
        <v>-26290.964309999999</v>
      </c>
      <c r="I40" s="85">
        <v>-5964.8302100000001</v>
      </c>
      <c r="J40" s="85">
        <v>-30868.27464</v>
      </c>
      <c r="K40" s="85">
        <v>-11225.038490000001</v>
      </c>
      <c r="L40" s="85">
        <v>-10714.966590000007</v>
      </c>
      <c r="M40" s="85">
        <v>-3569.8382700000002</v>
      </c>
      <c r="N40" s="85">
        <v>-22149.338720000003</v>
      </c>
      <c r="O40" s="85">
        <v>-11669.223840000001</v>
      </c>
      <c r="P40" s="85">
        <v>-7514.1594800000003</v>
      </c>
      <c r="Q40" s="85">
        <v>-1568.01956</v>
      </c>
      <c r="R40" s="85">
        <v>-4577.0796200000004</v>
      </c>
      <c r="S40" s="85">
        <v>-26904.705000000002</v>
      </c>
      <c r="T40" s="85">
        <v>-15243.43455</v>
      </c>
      <c r="U40" s="85">
        <v>-11175.006029999999</v>
      </c>
      <c r="V40" s="85">
        <v>-3450.73549</v>
      </c>
      <c r="W40" s="85">
        <v>-259.69968999999998</v>
      </c>
      <c r="X40" s="85">
        <v>-9050.4799800000001</v>
      </c>
      <c r="Y40" s="85">
        <v>-17756.472040000001</v>
      </c>
      <c r="Z40" s="84">
        <f t="shared" si="2"/>
        <v>-404000.2465357359</v>
      </c>
      <c r="AA40" s="3"/>
    </row>
    <row r="41" spans="1:27" ht="15" customHeight="1" x14ac:dyDescent="0.2">
      <c r="A41" s="86" t="s">
        <v>1421</v>
      </c>
      <c r="B41" s="85">
        <v>0</v>
      </c>
      <c r="C41" s="85">
        <v>13658.426939999999</v>
      </c>
      <c r="D41" s="85">
        <v>3909.90805</v>
      </c>
      <c r="E41" s="85">
        <v>4441.4309999999996</v>
      </c>
      <c r="F41" s="85">
        <v>811.68083999999999</v>
      </c>
      <c r="G41" s="85">
        <v>5.1314399999999996</v>
      </c>
      <c r="H41" s="85">
        <v>5859.2688499999995</v>
      </c>
      <c r="I41" s="85">
        <v>0</v>
      </c>
      <c r="J41" s="85">
        <v>7924.8671399999994</v>
      </c>
      <c r="K41" s="85">
        <v>2170.39948</v>
      </c>
      <c r="L41" s="85">
        <v>6549.0481600000003</v>
      </c>
      <c r="M41" s="85">
        <v>2118.9119100000003</v>
      </c>
      <c r="N41" s="85">
        <v>7366.2330499999998</v>
      </c>
      <c r="O41" s="85">
        <v>1024.37084</v>
      </c>
      <c r="P41" s="85">
        <v>6176.1061399999999</v>
      </c>
      <c r="Q41" s="85">
        <v>161.68520999999998</v>
      </c>
      <c r="R41" s="85">
        <v>317.85158000000001</v>
      </c>
      <c r="S41" s="85">
        <v>2002.45454</v>
      </c>
      <c r="T41" s="85">
        <v>2746.4384599999998</v>
      </c>
      <c r="U41" s="85">
        <v>8427.8967400000001</v>
      </c>
      <c r="V41" s="85">
        <v>-18.910019999999999</v>
      </c>
      <c r="W41" s="85">
        <v>56.941569999999999</v>
      </c>
      <c r="X41" s="85">
        <v>0</v>
      </c>
      <c r="Y41" s="85">
        <v>7252.07474</v>
      </c>
      <c r="Z41" s="84">
        <f t="shared" si="2"/>
        <v>82962.216660000006</v>
      </c>
      <c r="AA41" s="3"/>
    </row>
    <row r="42" spans="1:27" ht="15" customHeight="1" x14ac:dyDescent="0.2">
      <c r="A42" s="86" t="s">
        <v>1422</v>
      </c>
      <c r="B42" s="85">
        <v>0</v>
      </c>
      <c r="C42" s="85">
        <v>-9637.7484399999994</v>
      </c>
      <c r="D42" s="85">
        <v>-11533.372220000001</v>
      </c>
      <c r="E42" s="85">
        <v>-3108.7970599999999</v>
      </c>
      <c r="F42" s="85">
        <v>-2862.2680499999997</v>
      </c>
      <c r="G42" s="85">
        <v>-10126.791220000001</v>
      </c>
      <c r="H42" s="85">
        <v>-8451.3879800000013</v>
      </c>
      <c r="I42" s="85">
        <v>-1709.2685300000001</v>
      </c>
      <c r="J42" s="85">
        <v>-5345.2883099999999</v>
      </c>
      <c r="K42" s="85">
        <v>-3321.55411</v>
      </c>
      <c r="L42" s="85">
        <v>-4014.755716174282</v>
      </c>
      <c r="M42" s="85">
        <v>-1358.0383652440889</v>
      </c>
      <c r="N42" s="85">
        <v>-5051.0802400000002</v>
      </c>
      <c r="O42" s="85">
        <v>-4043.7562900000003</v>
      </c>
      <c r="P42" s="85">
        <v>-2497.0825299999997</v>
      </c>
      <c r="Q42" s="85">
        <v>-517.97113999999999</v>
      </c>
      <c r="R42" s="85">
        <v>-1816.0022200000001</v>
      </c>
      <c r="S42" s="85">
        <v>-1998.8641100000002</v>
      </c>
      <c r="T42" s="85">
        <v>-2513.92481</v>
      </c>
      <c r="U42" s="85">
        <v>-3351.9804717924671</v>
      </c>
      <c r="V42" s="85">
        <v>-894.09050428147725</v>
      </c>
      <c r="W42" s="85">
        <v>-552.97384999999997</v>
      </c>
      <c r="X42" s="85">
        <v>-887.12870999999996</v>
      </c>
      <c r="Y42" s="85">
        <v>-6650.6543499999998</v>
      </c>
      <c r="Z42" s="84">
        <f t="shared" si="2"/>
        <v>-92244.779227492283</v>
      </c>
      <c r="AA42" s="3"/>
    </row>
    <row r="43" spans="1:27" ht="15" customHeight="1" x14ac:dyDescent="0.2">
      <c r="A43" s="86" t="s">
        <v>1423</v>
      </c>
      <c r="B43" s="84">
        <v>0</v>
      </c>
      <c r="C43" s="84">
        <v>-7754.9414999999999</v>
      </c>
      <c r="D43" s="84">
        <v>-7401.5282800000004</v>
      </c>
      <c r="E43" s="84">
        <v>-2878.11915</v>
      </c>
      <c r="F43" s="84">
        <v>-771.86643000000004</v>
      </c>
      <c r="G43" s="84">
        <v>-5437.4409299999998</v>
      </c>
      <c r="H43" s="84">
        <v>-3997.6301800000001</v>
      </c>
      <c r="I43" s="84">
        <v>-101.87783</v>
      </c>
      <c r="J43" s="84">
        <v>-4686.9690300000002</v>
      </c>
      <c r="K43" s="84">
        <v>-1300.5312900000001</v>
      </c>
      <c r="L43" s="84">
        <v>-1919.448291234826</v>
      </c>
      <c r="M43" s="84">
        <v>-669.66116723972073</v>
      </c>
      <c r="N43" s="84">
        <v>-3366.1538799999998</v>
      </c>
      <c r="O43" s="84">
        <v>-2131.3202799999999</v>
      </c>
      <c r="P43" s="84">
        <v>-599.26208999999994</v>
      </c>
      <c r="Q43" s="84">
        <v>-508.66454999999996</v>
      </c>
      <c r="R43" s="84">
        <v>-1174.48279</v>
      </c>
      <c r="S43" s="84">
        <v>-844.93757999999991</v>
      </c>
      <c r="T43" s="84">
        <v>-1034.4835</v>
      </c>
      <c r="U43" s="84">
        <v>-1605.6215018152855</v>
      </c>
      <c r="V43" s="84">
        <v>-142.06560520601272</v>
      </c>
      <c r="W43" s="84">
        <v>-210.20544000000001</v>
      </c>
      <c r="X43" s="84">
        <v>-379.62465999999995</v>
      </c>
      <c r="Y43" s="84">
        <v>-2771.6869200000001</v>
      </c>
      <c r="Z43" s="84">
        <f t="shared" si="2"/>
        <v>-51688.522875495844</v>
      </c>
      <c r="AA43" s="3"/>
    </row>
    <row r="44" spans="1:27" ht="15" customHeight="1" x14ac:dyDescent="0.2">
      <c r="A44" s="86" t="s">
        <v>1424</v>
      </c>
      <c r="B44" s="85">
        <v>0</v>
      </c>
      <c r="C44" s="85">
        <v>0</v>
      </c>
      <c r="D44" s="85">
        <v>-2289.9828700000003</v>
      </c>
      <c r="E44" s="85">
        <v>-703.24414000000002</v>
      </c>
      <c r="F44" s="85">
        <v>-607.26387999999997</v>
      </c>
      <c r="G44" s="85">
        <v>-1242.34554</v>
      </c>
      <c r="H44" s="85">
        <v>-573.72970999999995</v>
      </c>
      <c r="I44" s="85">
        <v>-257.00033999999999</v>
      </c>
      <c r="J44" s="85">
        <v>0</v>
      </c>
      <c r="K44" s="85">
        <v>-279.85753000000005</v>
      </c>
      <c r="L44" s="85">
        <v>-20.402058384901139</v>
      </c>
      <c r="M44" s="85">
        <v>-97.524064579262628</v>
      </c>
      <c r="N44" s="85">
        <v>0</v>
      </c>
      <c r="O44" s="85">
        <v>0</v>
      </c>
      <c r="P44" s="85">
        <v>-1736.9883</v>
      </c>
      <c r="Q44" s="85">
        <v>0</v>
      </c>
      <c r="R44" s="85">
        <v>-14.33747</v>
      </c>
      <c r="S44" s="85">
        <v>-428.62020000000001</v>
      </c>
      <c r="T44" s="85">
        <v>0</v>
      </c>
      <c r="U44" s="85">
        <v>-355.4890414122774</v>
      </c>
      <c r="V44" s="85">
        <v>0</v>
      </c>
      <c r="W44" s="85">
        <v>-4.04847</v>
      </c>
      <c r="X44" s="85">
        <v>-321.76921000000004</v>
      </c>
      <c r="Y44" s="85">
        <v>-84.22569</v>
      </c>
      <c r="Z44" s="84">
        <f t="shared" si="2"/>
        <v>-9016.8285143764406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-0.23329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-38.60519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4">
        <f t="shared" si="2"/>
        <v>-38.838479999999997</v>
      </c>
      <c r="AA45" s="3"/>
    </row>
    <row r="46" spans="1:27" ht="15" customHeight="1" x14ac:dyDescent="0.2">
      <c r="A46" s="86" t="s">
        <v>700</v>
      </c>
      <c r="B46" s="85">
        <v>0</v>
      </c>
      <c r="C46" s="85">
        <v>0</v>
      </c>
      <c r="D46" s="85">
        <v>-7527.7837900000004</v>
      </c>
      <c r="E46" s="85">
        <v>-3190.0170200000002</v>
      </c>
      <c r="F46" s="85">
        <v>-729.29066</v>
      </c>
      <c r="G46" s="85">
        <v>-492.30719999999997</v>
      </c>
      <c r="H46" s="85">
        <v>-15905.77526</v>
      </c>
      <c r="I46" s="85">
        <v>-3337.4296199999999</v>
      </c>
      <c r="J46" s="85">
        <v>-2099.6121200000002</v>
      </c>
      <c r="K46" s="85">
        <v>-5.0152099999999997</v>
      </c>
      <c r="L46" s="85">
        <v>-86.168903287342047</v>
      </c>
      <c r="M46" s="85">
        <v>-186.16753</v>
      </c>
      <c r="N46" s="85">
        <v>-943.28062999999986</v>
      </c>
      <c r="O46" s="85">
        <v>-3755.1077700000001</v>
      </c>
      <c r="P46" s="85">
        <v>-1627.2413899999999</v>
      </c>
      <c r="Q46" s="85">
        <v>0</v>
      </c>
      <c r="R46" s="85">
        <v>-465.06446999999997</v>
      </c>
      <c r="S46" s="85">
        <v>-3514.1313100000002</v>
      </c>
      <c r="T46" s="85">
        <v>-1677.2696400000002</v>
      </c>
      <c r="U46" s="85">
        <v>-3101.3617940046847</v>
      </c>
      <c r="V46" s="85">
        <v>-683.79974629150206</v>
      </c>
      <c r="W46" s="85">
        <v>-168.96545</v>
      </c>
      <c r="X46" s="85">
        <v>-1843.8897899999999</v>
      </c>
      <c r="Y46" s="85">
        <v>-3103.9192200000002</v>
      </c>
      <c r="Z46" s="84">
        <f t="shared" si="2"/>
        <v>-54443.598523583525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303</v>
      </c>
      <c r="B48" s="258">
        <f>+B26+B37+B38+B39</f>
        <v>-10599.14833</v>
      </c>
      <c r="C48" s="258">
        <f>+C26+C37+C38+C39</f>
        <v>-174084.95595999999</v>
      </c>
      <c r="D48" s="258">
        <f>+D26+D37+D38+D39</f>
        <v>-370850.98105000006</v>
      </c>
      <c r="E48" s="258">
        <f t="shared" ref="E48:Y48" si="3">+E26+E37+E38+E39</f>
        <v>-101464.29238999999</v>
      </c>
      <c r="F48" s="258">
        <f t="shared" si="3"/>
        <v>-47678.864555736996</v>
      </c>
      <c r="G48" s="258">
        <f t="shared" si="3"/>
        <v>-368807.75139999884</v>
      </c>
      <c r="H48" s="258">
        <f t="shared" si="3"/>
        <v>-146121.59840000002</v>
      </c>
      <c r="I48" s="258">
        <f t="shared" si="3"/>
        <v>-49705.803930000002</v>
      </c>
      <c r="J48" s="258">
        <f t="shared" si="3"/>
        <v>-148451.42047999997</v>
      </c>
      <c r="K48" s="258">
        <f t="shared" si="3"/>
        <v>-57443.470840000002</v>
      </c>
      <c r="L48" s="258">
        <f t="shared" si="3"/>
        <v>-54469.518349081351</v>
      </c>
      <c r="M48" s="258">
        <f t="shared" si="3"/>
        <v>-15921.554007063074</v>
      </c>
      <c r="N48" s="258">
        <f t="shared" si="3"/>
        <v>-119059.61950000002</v>
      </c>
      <c r="O48" s="258">
        <f t="shared" si="3"/>
        <v>-70485.707530000014</v>
      </c>
      <c r="P48" s="258">
        <f t="shared" si="3"/>
        <v>-29760.38377</v>
      </c>
      <c r="Q48" s="258">
        <f t="shared" si="3"/>
        <v>-9484.1229100000019</v>
      </c>
      <c r="R48" s="258">
        <f t="shared" si="3"/>
        <v>-31917.207710000002</v>
      </c>
      <c r="S48" s="258">
        <f t="shared" si="3"/>
        <v>-177531.78469999999</v>
      </c>
      <c r="T48" s="258">
        <f t="shared" si="3"/>
        <v>-98710.619549999989</v>
      </c>
      <c r="U48" s="258">
        <f t="shared" si="3"/>
        <v>-34304.001659024711</v>
      </c>
      <c r="V48" s="258">
        <f t="shared" si="3"/>
        <v>-26259.534645778993</v>
      </c>
      <c r="W48" s="258">
        <f t="shared" si="3"/>
        <v>-2497.64545</v>
      </c>
      <c r="X48" s="258">
        <f t="shared" si="3"/>
        <v>-56576.338859999996</v>
      </c>
      <c r="Y48" s="258">
        <f t="shared" si="3"/>
        <v>-102177.01566</v>
      </c>
      <c r="Z48" s="258">
        <f>SUM(B48:Y48)</f>
        <v>-2304363.3416366838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302</v>
      </c>
      <c r="B50" s="264">
        <f>+B48+B23</f>
        <v>-4346.29043</v>
      </c>
      <c r="C50" s="264">
        <f>+C48+C23</f>
        <v>-7254.3330699999933</v>
      </c>
      <c r="D50" s="264">
        <f>+D48+D23</f>
        <v>-53059.575070000079</v>
      </c>
      <c r="E50" s="264">
        <f t="shared" ref="E50:Y50" si="4">+E48+E23</f>
        <v>-36031.853109999989</v>
      </c>
      <c r="F50" s="264">
        <f t="shared" si="4"/>
        <v>-4894.0503557369957</v>
      </c>
      <c r="G50" s="264">
        <f t="shared" si="4"/>
        <v>11888.968220001145</v>
      </c>
      <c r="H50" s="264">
        <f t="shared" si="4"/>
        <v>-33050.347319999986</v>
      </c>
      <c r="I50" s="264">
        <f t="shared" si="4"/>
        <v>-13392.784720000003</v>
      </c>
      <c r="J50" s="264">
        <f t="shared" si="4"/>
        <v>-14864.205069999938</v>
      </c>
      <c r="K50" s="264">
        <f t="shared" si="4"/>
        <v>-4097.1052294845358</v>
      </c>
      <c r="L50" s="264">
        <f t="shared" si="4"/>
        <v>-3079.8647601944103</v>
      </c>
      <c r="M50" s="264">
        <f t="shared" si="4"/>
        <v>-4230.9768370630754</v>
      </c>
      <c r="N50" s="264">
        <f t="shared" si="4"/>
        <v>-8122.8450500000035</v>
      </c>
      <c r="O50" s="264">
        <f t="shared" si="4"/>
        <v>-1718.3875600000174</v>
      </c>
      <c r="P50" s="264">
        <f t="shared" si="4"/>
        <v>-5125.1652799999938</v>
      </c>
      <c r="Q50" s="264">
        <f t="shared" si="4"/>
        <v>-2371.1799000000019</v>
      </c>
      <c r="R50" s="264">
        <f t="shared" si="4"/>
        <v>-3054.0604400000011</v>
      </c>
      <c r="S50" s="264">
        <f t="shared" si="4"/>
        <v>-11378.591669999936</v>
      </c>
      <c r="T50" s="264">
        <f t="shared" si="4"/>
        <v>-21886.791429999997</v>
      </c>
      <c r="U50" s="264">
        <f t="shared" si="4"/>
        <v>-6408.1248890247116</v>
      </c>
      <c r="V50" s="264">
        <f t="shared" si="4"/>
        <v>-4742.0445923805819</v>
      </c>
      <c r="W50" s="264">
        <f t="shared" si="4"/>
        <v>-892.93434999999999</v>
      </c>
      <c r="X50" s="264">
        <f t="shared" si="4"/>
        <v>-6318.5550899999944</v>
      </c>
      <c r="Y50" s="264">
        <f t="shared" si="4"/>
        <v>-10743.071240000165</v>
      </c>
      <c r="Z50" s="264">
        <f>SUM(B50:Y50)</f>
        <v>-249174.1692438832</v>
      </c>
      <c r="AA50" s="4"/>
    </row>
    <row r="52" spans="1:2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59" priority="1" stopIfTrue="1">
      <formula>$AV9=1</formula>
    </cfRule>
  </conditionalFormatting>
  <conditionalFormatting sqref="B8:Y8">
    <cfRule type="expression" dxfId="58" priority="2" stopIfTrue="1">
      <formula>$AU8=1</formula>
    </cfRule>
  </conditionalFormatting>
  <conditionalFormatting sqref="Z8">
    <cfRule type="expression" dxfId="57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21" top="0.98425196850393704" bottom="0.98425196850393704" header="0.51181102362204722" footer="0.51181102362204722"/>
  <pageSetup paperSize="8" scale="73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  <col min="28" max="28" width="10.5703125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2853</v>
      </c>
      <c r="AA3" s="82" t="s">
        <v>2854</v>
      </c>
    </row>
    <row r="5" spans="1:27" x14ac:dyDescent="0.2">
      <c r="A5" s="674" t="s">
        <v>1454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163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306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41503.385009999998</v>
      </c>
      <c r="C10" s="84">
        <v>3112.3234500000021</v>
      </c>
      <c r="D10" s="84">
        <v>28382.891549999997</v>
      </c>
      <c r="E10" s="84">
        <v>3604.41651</v>
      </c>
      <c r="F10" s="84">
        <v>1947.2887100000005</v>
      </c>
      <c r="G10" s="84">
        <v>16201.432130000003</v>
      </c>
      <c r="H10" s="84">
        <v>4421.0185099999999</v>
      </c>
      <c r="I10" s="84">
        <v>2638.3489300000006</v>
      </c>
      <c r="J10" s="84">
        <v>8730.2391900000002</v>
      </c>
      <c r="K10" s="84">
        <v>11367.832420000001</v>
      </c>
      <c r="L10" s="84">
        <v>22944.078179999975</v>
      </c>
      <c r="M10" s="84">
        <v>973.16631000000007</v>
      </c>
      <c r="N10" s="84">
        <v>6090.4527399999997</v>
      </c>
      <c r="O10" s="84">
        <v>2329.5596299999997</v>
      </c>
      <c r="P10" s="84">
        <v>658.6981199999999</v>
      </c>
      <c r="Q10" s="84">
        <v>227.74925999999999</v>
      </c>
      <c r="R10" s="84">
        <v>1385.8813000000005</v>
      </c>
      <c r="S10" s="84">
        <v>24635.502899999996</v>
      </c>
      <c r="T10" s="84">
        <v>4951.8614899999984</v>
      </c>
      <c r="U10" s="84">
        <v>6183.6960100000006</v>
      </c>
      <c r="V10" s="84">
        <v>3844.2256200000011</v>
      </c>
      <c r="W10" s="84">
        <v>16.892469999999999</v>
      </c>
      <c r="X10" s="84">
        <v>3210.5819000000006</v>
      </c>
      <c r="Y10" s="84">
        <v>7277.0881999999883</v>
      </c>
      <c r="Z10" s="84">
        <f>SUM(B10:Y10)</f>
        <v>206638.61053999999</v>
      </c>
      <c r="AA10" s="3"/>
    </row>
    <row r="11" spans="1:27" ht="15" customHeight="1" x14ac:dyDescent="0.2">
      <c r="A11" s="89" t="s">
        <v>2527</v>
      </c>
      <c r="B11" s="85">
        <v>49672.507010000001</v>
      </c>
      <c r="C11" s="85">
        <v>14017.790950000001</v>
      </c>
      <c r="D11" s="85">
        <v>35616.080900000001</v>
      </c>
      <c r="E11" s="85">
        <v>5819.6941100000004</v>
      </c>
      <c r="F11" s="85">
        <v>2567.5523400000002</v>
      </c>
      <c r="G11" s="85">
        <v>18141.511170000002</v>
      </c>
      <c r="H11" s="85">
        <v>8178.4041400000006</v>
      </c>
      <c r="I11" s="85">
        <v>3049.1309200000005</v>
      </c>
      <c r="J11" s="85">
        <v>11834.39581</v>
      </c>
      <c r="K11" s="85">
        <v>18220.54795</v>
      </c>
      <c r="L11" s="85">
        <v>30472.789659999973</v>
      </c>
      <c r="M11" s="85">
        <v>1451.0736000000002</v>
      </c>
      <c r="N11" s="85">
        <v>8522.6483100000005</v>
      </c>
      <c r="O11" s="85">
        <v>3080.6807999999996</v>
      </c>
      <c r="P11" s="85">
        <v>1437.9566200000002</v>
      </c>
      <c r="Q11" s="85">
        <v>585.75427999999999</v>
      </c>
      <c r="R11" s="85">
        <v>2727.0128500000005</v>
      </c>
      <c r="S11" s="85">
        <v>26566.373629999995</v>
      </c>
      <c r="T11" s="85">
        <v>5201.4176599999992</v>
      </c>
      <c r="U11" s="85">
        <v>6527.6493200000004</v>
      </c>
      <c r="V11" s="85">
        <v>9422.6273700000002</v>
      </c>
      <c r="W11" s="85">
        <v>69.129890000000003</v>
      </c>
      <c r="X11" s="85">
        <v>4641.3164100000004</v>
      </c>
      <c r="Y11" s="85">
        <v>8326.7981799999889</v>
      </c>
      <c r="Z11" s="84">
        <f t="shared" ref="Z11:Z21" si="0">SUM(B11:Y11)</f>
        <v>276150.84387999994</v>
      </c>
      <c r="AA11" s="3"/>
    </row>
    <row r="12" spans="1:27" ht="15" customHeight="1" x14ac:dyDescent="0.2">
      <c r="A12" s="88" t="s">
        <v>2528</v>
      </c>
      <c r="B12" s="84">
        <v>49626.445229999998</v>
      </c>
      <c r="C12" s="84">
        <v>14017.790950000001</v>
      </c>
      <c r="D12" s="84">
        <v>32539.659760000002</v>
      </c>
      <c r="E12" s="84">
        <v>5819.6941100000004</v>
      </c>
      <c r="F12" s="84">
        <v>2567.5523400000002</v>
      </c>
      <c r="G12" s="84">
        <v>18064.83437</v>
      </c>
      <c r="H12" s="84">
        <v>7853.1613100000004</v>
      </c>
      <c r="I12" s="84">
        <v>2992.1262700000007</v>
      </c>
      <c r="J12" s="84">
        <v>11529.771710000001</v>
      </c>
      <c r="K12" s="84">
        <v>18220.54795</v>
      </c>
      <c r="L12" s="84">
        <v>30472.789659999973</v>
      </c>
      <c r="M12" s="84">
        <v>1451.0736000000002</v>
      </c>
      <c r="N12" s="84">
        <v>8416.7537300000004</v>
      </c>
      <c r="O12" s="84">
        <v>3004.73846</v>
      </c>
      <c r="P12" s="84">
        <v>1424.1403600000001</v>
      </c>
      <c r="Q12" s="84">
        <v>585.75427999999999</v>
      </c>
      <c r="R12" s="84">
        <v>2727.0128500000005</v>
      </c>
      <c r="S12" s="84">
        <v>26566.373629999995</v>
      </c>
      <c r="T12" s="84">
        <v>5050.6752699999997</v>
      </c>
      <c r="U12" s="84">
        <v>6526.1900700000006</v>
      </c>
      <c r="V12" s="84">
        <v>9422.6273700000002</v>
      </c>
      <c r="W12" s="84">
        <v>69.129890000000003</v>
      </c>
      <c r="X12" s="84">
        <v>4641.3164100000004</v>
      </c>
      <c r="Y12" s="84">
        <v>8326.7981799999889</v>
      </c>
      <c r="Z12" s="84">
        <f t="shared" si="0"/>
        <v>271916.95775999996</v>
      </c>
      <c r="AA12" s="3"/>
    </row>
    <row r="13" spans="1:27" ht="15" customHeight="1" x14ac:dyDescent="0.2">
      <c r="A13" s="88" t="s">
        <v>2529</v>
      </c>
      <c r="B13" s="84">
        <v>46.061779999999999</v>
      </c>
      <c r="C13" s="84">
        <v>0</v>
      </c>
      <c r="D13" s="84">
        <v>3076.4211399999999</v>
      </c>
      <c r="E13" s="84">
        <v>0</v>
      </c>
      <c r="F13" s="84">
        <v>0</v>
      </c>
      <c r="G13" s="84">
        <v>76.6768</v>
      </c>
      <c r="H13" s="84">
        <v>325.24283000000003</v>
      </c>
      <c r="I13" s="84">
        <v>57.004649999999998</v>
      </c>
      <c r="J13" s="84">
        <v>304.6241</v>
      </c>
      <c r="K13" s="84">
        <v>0</v>
      </c>
      <c r="L13" s="84">
        <v>0</v>
      </c>
      <c r="M13" s="84">
        <v>0</v>
      </c>
      <c r="N13" s="84">
        <v>105.89458</v>
      </c>
      <c r="O13" s="84">
        <v>75.942340000000002</v>
      </c>
      <c r="P13" s="84">
        <v>13.81626</v>
      </c>
      <c r="Q13" s="84">
        <v>0</v>
      </c>
      <c r="R13" s="84">
        <v>0</v>
      </c>
      <c r="S13" s="84">
        <v>0</v>
      </c>
      <c r="T13" s="84">
        <v>150.74239</v>
      </c>
      <c r="U13" s="84">
        <v>1.4592499999999999</v>
      </c>
      <c r="V13" s="84">
        <v>0</v>
      </c>
      <c r="W13" s="84">
        <v>0</v>
      </c>
      <c r="X13" s="84">
        <v>0</v>
      </c>
      <c r="Y13" s="84">
        <v>0</v>
      </c>
      <c r="Z13" s="84">
        <f t="shared" si="0"/>
        <v>4233.8861200000001</v>
      </c>
      <c r="AA13" s="3"/>
    </row>
    <row r="14" spans="1:27" ht="15" customHeight="1" x14ac:dyDescent="0.2">
      <c r="A14" s="88" t="s">
        <v>1407</v>
      </c>
      <c r="B14" s="85">
        <v>-3896.518</v>
      </c>
      <c r="C14" s="85">
        <v>-10094.36102</v>
      </c>
      <c r="D14" s="85">
        <v>-1972.0358600000002</v>
      </c>
      <c r="E14" s="85">
        <v>-2202.9180899999997</v>
      </c>
      <c r="F14" s="85">
        <v>-99.690520000000006</v>
      </c>
      <c r="G14" s="85">
        <v>-966.82338000000004</v>
      </c>
      <c r="H14" s="85">
        <v>-2878.0140200000005</v>
      </c>
      <c r="I14" s="85">
        <v>-271.78818999999999</v>
      </c>
      <c r="J14" s="85">
        <v>-2769.5827000000004</v>
      </c>
      <c r="K14" s="85">
        <v>-3463.0430099999999</v>
      </c>
      <c r="L14" s="85">
        <v>-3214.6204500000003</v>
      </c>
      <c r="M14" s="85">
        <v>-436.59987000000001</v>
      </c>
      <c r="N14" s="85">
        <v>-2396.0094000000004</v>
      </c>
      <c r="O14" s="85">
        <v>-553.54909999999995</v>
      </c>
      <c r="P14" s="85">
        <v>-661.6021300000001</v>
      </c>
      <c r="Q14" s="85">
        <v>-330.76582000000002</v>
      </c>
      <c r="R14" s="85">
        <v>-998.02424000000008</v>
      </c>
      <c r="S14" s="85">
        <v>-615.28311000000008</v>
      </c>
      <c r="T14" s="85">
        <v>-438.27658000000002</v>
      </c>
      <c r="U14" s="85">
        <v>-223.8211</v>
      </c>
      <c r="V14" s="85">
        <v>-2240.9842599999997</v>
      </c>
      <c r="W14" s="85">
        <v>-48.253029999999995</v>
      </c>
      <c r="X14" s="85">
        <v>-926.07968000000005</v>
      </c>
      <c r="Y14" s="85">
        <v>-1001.75386</v>
      </c>
      <c r="Z14" s="84">
        <f t="shared" si="0"/>
        <v>-42700.397419999994</v>
      </c>
      <c r="AA14" s="3"/>
    </row>
    <row r="15" spans="1:27" ht="15" customHeight="1" x14ac:dyDescent="0.2">
      <c r="A15" s="88" t="s">
        <v>1408</v>
      </c>
      <c r="B15" s="85">
        <v>-15993.046</v>
      </c>
      <c r="C15" s="85">
        <v>-5477.2825999999995</v>
      </c>
      <c r="D15" s="85">
        <v>-14267.97985</v>
      </c>
      <c r="E15" s="85">
        <v>-2402.49035</v>
      </c>
      <c r="F15" s="85">
        <v>-916.32773999999995</v>
      </c>
      <c r="G15" s="85">
        <v>-6909.3112599999995</v>
      </c>
      <c r="H15" s="85">
        <v>-3050.70406</v>
      </c>
      <c r="I15" s="85">
        <v>-1463.4055000000001</v>
      </c>
      <c r="J15" s="85">
        <v>-2953.0829100000001</v>
      </c>
      <c r="K15" s="85">
        <v>-7249.15319</v>
      </c>
      <c r="L15" s="85">
        <v>-13641.787400000001</v>
      </c>
      <c r="M15" s="85">
        <v>-610.75279</v>
      </c>
      <c r="N15" s="85">
        <v>-3000.38492</v>
      </c>
      <c r="O15" s="85">
        <v>-1229.5341699999999</v>
      </c>
      <c r="P15" s="85">
        <v>-647.08058000000005</v>
      </c>
      <c r="Q15" s="85">
        <v>-210.53979000000001</v>
      </c>
      <c r="R15" s="85">
        <v>-1498.0079699999999</v>
      </c>
      <c r="S15" s="85">
        <v>-10004.36627</v>
      </c>
      <c r="T15" s="85">
        <v>-1826.6952200000003</v>
      </c>
      <c r="U15" s="85">
        <v>-1660.76603</v>
      </c>
      <c r="V15" s="85">
        <v>-5718.3573299999998</v>
      </c>
      <c r="W15" s="85">
        <v>-29.372060000000001</v>
      </c>
      <c r="X15" s="85">
        <v>-1862.6481000000001</v>
      </c>
      <c r="Y15" s="85">
        <v>-3164.5541800000001</v>
      </c>
      <c r="Z15" s="84">
        <f t="shared" si="0"/>
        <v>-105787.63026999999</v>
      </c>
      <c r="AA15" s="3"/>
    </row>
    <row r="16" spans="1:27" ht="15" customHeight="1" x14ac:dyDescent="0.2">
      <c r="A16" s="90" t="s">
        <v>1409</v>
      </c>
      <c r="B16" s="85">
        <v>1076.107</v>
      </c>
      <c r="C16" s="85">
        <v>3848.8620799999999</v>
      </c>
      <c r="D16" s="85">
        <v>700.75500999999997</v>
      </c>
      <c r="E16" s="85">
        <v>1033.6840400000001</v>
      </c>
      <c r="F16" s="85">
        <v>38.122</v>
      </c>
      <c r="G16" s="85">
        <v>17.440540000000002</v>
      </c>
      <c r="H16" s="85">
        <v>576.46884999999997</v>
      </c>
      <c r="I16" s="85">
        <v>118.434</v>
      </c>
      <c r="J16" s="85">
        <v>659.67747999999995</v>
      </c>
      <c r="K16" s="85">
        <v>1040.4046700000001</v>
      </c>
      <c r="L16" s="85">
        <v>1323.9965500000001</v>
      </c>
      <c r="M16" s="85">
        <v>258.41305</v>
      </c>
      <c r="N16" s="85">
        <v>554.46367000000009</v>
      </c>
      <c r="O16" s="85">
        <v>168.19545000000002</v>
      </c>
      <c r="P16" s="85">
        <v>265.99149999999997</v>
      </c>
      <c r="Q16" s="85">
        <v>124.55873</v>
      </c>
      <c r="R16" s="85">
        <v>419.52684000000005</v>
      </c>
      <c r="S16" s="85">
        <v>53.798519999999996</v>
      </c>
      <c r="T16" s="85">
        <v>112.91333</v>
      </c>
      <c r="U16" s="85">
        <v>92.441910000000007</v>
      </c>
      <c r="V16" s="85">
        <v>1220.7398999999998</v>
      </c>
      <c r="W16" s="85">
        <v>20.560759999999998</v>
      </c>
      <c r="X16" s="85">
        <v>401.42340999999999</v>
      </c>
      <c r="Y16" s="85">
        <v>290.82409000000001</v>
      </c>
      <c r="Z16" s="84">
        <f t="shared" si="0"/>
        <v>14417.803379999999</v>
      </c>
      <c r="AA16" s="3"/>
    </row>
    <row r="17" spans="1:27" ht="15" customHeight="1" x14ac:dyDescent="0.2">
      <c r="A17" s="88" t="s">
        <v>1410</v>
      </c>
      <c r="B17" s="85">
        <v>11222.645</v>
      </c>
      <c r="C17" s="85">
        <v>5280.9362300000003</v>
      </c>
      <c r="D17" s="85">
        <v>8740.8135999999995</v>
      </c>
      <c r="E17" s="85">
        <v>1775.6311599999999</v>
      </c>
      <c r="F17" s="85">
        <v>357.63263000000001</v>
      </c>
      <c r="G17" s="85">
        <v>5932.2480599999999</v>
      </c>
      <c r="H17" s="85">
        <v>3081.2661899999998</v>
      </c>
      <c r="I17" s="85">
        <v>1287.34887</v>
      </c>
      <c r="J17" s="85">
        <v>2470.4290900000005</v>
      </c>
      <c r="K17" s="85">
        <v>3542.377</v>
      </c>
      <c r="L17" s="85">
        <v>9194.9159799999998</v>
      </c>
      <c r="M17" s="85">
        <v>545.97880000000009</v>
      </c>
      <c r="N17" s="85">
        <v>2954.55719</v>
      </c>
      <c r="O17" s="85">
        <v>1105.1270900000002</v>
      </c>
      <c r="P17" s="85">
        <v>483.19598000000002</v>
      </c>
      <c r="Q17" s="85">
        <v>154.48420999999999</v>
      </c>
      <c r="R17" s="85">
        <v>967.02958000000001</v>
      </c>
      <c r="S17" s="85">
        <v>9175.0696099999986</v>
      </c>
      <c r="T17" s="85">
        <v>1999.1522</v>
      </c>
      <c r="U17" s="85">
        <v>1464.59743</v>
      </c>
      <c r="V17" s="85">
        <v>1620.81107</v>
      </c>
      <c r="W17" s="85">
        <v>24.134520000000002</v>
      </c>
      <c r="X17" s="85">
        <v>1218.3499899999999</v>
      </c>
      <c r="Y17" s="85">
        <v>3055.16984</v>
      </c>
      <c r="Z17" s="84">
        <f t="shared" si="0"/>
        <v>77653.901320000004</v>
      </c>
      <c r="AA17" s="3"/>
    </row>
    <row r="18" spans="1:27" ht="15" customHeight="1" x14ac:dyDescent="0.2">
      <c r="A18" s="88" t="s">
        <v>1411</v>
      </c>
      <c r="B18" s="85">
        <v>-578.30999999999995</v>
      </c>
      <c r="C18" s="85">
        <v>-4463.62219</v>
      </c>
      <c r="D18" s="85">
        <v>-434.74225000000001</v>
      </c>
      <c r="E18" s="85">
        <v>-419.18435999999997</v>
      </c>
      <c r="F18" s="85">
        <v>0</v>
      </c>
      <c r="G18" s="85">
        <v>-13.632999999999999</v>
      </c>
      <c r="H18" s="85">
        <v>-1486.4025900000001</v>
      </c>
      <c r="I18" s="85">
        <v>-81.371169999999992</v>
      </c>
      <c r="J18" s="85">
        <v>-511.59757999999994</v>
      </c>
      <c r="K18" s="85">
        <v>-723.30100000000004</v>
      </c>
      <c r="L18" s="85">
        <v>-1191.2161599999999</v>
      </c>
      <c r="M18" s="85">
        <v>-234.94648000000001</v>
      </c>
      <c r="N18" s="85">
        <v>-544.82210999999995</v>
      </c>
      <c r="O18" s="85">
        <v>-241.36044000000001</v>
      </c>
      <c r="P18" s="85">
        <v>-219.76326999999998</v>
      </c>
      <c r="Q18" s="85">
        <v>-95.742350000000002</v>
      </c>
      <c r="R18" s="85">
        <v>-231.65576000000001</v>
      </c>
      <c r="S18" s="85">
        <v>-540.08947999999998</v>
      </c>
      <c r="T18" s="85">
        <v>-96.649899999999988</v>
      </c>
      <c r="U18" s="85">
        <v>-16.405519999999999</v>
      </c>
      <c r="V18" s="85">
        <v>-460.61113</v>
      </c>
      <c r="W18" s="85">
        <v>-19.30761</v>
      </c>
      <c r="X18" s="85">
        <v>-261.78012999999999</v>
      </c>
      <c r="Y18" s="85">
        <v>-229.39587</v>
      </c>
      <c r="Z18" s="84">
        <f t="shared" si="0"/>
        <v>-13095.910349999998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345.10079999999999</v>
      </c>
      <c r="D20" s="85">
        <v>927.78926000000001</v>
      </c>
      <c r="E20" s="85">
        <v>0</v>
      </c>
      <c r="F20" s="85">
        <v>28.692049999999998</v>
      </c>
      <c r="G20" s="85">
        <v>4706.331720000001</v>
      </c>
      <c r="H20" s="85">
        <v>0</v>
      </c>
      <c r="I20" s="85">
        <v>67.651600000000002</v>
      </c>
      <c r="J20" s="85">
        <v>186.34476000000001</v>
      </c>
      <c r="K20" s="85">
        <v>419.09415768144282</v>
      </c>
      <c r="L20" s="85">
        <v>1378.9713283359918</v>
      </c>
      <c r="M20" s="85">
        <v>0</v>
      </c>
      <c r="N20" s="85">
        <v>0</v>
      </c>
      <c r="O20" s="85">
        <v>61.258890000000001</v>
      </c>
      <c r="P20" s="85">
        <v>40.684340000000006</v>
      </c>
      <c r="Q20" s="85">
        <v>0.40099000000000001</v>
      </c>
      <c r="R20" s="85">
        <v>54.858510000000003</v>
      </c>
      <c r="S20" s="85">
        <v>1200.2413499999998</v>
      </c>
      <c r="T20" s="85">
        <v>0</v>
      </c>
      <c r="U20" s="85">
        <v>0</v>
      </c>
      <c r="V20" s="85">
        <v>790.52222124528214</v>
      </c>
      <c r="W20" s="85">
        <v>0</v>
      </c>
      <c r="X20" s="85">
        <v>231.44103000000001</v>
      </c>
      <c r="Y20" s="85">
        <v>112.15202000000001</v>
      </c>
      <c r="Z20" s="84">
        <f t="shared" si="0"/>
        <v>10551.535027262718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15.019200000000001</v>
      </c>
      <c r="D21" s="85">
        <v>422.55833000000001</v>
      </c>
      <c r="E21" s="85">
        <v>0.25051000000000001</v>
      </c>
      <c r="F21" s="85">
        <v>0</v>
      </c>
      <c r="G21" s="85">
        <v>31.98283</v>
      </c>
      <c r="H21" s="85">
        <v>26.423740000000002</v>
      </c>
      <c r="I21" s="85">
        <v>1.2099999999999999E-3</v>
      </c>
      <c r="J21" s="85">
        <v>-0.87707000000000002</v>
      </c>
      <c r="K21" s="85">
        <v>0</v>
      </c>
      <c r="L21" s="85">
        <v>0</v>
      </c>
      <c r="M21" s="85">
        <v>0</v>
      </c>
      <c r="N21" s="85">
        <v>7.3099999999999997E-3</v>
      </c>
      <c r="O21" s="85">
        <v>0</v>
      </c>
      <c r="P21" s="85">
        <v>0.45215000000000011</v>
      </c>
      <c r="Q21" s="85">
        <v>0</v>
      </c>
      <c r="R21" s="85">
        <v>0</v>
      </c>
      <c r="S21" s="85">
        <v>1.1879900000000001</v>
      </c>
      <c r="T21" s="85">
        <v>4.6800000000000001E-3</v>
      </c>
      <c r="U21" s="85">
        <v>10.413</v>
      </c>
      <c r="V21" s="85">
        <v>-5.4768299999999996</v>
      </c>
      <c r="W21" s="85">
        <v>0</v>
      </c>
      <c r="X21" s="85">
        <v>0</v>
      </c>
      <c r="Y21" s="85">
        <v>0</v>
      </c>
      <c r="Z21" s="84">
        <f t="shared" si="0"/>
        <v>501.9470500000001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305</v>
      </c>
      <c r="B23" s="258">
        <f t="shared" ref="B23:Z23" si="1">+B10+B20+B21</f>
        <v>41503.385009999998</v>
      </c>
      <c r="C23" s="258">
        <f t="shared" si="1"/>
        <v>3472.4434500000025</v>
      </c>
      <c r="D23" s="258">
        <f t="shared" si="1"/>
        <v>29733.239139999998</v>
      </c>
      <c r="E23" s="258">
        <f t="shared" si="1"/>
        <v>3604.6670199999999</v>
      </c>
      <c r="F23" s="258">
        <f t="shared" si="1"/>
        <v>1975.9807600000006</v>
      </c>
      <c r="G23" s="258">
        <f t="shared" si="1"/>
        <v>20939.746680000004</v>
      </c>
      <c r="H23" s="258">
        <f t="shared" si="1"/>
        <v>4447.4422500000001</v>
      </c>
      <c r="I23" s="258">
        <f t="shared" si="1"/>
        <v>2706.0017400000006</v>
      </c>
      <c r="J23" s="258">
        <f t="shared" si="1"/>
        <v>8915.7068799999997</v>
      </c>
      <c r="K23" s="258">
        <f t="shared" si="1"/>
        <v>11786.926577681443</v>
      </c>
      <c r="L23" s="258">
        <f t="shared" si="1"/>
        <v>24323.049508335967</v>
      </c>
      <c r="M23" s="258">
        <f t="shared" si="1"/>
        <v>973.16631000000007</v>
      </c>
      <c r="N23" s="258">
        <f t="shared" si="1"/>
        <v>6090.4600499999997</v>
      </c>
      <c r="O23" s="258">
        <f t="shared" si="1"/>
        <v>2390.8185199999998</v>
      </c>
      <c r="P23" s="258">
        <f t="shared" si="1"/>
        <v>699.83460999999988</v>
      </c>
      <c r="Q23" s="258">
        <f t="shared" si="1"/>
        <v>228.15025</v>
      </c>
      <c r="R23" s="258">
        <f t="shared" si="1"/>
        <v>1440.7398100000005</v>
      </c>
      <c r="S23" s="258">
        <f t="shared" si="1"/>
        <v>25836.932239999995</v>
      </c>
      <c r="T23" s="258">
        <f t="shared" si="1"/>
        <v>4951.8661699999984</v>
      </c>
      <c r="U23" s="258">
        <f t="shared" si="1"/>
        <v>6194.1090100000001</v>
      </c>
      <c r="V23" s="258">
        <f t="shared" si="1"/>
        <v>4629.2710112452833</v>
      </c>
      <c r="W23" s="258">
        <f t="shared" si="1"/>
        <v>16.892469999999999</v>
      </c>
      <c r="X23" s="258">
        <f t="shared" si="1"/>
        <v>3442.0229300000005</v>
      </c>
      <c r="Y23" s="258">
        <f t="shared" si="1"/>
        <v>7389.2402199999888</v>
      </c>
      <c r="Z23" s="258">
        <f t="shared" si="1"/>
        <v>217692.09261726271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307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-8339.5814699999992</v>
      </c>
      <c r="C26" s="85">
        <v>-502.87672000000003</v>
      </c>
      <c r="D26" s="85">
        <v>-5166.5216099999989</v>
      </c>
      <c r="E26" s="85">
        <v>-968.76604999999984</v>
      </c>
      <c r="F26" s="85">
        <v>-859.5769499999999</v>
      </c>
      <c r="G26" s="85">
        <v>-4697.2854899999993</v>
      </c>
      <c r="H26" s="85">
        <v>-882.4310099999999</v>
      </c>
      <c r="I26" s="85">
        <v>-196.48297000000002</v>
      </c>
      <c r="J26" s="85">
        <v>-951.54524999999978</v>
      </c>
      <c r="K26" s="85">
        <v>-1617.1525900000001</v>
      </c>
      <c r="L26" s="85">
        <v>-1414.0257699999997</v>
      </c>
      <c r="M26" s="85">
        <v>-51.714669999999998</v>
      </c>
      <c r="N26" s="85">
        <v>-1318.7718400000001</v>
      </c>
      <c r="O26" s="85">
        <v>-325.57666000000006</v>
      </c>
      <c r="P26" s="85">
        <v>-71.275940000000006</v>
      </c>
      <c r="Q26" s="85">
        <v>-16.956590000000002</v>
      </c>
      <c r="R26" s="85">
        <v>-141.40694000000002</v>
      </c>
      <c r="S26" s="85">
        <v>-2158.10664</v>
      </c>
      <c r="T26" s="85">
        <v>-337.28958</v>
      </c>
      <c r="U26" s="85">
        <v>-402.26236999999998</v>
      </c>
      <c r="V26" s="85">
        <v>-454.3032300000001</v>
      </c>
      <c r="W26" s="85">
        <v>1.0698199999999924</v>
      </c>
      <c r="X26" s="85">
        <v>-275.9990600000001</v>
      </c>
      <c r="Y26" s="85">
        <v>-397.65171000000009</v>
      </c>
      <c r="Z26" s="86">
        <f>SUM(B26:Y26)</f>
        <v>-31546.491290000005</v>
      </c>
      <c r="AA26" s="3"/>
    </row>
    <row r="27" spans="1:27" ht="15" customHeight="1" x14ac:dyDescent="0.2">
      <c r="A27" s="88" t="s">
        <v>1414</v>
      </c>
      <c r="B27" s="84">
        <v>-7244.308</v>
      </c>
      <c r="C27" s="84">
        <v>-1583.65362</v>
      </c>
      <c r="D27" s="84">
        <v>-6897.2145899999996</v>
      </c>
      <c r="E27" s="84">
        <v>-883.50635</v>
      </c>
      <c r="F27" s="84">
        <v>-620.36053000000004</v>
      </c>
      <c r="G27" s="84">
        <v>-2825.9759399999998</v>
      </c>
      <c r="H27" s="84">
        <v>-955.95722000000001</v>
      </c>
      <c r="I27" s="84">
        <v>-161.50353000000001</v>
      </c>
      <c r="J27" s="84">
        <v>-941.91761999999994</v>
      </c>
      <c r="K27" s="84">
        <v>-2229.6454100000001</v>
      </c>
      <c r="L27" s="84">
        <v>-2020.4755</v>
      </c>
      <c r="M27" s="84">
        <v>-156.43592999999998</v>
      </c>
      <c r="N27" s="84">
        <v>-1520.8582799999999</v>
      </c>
      <c r="O27" s="84">
        <v>-324.81362000000001</v>
      </c>
      <c r="P27" s="84">
        <v>-220.13096999999999</v>
      </c>
      <c r="Q27" s="84">
        <v>-34.588720000000002</v>
      </c>
      <c r="R27" s="84">
        <v>-453.56059999999997</v>
      </c>
      <c r="S27" s="84">
        <v>-1738.6743100000001</v>
      </c>
      <c r="T27" s="84">
        <v>-266.36483000000004</v>
      </c>
      <c r="U27" s="84">
        <v>-315.13376</v>
      </c>
      <c r="V27" s="84">
        <v>-468.29528999999997</v>
      </c>
      <c r="W27" s="84">
        <v>-53.91704</v>
      </c>
      <c r="X27" s="84">
        <v>-457.25137000000001</v>
      </c>
      <c r="Y27" s="84">
        <v>-481.74666999999999</v>
      </c>
      <c r="Z27" s="86">
        <f t="shared" ref="Z27:Z46" si="2">SUM(B27:Y27)</f>
        <v>-32856.289700000001</v>
      </c>
      <c r="AA27" s="3"/>
    </row>
    <row r="28" spans="1:27" ht="15" customHeight="1" x14ac:dyDescent="0.2">
      <c r="A28" s="88" t="s">
        <v>2528</v>
      </c>
      <c r="B28" s="85">
        <v>-7244.308</v>
      </c>
      <c r="C28" s="85">
        <v>-1583.65362</v>
      </c>
      <c r="D28" s="85">
        <v>-5283.3229900000006</v>
      </c>
      <c r="E28" s="85">
        <v>-877.12623999999994</v>
      </c>
      <c r="F28" s="85">
        <v>-620.36053000000004</v>
      </c>
      <c r="G28" s="85">
        <v>-2808.06711</v>
      </c>
      <c r="H28" s="85">
        <v>-823.89849000000004</v>
      </c>
      <c r="I28" s="85">
        <v>-140.80123</v>
      </c>
      <c r="J28" s="85">
        <v>-918.37878999999998</v>
      </c>
      <c r="K28" s="85">
        <v>-2229.6454100000001</v>
      </c>
      <c r="L28" s="85">
        <v>-2020.4755</v>
      </c>
      <c r="M28" s="85">
        <v>-156.43592999999998</v>
      </c>
      <c r="N28" s="85">
        <v>-1501.12068</v>
      </c>
      <c r="O28" s="85">
        <v>-324.81362000000001</v>
      </c>
      <c r="P28" s="85">
        <v>-217.24131</v>
      </c>
      <c r="Q28" s="85">
        <v>-34.588720000000002</v>
      </c>
      <c r="R28" s="85">
        <v>-453.56059999999997</v>
      </c>
      <c r="S28" s="85">
        <v>-1738.6743100000001</v>
      </c>
      <c r="T28" s="85">
        <v>-239.56859</v>
      </c>
      <c r="U28" s="85">
        <v>-309.60320000000002</v>
      </c>
      <c r="V28" s="85">
        <v>-468.29528999999997</v>
      </c>
      <c r="W28" s="85">
        <v>-53.91704</v>
      </c>
      <c r="X28" s="85">
        <v>-457.25137000000001</v>
      </c>
      <c r="Y28" s="85">
        <v>-481.74666999999999</v>
      </c>
      <c r="Z28" s="86">
        <f t="shared" si="2"/>
        <v>-30986.855240000004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0</v>
      </c>
      <c r="D29" s="85">
        <v>-1613.8916000000002</v>
      </c>
      <c r="E29" s="85">
        <v>-6.3801099999999993</v>
      </c>
      <c r="F29" s="85">
        <v>0</v>
      </c>
      <c r="G29" s="85">
        <v>-17.908830000000002</v>
      </c>
      <c r="H29" s="85">
        <v>-132.05873</v>
      </c>
      <c r="I29" s="85">
        <v>-20.702300000000001</v>
      </c>
      <c r="J29" s="85">
        <v>-23.538830000000001</v>
      </c>
      <c r="K29" s="85">
        <v>0</v>
      </c>
      <c r="L29" s="85">
        <v>0</v>
      </c>
      <c r="M29" s="85">
        <v>0</v>
      </c>
      <c r="N29" s="85">
        <v>-19.737599999999997</v>
      </c>
      <c r="O29" s="85">
        <v>0</v>
      </c>
      <c r="P29" s="85">
        <v>-2.8896599999999997</v>
      </c>
      <c r="Q29" s="85">
        <v>0</v>
      </c>
      <c r="R29" s="85">
        <v>0</v>
      </c>
      <c r="S29" s="85">
        <v>0</v>
      </c>
      <c r="T29" s="85">
        <v>-26.796240000000001</v>
      </c>
      <c r="U29" s="85">
        <v>-5.5305600000000004</v>
      </c>
      <c r="V29" s="85">
        <v>0</v>
      </c>
      <c r="W29" s="85">
        <v>0</v>
      </c>
      <c r="X29" s="85">
        <v>0</v>
      </c>
      <c r="Y29" s="85">
        <v>0</v>
      </c>
      <c r="Z29" s="86">
        <f t="shared" si="2"/>
        <v>-1869.4344599999999</v>
      </c>
      <c r="AA29" s="3"/>
    </row>
    <row r="30" spans="1:27" ht="15" customHeight="1" x14ac:dyDescent="0.2">
      <c r="A30" s="88" t="s">
        <v>1415</v>
      </c>
      <c r="B30" s="84">
        <v>678.74153000000001</v>
      </c>
      <c r="C30" s="84">
        <v>1157.6872900000001</v>
      </c>
      <c r="D30" s="84">
        <v>1923.4947299999999</v>
      </c>
      <c r="E30" s="84">
        <v>216.73842999999999</v>
      </c>
      <c r="F30" s="84">
        <v>0</v>
      </c>
      <c r="G30" s="84">
        <v>42.831840000000007</v>
      </c>
      <c r="H30" s="84">
        <v>383.30434000000002</v>
      </c>
      <c r="I30" s="84">
        <v>10.965249999999999</v>
      </c>
      <c r="J30" s="84">
        <v>281.31680999999998</v>
      </c>
      <c r="K30" s="84">
        <v>1034.3451100000002</v>
      </c>
      <c r="L30" s="84">
        <v>775.72550000000001</v>
      </c>
      <c r="M30" s="84">
        <v>112.12661</v>
      </c>
      <c r="N30" s="84">
        <v>391.28964999999994</v>
      </c>
      <c r="O30" s="84">
        <v>29.99363</v>
      </c>
      <c r="P30" s="84">
        <v>182.90224000000001</v>
      </c>
      <c r="Q30" s="84">
        <v>18.428750000000001</v>
      </c>
      <c r="R30" s="84">
        <v>193.04094999999998</v>
      </c>
      <c r="S30" s="84">
        <v>134.57821999999999</v>
      </c>
      <c r="T30" s="84">
        <v>69.408559999999994</v>
      </c>
      <c r="U30" s="84">
        <v>50.059519999999999</v>
      </c>
      <c r="V30" s="84">
        <v>205.35061999999999</v>
      </c>
      <c r="W30" s="84">
        <v>32.577179999999998</v>
      </c>
      <c r="X30" s="84">
        <v>259.40618000000001</v>
      </c>
      <c r="Y30" s="84">
        <v>170.41835999999998</v>
      </c>
      <c r="Z30" s="86">
        <f t="shared" si="2"/>
        <v>8354.7313000000013</v>
      </c>
      <c r="AA30" s="3"/>
    </row>
    <row r="31" spans="1:27" ht="15" customHeight="1" x14ac:dyDescent="0.2">
      <c r="A31" s="88" t="s">
        <v>2528</v>
      </c>
      <c r="B31" s="85">
        <v>678.74153000000001</v>
      </c>
      <c r="C31" s="85">
        <v>1157.6872900000001</v>
      </c>
      <c r="D31" s="85">
        <v>1923.4947299999999</v>
      </c>
      <c r="E31" s="85">
        <v>216.73842999999999</v>
      </c>
      <c r="F31" s="85">
        <v>0</v>
      </c>
      <c r="G31" s="85">
        <v>42.831840000000007</v>
      </c>
      <c r="H31" s="85">
        <v>383.30434000000002</v>
      </c>
      <c r="I31" s="85">
        <v>10.965249999999999</v>
      </c>
      <c r="J31" s="85">
        <v>281.31680999999998</v>
      </c>
      <c r="K31" s="85">
        <v>1034.3451100000002</v>
      </c>
      <c r="L31" s="85">
        <v>775.72550000000001</v>
      </c>
      <c r="M31" s="85">
        <v>112.12661</v>
      </c>
      <c r="N31" s="85">
        <v>391.28964999999994</v>
      </c>
      <c r="O31" s="85">
        <v>29.99363</v>
      </c>
      <c r="P31" s="85">
        <v>182.90224000000001</v>
      </c>
      <c r="Q31" s="85">
        <v>18.428750000000001</v>
      </c>
      <c r="R31" s="85">
        <v>193.04094999999998</v>
      </c>
      <c r="S31" s="85">
        <v>134.57821999999999</v>
      </c>
      <c r="T31" s="85">
        <v>69.408559999999994</v>
      </c>
      <c r="U31" s="85">
        <v>50.059519999999999</v>
      </c>
      <c r="V31" s="85">
        <v>205.35061999999999</v>
      </c>
      <c r="W31" s="85">
        <v>32.577179999999998</v>
      </c>
      <c r="X31" s="85">
        <v>259.40618000000001</v>
      </c>
      <c r="Y31" s="85">
        <v>170.41835999999998</v>
      </c>
      <c r="Z31" s="86">
        <f t="shared" si="2"/>
        <v>8354.7313000000013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6">
        <f t="shared" si="2"/>
        <v>0</v>
      </c>
      <c r="AA32" s="3"/>
    </row>
    <row r="33" spans="1:27" ht="15" customHeight="1" x14ac:dyDescent="0.2">
      <c r="A33" s="88" t="s">
        <v>1416</v>
      </c>
      <c r="B33" s="85">
        <v>-4622.8649999999998</v>
      </c>
      <c r="C33" s="85">
        <v>-498.06103999999999</v>
      </c>
      <c r="D33" s="85">
        <v>-1828.5322699999999</v>
      </c>
      <c r="E33" s="85">
        <v>-591.51972999999998</v>
      </c>
      <c r="F33" s="85">
        <v>-443.52522999999997</v>
      </c>
      <c r="G33" s="85">
        <v>-2564.8383699999995</v>
      </c>
      <c r="H33" s="85">
        <v>-1130.10051</v>
      </c>
      <c r="I33" s="85">
        <v>-207.40936000000002</v>
      </c>
      <c r="J33" s="85">
        <v>-1046.84367</v>
      </c>
      <c r="K33" s="85">
        <v>-791.83719999999994</v>
      </c>
      <c r="L33" s="85">
        <v>-1049.3681399999998</v>
      </c>
      <c r="M33" s="85">
        <v>-249.10867000000002</v>
      </c>
      <c r="N33" s="85">
        <v>-801.10606000000007</v>
      </c>
      <c r="O33" s="85">
        <v>-255.45567000000003</v>
      </c>
      <c r="P33" s="85">
        <v>-150.29089000000002</v>
      </c>
      <c r="Q33" s="85">
        <v>-40.652080000000005</v>
      </c>
      <c r="R33" s="85">
        <v>-150.30198999999999</v>
      </c>
      <c r="S33" s="85">
        <v>-1332.4810799999998</v>
      </c>
      <c r="T33" s="85">
        <v>-316.34228999999999</v>
      </c>
      <c r="U33" s="85">
        <v>-432.96467999999999</v>
      </c>
      <c r="V33" s="85">
        <v>-265.25615000000005</v>
      </c>
      <c r="W33" s="85">
        <v>-89.335999999999999</v>
      </c>
      <c r="X33" s="85">
        <v>-722.78041000000007</v>
      </c>
      <c r="Y33" s="85">
        <v>-297.82196000000005</v>
      </c>
      <c r="Z33" s="86">
        <f t="shared" si="2"/>
        <v>-19878.798450000002</v>
      </c>
      <c r="AA33" s="3"/>
    </row>
    <row r="34" spans="1:27" ht="15" customHeight="1" x14ac:dyDescent="0.2">
      <c r="A34" s="90" t="s">
        <v>1417</v>
      </c>
      <c r="B34" s="85">
        <v>158.27799999999999</v>
      </c>
      <c r="C34" s="85">
        <v>342.50157999999999</v>
      </c>
      <c r="D34" s="85">
        <v>160.98014999999998</v>
      </c>
      <c r="E34" s="85">
        <v>100.68209</v>
      </c>
      <c r="F34" s="85">
        <v>1.54</v>
      </c>
      <c r="G34" s="85">
        <v>72.706399999999988</v>
      </c>
      <c r="H34" s="85">
        <v>474.52767999999998</v>
      </c>
      <c r="I34" s="85">
        <v>9.9631900000000009</v>
      </c>
      <c r="J34" s="85">
        <v>362.26184999999998</v>
      </c>
      <c r="K34" s="85">
        <v>64.429230000000004</v>
      </c>
      <c r="L34" s="85">
        <v>393.90255999999999</v>
      </c>
      <c r="M34" s="85">
        <v>204.14578</v>
      </c>
      <c r="N34" s="85">
        <v>201.69807</v>
      </c>
      <c r="O34" s="85">
        <v>20.708500000000001</v>
      </c>
      <c r="P34" s="85">
        <v>110.05038</v>
      </c>
      <c r="Q34" s="85">
        <v>7.0640000000000001</v>
      </c>
      <c r="R34" s="85">
        <v>43.341430000000003</v>
      </c>
      <c r="S34" s="85">
        <v>160.27955</v>
      </c>
      <c r="T34" s="85">
        <v>46.83399</v>
      </c>
      <c r="U34" s="85">
        <v>31.563190000000002</v>
      </c>
      <c r="V34" s="85">
        <v>25.99108</v>
      </c>
      <c r="W34" s="85">
        <v>55.511749999999999</v>
      </c>
      <c r="X34" s="85">
        <v>556.46163000000001</v>
      </c>
      <c r="Y34" s="85">
        <v>72.183080000000004</v>
      </c>
      <c r="Z34" s="86">
        <f t="shared" si="2"/>
        <v>3677.6051599999992</v>
      </c>
      <c r="AA34" s="3"/>
    </row>
    <row r="35" spans="1:27" ht="15" customHeight="1" x14ac:dyDescent="0.2">
      <c r="A35" s="88" t="s">
        <v>1418</v>
      </c>
      <c r="B35" s="85">
        <v>3620.72</v>
      </c>
      <c r="C35" s="85">
        <v>489.2885</v>
      </c>
      <c r="D35" s="85">
        <v>1564.1585</v>
      </c>
      <c r="E35" s="85">
        <v>261.20459</v>
      </c>
      <c r="F35" s="85">
        <v>203.20881</v>
      </c>
      <c r="G35" s="85">
        <v>631.25346000000002</v>
      </c>
      <c r="H35" s="85">
        <v>435.05878999999999</v>
      </c>
      <c r="I35" s="85">
        <v>166.96443999999997</v>
      </c>
      <c r="J35" s="85">
        <v>554.87018</v>
      </c>
      <c r="K35" s="85">
        <v>423.541</v>
      </c>
      <c r="L35" s="85">
        <v>608.58164999999997</v>
      </c>
      <c r="M35" s="85">
        <v>164.61207999999999</v>
      </c>
      <c r="N35" s="85">
        <v>596.52826999999991</v>
      </c>
      <c r="O35" s="85">
        <v>218.14485000000002</v>
      </c>
      <c r="P35" s="85">
        <v>38.160049999999998</v>
      </c>
      <c r="Q35" s="85">
        <v>38.211460000000002</v>
      </c>
      <c r="R35" s="85">
        <v>244.26527999999999</v>
      </c>
      <c r="S35" s="85">
        <v>707.44803000000002</v>
      </c>
      <c r="T35" s="85">
        <v>135.94800000000001</v>
      </c>
      <c r="U35" s="85">
        <v>301.22791999999998</v>
      </c>
      <c r="V35" s="85">
        <v>85.201909999999998</v>
      </c>
      <c r="W35" s="85">
        <v>154.28</v>
      </c>
      <c r="X35" s="85">
        <v>450.39186000000001</v>
      </c>
      <c r="Y35" s="85">
        <v>190.94584</v>
      </c>
      <c r="Z35" s="86">
        <f t="shared" si="2"/>
        <v>12284.215470000001</v>
      </c>
      <c r="AA35" s="3"/>
    </row>
    <row r="36" spans="1:27" ht="15" customHeight="1" x14ac:dyDescent="0.2">
      <c r="A36" s="90" t="s">
        <v>1419</v>
      </c>
      <c r="B36" s="85">
        <v>-930.14800000000002</v>
      </c>
      <c r="C36" s="85">
        <v>-410.63943</v>
      </c>
      <c r="D36" s="85">
        <v>-89.40813</v>
      </c>
      <c r="E36" s="85">
        <v>-72.365080000000006</v>
      </c>
      <c r="F36" s="85">
        <v>-0.44</v>
      </c>
      <c r="G36" s="85">
        <v>-53.262879999999996</v>
      </c>
      <c r="H36" s="85">
        <v>-89.264089999999996</v>
      </c>
      <c r="I36" s="85">
        <v>-15.462959999999999</v>
      </c>
      <c r="J36" s="85">
        <v>-161.2328</v>
      </c>
      <c r="K36" s="85">
        <v>-117.98532</v>
      </c>
      <c r="L36" s="85">
        <v>-122.39184</v>
      </c>
      <c r="M36" s="85">
        <v>-127.05453999999999</v>
      </c>
      <c r="N36" s="85">
        <v>-186.32348999999999</v>
      </c>
      <c r="O36" s="85">
        <v>-14.154350000000001</v>
      </c>
      <c r="P36" s="85">
        <v>-31.966750000000001</v>
      </c>
      <c r="Q36" s="85">
        <v>-5.42</v>
      </c>
      <c r="R36" s="85">
        <v>-18.19201</v>
      </c>
      <c r="S36" s="85">
        <v>-89.257050000000007</v>
      </c>
      <c r="T36" s="85">
        <v>-6.7730100000000002</v>
      </c>
      <c r="U36" s="85">
        <v>-37.014559999999996</v>
      </c>
      <c r="V36" s="85">
        <v>-37.295400000000001</v>
      </c>
      <c r="W36" s="85">
        <v>-98.04607</v>
      </c>
      <c r="X36" s="85">
        <v>-362.22694999999999</v>
      </c>
      <c r="Y36" s="85">
        <v>-51.630360000000003</v>
      </c>
      <c r="Z36" s="86">
        <f t="shared" si="2"/>
        <v>-3127.9550700000009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6">
        <f t="shared" si="2"/>
        <v>0</v>
      </c>
      <c r="AA37" s="3"/>
    </row>
    <row r="38" spans="1:27" ht="15" customHeight="1" x14ac:dyDescent="0.2">
      <c r="A38" s="90" t="s">
        <v>2534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-25.768160000000002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6">
        <f t="shared" si="2"/>
        <v>-25.768160000000002</v>
      </c>
      <c r="AA38" s="3"/>
    </row>
    <row r="39" spans="1:27" ht="15" customHeight="1" x14ac:dyDescent="0.2">
      <c r="A39" s="88" t="s">
        <v>2535</v>
      </c>
      <c r="B39" s="85">
        <v>-23695.960199999998</v>
      </c>
      <c r="C39" s="85">
        <v>-2869.7093500000001</v>
      </c>
      <c r="D39" s="85">
        <v>-9558.3722700000017</v>
      </c>
      <c r="E39" s="85">
        <v>-563.78542999999991</v>
      </c>
      <c r="F39" s="85">
        <v>-1165.4108142877003</v>
      </c>
      <c r="G39" s="85">
        <v>-5822.2949100002033</v>
      </c>
      <c r="H39" s="85">
        <v>-982.00250000000005</v>
      </c>
      <c r="I39" s="85">
        <v>-787.84804000000008</v>
      </c>
      <c r="J39" s="85">
        <v>-5362.1447300000009</v>
      </c>
      <c r="K39" s="85">
        <v>-4399.0219900000002</v>
      </c>
      <c r="L39" s="85">
        <v>-8630.7221863416053</v>
      </c>
      <c r="M39" s="85">
        <v>-315.13935463917204</v>
      </c>
      <c r="N39" s="85">
        <v>-2092.0819599999995</v>
      </c>
      <c r="O39" s="85">
        <v>-784.17679999999996</v>
      </c>
      <c r="P39" s="85">
        <v>-344.56558999999999</v>
      </c>
      <c r="Q39" s="85">
        <v>-76.144799999999989</v>
      </c>
      <c r="R39" s="85">
        <v>-633.49361999999996</v>
      </c>
      <c r="S39" s="85">
        <v>-7617.1738800000012</v>
      </c>
      <c r="T39" s="85">
        <v>-1706.6768400000001</v>
      </c>
      <c r="U39" s="85">
        <v>-4154.5564940940612</v>
      </c>
      <c r="V39" s="85">
        <v>-3057.3829753729742</v>
      </c>
      <c r="W39" s="85">
        <v>-27.329619999999998</v>
      </c>
      <c r="X39" s="85">
        <v>-1078.0476000000001</v>
      </c>
      <c r="Y39" s="85">
        <v>-2400.1843899999994</v>
      </c>
      <c r="Z39" s="86">
        <f t="shared" si="2"/>
        <v>-88124.226344735725</v>
      </c>
      <c r="AA39" s="3"/>
    </row>
    <row r="40" spans="1:27" ht="15" customHeight="1" x14ac:dyDescent="0.2">
      <c r="A40" s="86" t="s">
        <v>1420</v>
      </c>
      <c r="B40" s="85">
        <v>-25218.851200000001</v>
      </c>
      <c r="C40" s="85">
        <v>-3586.8438200000001</v>
      </c>
      <c r="D40" s="85">
        <v>-8231.8477000000003</v>
      </c>
      <c r="E40" s="85">
        <v>-1266.1493899999998</v>
      </c>
      <c r="F40" s="85">
        <v>-855.92626428770006</v>
      </c>
      <c r="G40" s="85">
        <v>-4928.3799200002031</v>
      </c>
      <c r="H40" s="85">
        <v>-1744.7493100000002</v>
      </c>
      <c r="I40" s="85">
        <v>-585.68781000000001</v>
      </c>
      <c r="J40" s="85">
        <v>-5508.4542999999994</v>
      </c>
      <c r="K40" s="85">
        <v>-4815.5637900000002</v>
      </c>
      <c r="L40" s="85">
        <v>-5810.291110000031</v>
      </c>
      <c r="M40" s="85">
        <v>-348.82259000000005</v>
      </c>
      <c r="N40" s="85">
        <v>-2014.4147700000001</v>
      </c>
      <c r="O40" s="85">
        <v>-747.81924000000004</v>
      </c>
      <c r="P40" s="85">
        <v>-336.25900000000001</v>
      </c>
      <c r="Q40" s="85">
        <v>-123.53292</v>
      </c>
      <c r="R40" s="85">
        <v>-707.39187000000004</v>
      </c>
      <c r="S40" s="85">
        <v>-6300.6507499999998</v>
      </c>
      <c r="T40" s="85">
        <v>-1283.0756399999998</v>
      </c>
      <c r="U40" s="85">
        <v>-1607.56297</v>
      </c>
      <c r="V40" s="85">
        <v>-2081.3949199999997</v>
      </c>
      <c r="W40" s="85">
        <v>-15.36354</v>
      </c>
      <c r="X40" s="85">
        <v>-1111.4457500000001</v>
      </c>
      <c r="Y40" s="85">
        <v>-2349.7231900000002</v>
      </c>
      <c r="Z40" s="86">
        <f t="shared" si="2"/>
        <v>-81580.201764287965</v>
      </c>
      <c r="AA40" s="3"/>
    </row>
    <row r="41" spans="1:27" ht="15" customHeight="1" x14ac:dyDescent="0.2">
      <c r="A41" s="86" t="s">
        <v>1421</v>
      </c>
      <c r="B41" s="85">
        <v>1522.8910000000001</v>
      </c>
      <c r="C41" s="85">
        <v>1563.4221499999999</v>
      </c>
      <c r="D41" s="85">
        <v>662.20985999999994</v>
      </c>
      <c r="E41" s="85">
        <v>1195.6242199999999</v>
      </c>
      <c r="F41" s="85">
        <v>0</v>
      </c>
      <c r="G41" s="85">
        <v>-151.44666000000001</v>
      </c>
      <c r="H41" s="85">
        <v>1151.2298700000001</v>
      </c>
      <c r="I41" s="85">
        <v>0</v>
      </c>
      <c r="J41" s="85">
        <v>813.02764000000002</v>
      </c>
      <c r="K41" s="85">
        <v>1084.09105</v>
      </c>
      <c r="L41" s="85">
        <v>1089.0670500000001</v>
      </c>
      <c r="M41" s="85">
        <v>166.36320999999998</v>
      </c>
      <c r="N41" s="85">
        <v>1027.80981</v>
      </c>
      <c r="O41" s="85">
        <v>221.32854999999998</v>
      </c>
      <c r="P41" s="85">
        <v>195.19307000000001</v>
      </c>
      <c r="Q41" s="85">
        <v>106.91072</v>
      </c>
      <c r="R41" s="85">
        <v>363.28090999999995</v>
      </c>
      <c r="S41" s="85">
        <v>415.92773999999997</v>
      </c>
      <c r="T41" s="85">
        <v>220.49167</v>
      </c>
      <c r="U41" s="85">
        <v>-88.441140000000004</v>
      </c>
      <c r="V41" s="85">
        <v>666.56055000000003</v>
      </c>
      <c r="W41" s="85">
        <v>18.42286</v>
      </c>
      <c r="X41" s="85">
        <v>402.14882</v>
      </c>
      <c r="Y41" s="85">
        <v>400.70146999999997</v>
      </c>
      <c r="Z41" s="86">
        <f t="shared" si="2"/>
        <v>13046.814419999999</v>
      </c>
      <c r="AA41" s="3"/>
    </row>
    <row r="42" spans="1:27" ht="15" customHeight="1" x14ac:dyDescent="0.2">
      <c r="A42" s="86" t="s">
        <v>1422</v>
      </c>
      <c r="B42" s="85">
        <v>0</v>
      </c>
      <c r="C42" s="85">
        <v>-446.37748999999997</v>
      </c>
      <c r="D42" s="85">
        <v>-817.58844999999997</v>
      </c>
      <c r="E42" s="85">
        <v>-217.86814999999999</v>
      </c>
      <c r="F42" s="85">
        <v>-225.77144000000001</v>
      </c>
      <c r="G42" s="85">
        <v>-435.39564000000001</v>
      </c>
      <c r="H42" s="85">
        <v>-190.39838</v>
      </c>
      <c r="I42" s="85">
        <v>-105.52772</v>
      </c>
      <c r="J42" s="85">
        <v>-314.99761999999998</v>
      </c>
      <c r="K42" s="85">
        <v>-452.30225999999999</v>
      </c>
      <c r="L42" s="85">
        <v>-1481.5498157466511</v>
      </c>
      <c r="M42" s="85">
        <v>-81.852223838144241</v>
      </c>
      <c r="N42" s="85">
        <v>-617.83365000000003</v>
      </c>
      <c r="O42" s="85">
        <v>-168.56854000000001</v>
      </c>
      <c r="P42" s="85">
        <v>-93.564729999999997</v>
      </c>
      <c r="Q42" s="85">
        <v>-29.236099999999997</v>
      </c>
      <c r="R42" s="85">
        <v>-168.75685000000001</v>
      </c>
      <c r="S42" s="85">
        <v>-859.32586000000003</v>
      </c>
      <c r="T42" s="85">
        <v>-388.75855000000001</v>
      </c>
      <c r="U42" s="85">
        <v>-723.63826018880548</v>
      </c>
      <c r="V42" s="85">
        <v>-935.54009436264187</v>
      </c>
      <c r="W42" s="85">
        <v>-19.792960000000001</v>
      </c>
      <c r="X42" s="85">
        <v>-197.38560999999999</v>
      </c>
      <c r="Y42" s="85">
        <v>-313.94274000000001</v>
      </c>
      <c r="Z42" s="86">
        <f t="shared" si="2"/>
        <v>-9285.973134136244</v>
      </c>
      <c r="AA42" s="3"/>
    </row>
    <row r="43" spans="1:27" ht="15" customHeight="1" x14ac:dyDescent="0.2">
      <c r="A43" s="86" t="s">
        <v>1423</v>
      </c>
      <c r="B43" s="84">
        <v>0</v>
      </c>
      <c r="C43" s="84">
        <v>-399.91019</v>
      </c>
      <c r="D43" s="84">
        <v>-763.64794999999992</v>
      </c>
      <c r="E43" s="84">
        <v>-201.70196999999999</v>
      </c>
      <c r="F43" s="84">
        <v>-43.127739999999996</v>
      </c>
      <c r="G43" s="84">
        <v>-233.77972</v>
      </c>
      <c r="H43" s="84">
        <v>-90.061220000000006</v>
      </c>
      <c r="I43" s="84">
        <v>-6.28979</v>
      </c>
      <c r="J43" s="84">
        <v>-276.20287000000002</v>
      </c>
      <c r="K43" s="84">
        <v>-177.09579000000002</v>
      </c>
      <c r="L43" s="84">
        <v>-708.32659899019666</v>
      </c>
      <c r="M43" s="84">
        <v>-40.362081925989351</v>
      </c>
      <c r="N43" s="84">
        <v>-449.33646000000005</v>
      </c>
      <c r="O43" s="84">
        <v>-88.846490000000003</v>
      </c>
      <c r="P43" s="84">
        <v>-21.350270000000002</v>
      </c>
      <c r="Q43" s="84">
        <v>-30.2865</v>
      </c>
      <c r="R43" s="84">
        <v>-98.645529999999994</v>
      </c>
      <c r="S43" s="84">
        <v>-363.24465000000004</v>
      </c>
      <c r="T43" s="84">
        <v>-167.98973000000001</v>
      </c>
      <c r="U43" s="84">
        <v>-346.62766083300949</v>
      </c>
      <c r="V43" s="84">
        <v>-148.65169584473844</v>
      </c>
      <c r="W43" s="84">
        <v>-7.5294099999999995</v>
      </c>
      <c r="X43" s="84">
        <v>-84.466259999999991</v>
      </c>
      <c r="Y43" s="84">
        <v>-130.83689999999999</v>
      </c>
      <c r="Z43" s="86">
        <f t="shared" si="2"/>
        <v>-4878.3174775939342</v>
      </c>
      <c r="AA43" s="3"/>
    </row>
    <row r="44" spans="1:27" ht="15" customHeight="1" x14ac:dyDescent="0.2">
      <c r="A44" s="86" t="s">
        <v>1424</v>
      </c>
      <c r="B44" s="85">
        <v>0</v>
      </c>
      <c r="C44" s="85">
        <v>0</v>
      </c>
      <c r="D44" s="85">
        <v>-158.32988</v>
      </c>
      <c r="E44" s="85">
        <v>-49.284169999999996</v>
      </c>
      <c r="F44" s="85">
        <v>-17.637119999999999</v>
      </c>
      <c r="G44" s="85">
        <v>-53.413989999999998</v>
      </c>
      <c r="H44" s="85">
        <v>-12.925360000000001</v>
      </c>
      <c r="I44" s="85">
        <v>-15.866820000000001</v>
      </c>
      <c r="J44" s="85">
        <v>0</v>
      </c>
      <c r="K44" s="85">
        <v>-38.108730000000001</v>
      </c>
      <c r="L44" s="85">
        <v>-7.528892908534452</v>
      </c>
      <c r="M44" s="85">
        <v>-5.8780088750384332</v>
      </c>
      <c r="N44" s="85">
        <v>0</v>
      </c>
      <c r="O44" s="85">
        <v>0</v>
      </c>
      <c r="P44" s="85">
        <v>-60.622550000000004</v>
      </c>
      <c r="Q44" s="85">
        <v>0</v>
      </c>
      <c r="R44" s="85">
        <v>-9.2494500000000013</v>
      </c>
      <c r="S44" s="85">
        <v>-184.26686999999998</v>
      </c>
      <c r="T44" s="85">
        <v>0</v>
      </c>
      <c r="U44" s="85">
        <v>-76.744322829006521</v>
      </c>
      <c r="V44" s="85">
        <v>0</v>
      </c>
      <c r="W44" s="85">
        <v>-0.14501</v>
      </c>
      <c r="X44" s="85">
        <v>-71.593460000000007</v>
      </c>
      <c r="Y44" s="85">
        <v>-5.2171899999999996</v>
      </c>
      <c r="Z44" s="86">
        <f t="shared" si="2"/>
        <v>-766.81182461257936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-1.0029999999999999E-2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-1.8398699999999999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6">
        <f t="shared" si="2"/>
        <v>-1.8498999999999999</v>
      </c>
      <c r="AA45" s="3"/>
    </row>
    <row r="46" spans="1:27" ht="15" customHeight="1" x14ac:dyDescent="0.2">
      <c r="A46" s="86" t="s">
        <v>700</v>
      </c>
      <c r="B46" s="85">
        <v>0</v>
      </c>
      <c r="C46" s="85">
        <v>0</v>
      </c>
      <c r="D46" s="85">
        <v>-249.16815</v>
      </c>
      <c r="E46" s="85">
        <v>-24.40597</v>
      </c>
      <c r="F46" s="85">
        <v>-22.948250000000002</v>
      </c>
      <c r="G46" s="85">
        <v>-19.868950000000002</v>
      </c>
      <c r="H46" s="85">
        <v>-95.098100000000002</v>
      </c>
      <c r="I46" s="85">
        <v>-74.475899999999996</v>
      </c>
      <c r="J46" s="85">
        <v>-75.517579999999995</v>
      </c>
      <c r="K46" s="85">
        <v>-4.2470000000000001E-2</v>
      </c>
      <c r="L46" s="85">
        <v>-1712.0928186961944</v>
      </c>
      <c r="M46" s="85">
        <v>-4.5876599999999996</v>
      </c>
      <c r="N46" s="85">
        <v>-38.306890000000003</v>
      </c>
      <c r="O46" s="85">
        <v>-0.27107999999999999</v>
      </c>
      <c r="P46" s="85">
        <v>-27.962109999999999</v>
      </c>
      <c r="Q46" s="85">
        <v>0</v>
      </c>
      <c r="R46" s="85">
        <v>-12.730829999999999</v>
      </c>
      <c r="S46" s="85">
        <v>-325.61349000000001</v>
      </c>
      <c r="T46" s="85">
        <v>-85.504720000000006</v>
      </c>
      <c r="U46" s="85">
        <v>-1311.5421402432405</v>
      </c>
      <c r="V46" s="85">
        <v>-558.35681516559418</v>
      </c>
      <c r="W46" s="85">
        <v>-2.9215600000000004</v>
      </c>
      <c r="X46" s="85">
        <v>-15.305339999999999</v>
      </c>
      <c r="Y46" s="85">
        <v>-1.16584</v>
      </c>
      <c r="Z46" s="86">
        <f t="shared" si="2"/>
        <v>-4657.886664105029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2430</v>
      </c>
      <c r="B48" s="258">
        <f>+B26+B37+B38+B39</f>
        <v>-32035.541669999999</v>
      </c>
      <c r="C48" s="258">
        <f>+C26+C37+C38+C39</f>
        <v>-3372.5860700000003</v>
      </c>
      <c r="D48" s="258">
        <f t="shared" ref="D48:Y48" si="3">+D26+D37+D38+D39</f>
        <v>-14724.89388</v>
      </c>
      <c r="E48" s="258">
        <f t="shared" si="3"/>
        <v>-1532.5514799999996</v>
      </c>
      <c r="F48" s="258">
        <f t="shared" si="3"/>
        <v>-2024.9877642877002</v>
      </c>
      <c r="G48" s="258">
        <f t="shared" si="3"/>
        <v>-10545.348560000202</v>
      </c>
      <c r="H48" s="258">
        <f t="shared" si="3"/>
        <v>-1864.4335099999998</v>
      </c>
      <c r="I48" s="258">
        <f t="shared" si="3"/>
        <v>-984.33101000000011</v>
      </c>
      <c r="J48" s="258">
        <f t="shared" si="3"/>
        <v>-6313.689980000001</v>
      </c>
      <c r="K48" s="258">
        <f t="shared" si="3"/>
        <v>-6016.1745800000008</v>
      </c>
      <c r="L48" s="258">
        <f t="shared" si="3"/>
        <v>-10044.747956341605</v>
      </c>
      <c r="M48" s="258">
        <f t="shared" si="3"/>
        <v>-366.85402463917205</v>
      </c>
      <c r="N48" s="258">
        <f t="shared" si="3"/>
        <v>-3410.8537999999999</v>
      </c>
      <c r="O48" s="258">
        <f t="shared" si="3"/>
        <v>-1109.7534599999999</v>
      </c>
      <c r="P48" s="258">
        <f t="shared" si="3"/>
        <v>-415.84152999999998</v>
      </c>
      <c r="Q48" s="258">
        <f t="shared" si="3"/>
        <v>-93.101389999999995</v>
      </c>
      <c r="R48" s="258">
        <f t="shared" si="3"/>
        <v>-774.90056000000004</v>
      </c>
      <c r="S48" s="258">
        <f t="shared" si="3"/>
        <v>-9775.2805200000003</v>
      </c>
      <c r="T48" s="258">
        <f t="shared" si="3"/>
        <v>-2043.9664200000002</v>
      </c>
      <c r="U48" s="258">
        <f t="shared" si="3"/>
        <v>-4556.8188640940616</v>
      </c>
      <c r="V48" s="258">
        <f t="shared" si="3"/>
        <v>-3511.6862053729742</v>
      </c>
      <c r="W48" s="258">
        <f t="shared" si="3"/>
        <v>-26.259800000000006</v>
      </c>
      <c r="X48" s="258">
        <f t="shared" si="3"/>
        <v>-1354.0466600000002</v>
      </c>
      <c r="Y48" s="258">
        <f t="shared" si="3"/>
        <v>-2797.8360999999995</v>
      </c>
      <c r="Z48" s="258">
        <f>SUM(B48:Y48)</f>
        <v>-119696.48579473572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308</v>
      </c>
      <c r="B50" s="264">
        <f>+B48+B23</f>
        <v>9467.8433399999994</v>
      </c>
      <c r="C50" s="264">
        <f>+C48+C23</f>
        <v>99.857380000002195</v>
      </c>
      <c r="D50" s="264">
        <f t="shared" ref="D50:Y50" si="4">+D48+D23</f>
        <v>15008.345259999998</v>
      </c>
      <c r="E50" s="264">
        <f t="shared" si="4"/>
        <v>2072.1155400000002</v>
      </c>
      <c r="F50" s="264">
        <f t="shared" si="4"/>
        <v>-49.007004287699601</v>
      </c>
      <c r="G50" s="264">
        <f t="shared" si="4"/>
        <v>10394.398119999802</v>
      </c>
      <c r="H50" s="264">
        <f t="shared" si="4"/>
        <v>2583.0087400000002</v>
      </c>
      <c r="I50" s="264">
        <f t="shared" si="4"/>
        <v>1721.6707300000005</v>
      </c>
      <c r="J50" s="264">
        <f t="shared" si="4"/>
        <v>2602.0168999999987</v>
      </c>
      <c r="K50" s="264">
        <f t="shared" si="4"/>
        <v>5770.7519976814419</v>
      </c>
      <c r="L50" s="264">
        <f t="shared" si="4"/>
        <v>14278.301551994362</v>
      </c>
      <c r="M50" s="264">
        <f t="shared" si="4"/>
        <v>606.31228536082801</v>
      </c>
      <c r="N50" s="264">
        <f t="shared" si="4"/>
        <v>2679.6062499999998</v>
      </c>
      <c r="O50" s="264">
        <f t="shared" si="4"/>
        <v>1281.0650599999999</v>
      </c>
      <c r="P50" s="264">
        <f t="shared" si="4"/>
        <v>283.99307999999991</v>
      </c>
      <c r="Q50" s="264">
        <f t="shared" si="4"/>
        <v>135.04885999999999</v>
      </c>
      <c r="R50" s="264">
        <f t="shared" si="4"/>
        <v>665.83925000000045</v>
      </c>
      <c r="S50" s="264">
        <f t="shared" si="4"/>
        <v>16061.651719999994</v>
      </c>
      <c r="T50" s="264">
        <f t="shared" si="4"/>
        <v>2907.8997499999982</v>
      </c>
      <c r="U50" s="264">
        <f t="shared" si="4"/>
        <v>1637.2901459059385</v>
      </c>
      <c r="V50" s="264">
        <f t="shared" si="4"/>
        <v>1117.5848058723091</v>
      </c>
      <c r="W50" s="264">
        <f t="shared" si="4"/>
        <v>-9.3673300000000062</v>
      </c>
      <c r="X50" s="264">
        <f t="shared" si="4"/>
        <v>2087.9762700000001</v>
      </c>
      <c r="Y50" s="264">
        <f t="shared" si="4"/>
        <v>4591.4041199999892</v>
      </c>
      <c r="Z50" s="264">
        <f>SUM(B50:Y50)</f>
        <v>97995.606822526956</v>
      </c>
      <c r="AA50" s="4"/>
    </row>
    <row r="52" spans="1:2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56" priority="1" stopIfTrue="1">
      <formula>$AV9=1</formula>
    </cfRule>
  </conditionalFormatting>
  <conditionalFormatting sqref="B8:Y8">
    <cfRule type="expression" dxfId="55" priority="2" stopIfTrue="1">
      <formula>$AU8=1</formula>
    </cfRule>
  </conditionalFormatting>
  <conditionalFormatting sqref="Z8">
    <cfRule type="expression" dxfId="54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4000000000000001" top="0.72" bottom="0.98425196850393704" header="0.51181102362204722" footer="0.51181102362204722"/>
  <pageSetup paperSize="8" scale="73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2836</v>
      </c>
      <c r="AA3" s="82" t="s">
        <v>2912</v>
      </c>
    </row>
    <row r="5" spans="1:27" x14ac:dyDescent="0.2">
      <c r="A5" s="674" t="s">
        <v>1455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164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306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26.834569999999999</v>
      </c>
      <c r="C10" s="84">
        <v>0</v>
      </c>
      <c r="D10" s="84">
        <v>-16.117320000000007</v>
      </c>
      <c r="E10" s="84">
        <v>0</v>
      </c>
      <c r="F10" s="84">
        <v>0</v>
      </c>
      <c r="G10" s="84">
        <v>0.92395000000000005</v>
      </c>
      <c r="H10" s="84">
        <v>0</v>
      </c>
      <c r="I10" s="84">
        <v>0</v>
      </c>
      <c r="J10" s="84">
        <v>0</v>
      </c>
      <c r="K10" s="84">
        <v>0</v>
      </c>
      <c r="L10" s="84">
        <v>85.677060000000523</v>
      </c>
      <c r="M10" s="84">
        <v>0</v>
      </c>
      <c r="N10" s="84">
        <v>7.0183599999999862</v>
      </c>
      <c r="O10" s="84">
        <v>0</v>
      </c>
      <c r="P10" s="84">
        <v>0</v>
      </c>
      <c r="Q10" s="84">
        <v>0</v>
      </c>
      <c r="R10" s="84">
        <v>0</v>
      </c>
      <c r="S10" s="84">
        <v>-46.392880000000005</v>
      </c>
      <c r="T10" s="84">
        <v>2.0771899999999999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f>SUM(B10:Y10)</f>
        <v>60.020930000000504</v>
      </c>
      <c r="AA10" s="3"/>
    </row>
    <row r="11" spans="1:27" ht="15" customHeight="1" x14ac:dyDescent="0.2">
      <c r="A11" s="89" t="s">
        <v>2527</v>
      </c>
      <c r="B11" s="85">
        <v>59.455570000000002</v>
      </c>
      <c r="C11" s="85">
        <v>0</v>
      </c>
      <c r="D11" s="85">
        <v>577.21983999999998</v>
      </c>
      <c r="E11" s="85">
        <v>0</v>
      </c>
      <c r="F11" s="85">
        <v>0</v>
      </c>
      <c r="G11" s="85">
        <v>0.9355</v>
      </c>
      <c r="H11" s="85">
        <v>0</v>
      </c>
      <c r="I11" s="85">
        <v>0</v>
      </c>
      <c r="J11" s="85">
        <v>0</v>
      </c>
      <c r="K11" s="85">
        <v>0</v>
      </c>
      <c r="L11" s="85">
        <v>5919.2680200000004</v>
      </c>
      <c r="M11" s="85">
        <v>0</v>
      </c>
      <c r="N11" s="85">
        <v>106.2483</v>
      </c>
      <c r="O11" s="85">
        <v>0</v>
      </c>
      <c r="P11" s="85">
        <v>0</v>
      </c>
      <c r="Q11" s="85">
        <v>0</v>
      </c>
      <c r="R11" s="85">
        <v>0</v>
      </c>
      <c r="S11" s="85">
        <v>1655.37375</v>
      </c>
      <c r="T11" s="85">
        <v>2.3357899999999998</v>
      </c>
      <c r="U11" s="85">
        <v>0</v>
      </c>
      <c r="V11" s="85">
        <v>0</v>
      </c>
      <c r="W11" s="85">
        <v>0</v>
      </c>
      <c r="X11" s="85">
        <v>0</v>
      </c>
      <c r="Y11" s="85">
        <v>0</v>
      </c>
      <c r="Z11" s="84">
        <f t="shared" ref="Z11:Z21" si="0">SUM(B11:Y11)</f>
        <v>8320.8367699999999</v>
      </c>
      <c r="AA11" s="3"/>
    </row>
    <row r="12" spans="1:27" ht="15" customHeight="1" x14ac:dyDescent="0.2">
      <c r="A12" s="88" t="s">
        <v>2528</v>
      </c>
      <c r="B12" s="84">
        <v>59.455570000000002</v>
      </c>
      <c r="C12" s="84">
        <v>0</v>
      </c>
      <c r="D12" s="84">
        <v>571.27417999999989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5919.2680200000004</v>
      </c>
      <c r="M12" s="84">
        <v>0</v>
      </c>
      <c r="N12" s="84">
        <v>104.68913000000001</v>
      </c>
      <c r="O12" s="84">
        <v>0</v>
      </c>
      <c r="P12" s="84">
        <v>0</v>
      </c>
      <c r="Q12" s="84">
        <v>0</v>
      </c>
      <c r="R12" s="84">
        <v>0</v>
      </c>
      <c r="S12" s="84">
        <v>1655.37375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f t="shared" si="0"/>
        <v>8310.0606499999994</v>
      </c>
      <c r="AA12" s="3"/>
    </row>
    <row r="13" spans="1:27" ht="15" customHeight="1" x14ac:dyDescent="0.2">
      <c r="A13" s="88" t="s">
        <v>2529</v>
      </c>
      <c r="B13" s="84">
        <v>0</v>
      </c>
      <c r="C13" s="84">
        <v>0</v>
      </c>
      <c r="D13" s="84">
        <v>5.9456600000000002</v>
      </c>
      <c r="E13" s="84">
        <v>0</v>
      </c>
      <c r="F13" s="84">
        <v>0</v>
      </c>
      <c r="G13" s="84">
        <v>0.9355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1.5591700000000002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2.3357899999999998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f t="shared" si="0"/>
        <v>10.776120000000001</v>
      </c>
      <c r="AA13" s="3"/>
    </row>
    <row r="14" spans="1:27" ht="15" customHeight="1" x14ac:dyDescent="0.2">
      <c r="A14" s="88" t="s">
        <v>1407</v>
      </c>
      <c r="B14" s="85">
        <v>-1.1890000000000001</v>
      </c>
      <c r="C14" s="85">
        <v>0</v>
      </c>
      <c r="D14" s="85">
        <v>-544.58294999999998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-5830.0920400000005</v>
      </c>
      <c r="M14" s="85">
        <v>0</v>
      </c>
      <c r="N14" s="85">
        <v>-97.230929999999987</v>
      </c>
      <c r="O14" s="85">
        <v>0</v>
      </c>
      <c r="P14" s="85">
        <v>0</v>
      </c>
      <c r="Q14" s="85">
        <v>0</v>
      </c>
      <c r="R14" s="85">
        <v>0</v>
      </c>
      <c r="S14" s="85">
        <v>-1641.49242</v>
      </c>
      <c r="T14" s="85">
        <v>0</v>
      </c>
      <c r="U14" s="85">
        <v>0</v>
      </c>
      <c r="V14" s="85">
        <v>0</v>
      </c>
      <c r="W14" s="85">
        <v>0</v>
      </c>
      <c r="X14" s="85">
        <v>0</v>
      </c>
      <c r="Y14" s="85">
        <v>0</v>
      </c>
      <c r="Z14" s="84">
        <f t="shared" si="0"/>
        <v>-8114.58734</v>
      </c>
      <c r="AA14" s="3"/>
    </row>
    <row r="15" spans="1:27" ht="15" customHeight="1" x14ac:dyDescent="0.2">
      <c r="A15" s="88" t="s">
        <v>1408</v>
      </c>
      <c r="B15" s="85">
        <v>-31.431999999999999</v>
      </c>
      <c r="C15" s="85">
        <v>0</v>
      </c>
      <c r="D15" s="85">
        <v>-504.90814</v>
      </c>
      <c r="E15" s="85">
        <v>0</v>
      </c>
      <c r="F15" s="85">
        <v>0</v>
      </c>
      <c r="G15" s="85">
        <v>-1.1550000000000001E-2</v>
      </c>
      <c r="H15" s="85">
        <v>0</v>
      </c>
      <c r="I15" s="85">
        <v>0</v>
      </c>
      <c r="J15" s="85">
        <v>0</v>
      </c>
      <c r="K15" s="85">
        <v>0</v>
      </c>
      <c r="L15" s="85">
        <v>-2504.0664200000001</v>
      </c>
      <c r="M15" s="85">
        <v>0</v>
      </c>
      <c r="N15" s="85">
        <v>-31.691050000000001</v>
      </c>
      <c r="O15" s="85">
        <v>0</v>
      </c>
      <c r="P15" s="85">
        <v>0</v>
      </c>
      <c r="Q15" s="85">
        <v>0</v>
      </c>
      <c r="R15" s="85">
        <v>0</v>
      </c>
      <c r="S15" s="85">
        <v>-692.85730000000001</v>
      </c>
      <c r="T15" s="85">
        <v>-0.2586</v>
      </c>
      <c r="U15" s="85">
        <v>0</v>
      </c>
      <c r="V15" s="85">
        <v>0</v>
      </c>
      <c r="W15" s="85">
        <v>0</v>
      </c>
      <c r="X15" s="85">
        <v>0</v>
      </c>
      <c r="Y15" s="85">
        <v>0</v>
      </c>
      <c r="Z15" s="84">
        <f t="shared" si="0"/>
        <v>-3765.2250600000002</v>
      </c>
      <c r="AA15" s="3"/>
    </row>
    <row r="16" spans="1:27" ht="15" customHeight="1" x14ac:dyDescent="0.2">
      <c r="A16" s="90" t="s">
        <v>1409</v>
      </c>
      <c r="B16" s="85">
        <v>0</v>
      </c>
      <c r="C16" s="85">
        <v>0</v>
      </c>
      <c r="D16" s="85">
        <v>436.01605000000001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2477.6143500000003</v>
      </c>
      <c r="M16" s="85">
        <v>0</v>
      </c>
      <c r="N16" s="85">
        <v>28.60041</v>
      </c>
      <c r="O16" s="85">
        <v>0</v>
      </c>
      <c r="P16" s="85">
        <v>0</v>
      </c>
      <c r="Q16" s="85">
        <v>0</v>
      </c>
      <c r="R16" s="85">
        <v>0</v>
      </c>
      <c r="S16" s="85">
        <v>632.58308999999997</v>
      </c>
      <c r="T16" s="85">
        <v>0</v>
      </c>
      <c r="U16" s="85">
        <v>0</v>
      </c>
      <c r="V16" s="85">
        <v>0</v>
      </c>
      <c r="W16" s="85">
        <v>0</v>
      </c>
      <c r="X16" s="85">
        <v>0</v>
      </c>
      <c r="Y16" s="85">
        <v>0</v>
      </c>
      <c r="Z16" s="84">
        <f t="shared" si="0"/>
        <v>3574.8139000000006</v>
      </c>
      <c r="AA16" s="3"/>
    </row>
    <row r="17" spans="1:27" ht="15" customHeight="1" x14ac:dyDescent="0.2">
      <c r="A17" s="88" t="s">
        <v>1410</v>
      </c>
      <c r="B17" s="85">
        <v>0</v>
      </c>
      <c r="C17" s="85">
        <v>0</v>
      </c>
      <c r="D17" s="85">
        <v>226.55123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1437.02918</v>
      </c>
      <c r="M17" s="85">
        <v>0</v>
      </c>
      <c r="N17" s="85">
        <v>257.26839000000001</v>
      </c>
      <c r="O17" s="85">
        <v>0</v>
      </c>
      <c r="P17" s="85">
        <v>0</v>
      </c>
      <c r="Q17" s="85">
        <v>0</v>
      </c>
      <c r="R17" s="85">
        <v>0</v>
      </c>
      <c r="S17" s="85">
        <v>0</v>
      </c>
      <c r="T17" s="85">
        <v>0</v>
      </c>
      <c r="U17" s="85">
        <v>0</v>
      </c>
      <c r="V17" s="85">
        <v>0</v>
      </c>
      <c r="W17" s="85">
        <v>0</v>
      </c>
      <c r="X17" s="85">
        <v>0</v>
      </c>
      <c r="Y17" s="85">
        <v>0</v>
      </c>
      <c r="Z17" s="84">
        <f t="shared" si="0"/>
        <v>1920.8488</v>
      </c>
      <c r="AA17" s="3"/>
    </row>
    <row r="18" spans="1:27" ht="15" customHeight="1" x14ac:dyDescent="0.2">
      <c r="A18" s="88" t="s">
        <v>1411</v>
      </c>
      <c r="B18" s="85">
        <v>0</v>
      </c>
      <c r="C18" s="85">
        <v>0</v>
      </c>
      <c r="D18" s="85">
        <v>-206.41335000000001</v>
      </c>
      <c r="E18" s="85">
        <v>0</v>
      </c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L18" s="85">
        <v>-1414.0760299999999</v>
      </c>
      <c r="M18" s="85">
        <v>0</v>
      </c>
      <c r="N18" s="85">
        <v>-256.17676</v>
      </c>
      <c r="O18" s="85">
        <v>0</v>
      </c>
      <c r="P18" s="85">
        <v>0</v>
      </c>
      <c r="Q18" s="85">
        <v>0</v>
      </c>
      <c r="R18" s="85">
        <v>0</v>
      </c>
      <c r="S18" s="85">
        <v>0</v>
      </c>
      <c r="T18" s="85">
        <v>0</v>
      </c>
      <c r="U18" s="85">
        <v>0</v>
      </c>
      <c r="V18" s="85">
        <v>0</v>
      </c>
      <c r="W18" s="85">
        <v>0</v>
      </c>
      <c r="X18" s="85">
        <v>0</v>
      </c>
      <c r="Y18" s="85">
        <v>0</v>
      </c>
      <c r="Z18" s="84">
        <f t="shared" si="0"/>
        <v>-1876.66614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0</v>
      </c>
      <c r="D20" s="85">
        <v>15.036430000000001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267.86195078918672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>
        <v>0</v>
      </c>
      <c r="S20" s="85">
        <v>74.788049999999984</v>
      </c>
      <c r="T20" s="85">
        <v>0</v>
      </c>
      <c r="U20" s="85">
        <v>0</v>
      </c>
      <c r="V20" s="85">
        <v>0</v>
      </c>
      <c r="W20" s="85">
        <v>0</v>
      </c>
      <c r="X20" s="85">
        <v>0</v>
      </c>
      <c r="Y20" s="85">
        <v>0</v>
      </c>
      <c r="Z20" s="84">
        <f t="shared" si="0"/>
        <v>357.68643078918672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>
        <v>0</v>
      </c>
      <c r="V21" s="85">
        <v>0</v>
      </c>
      <c r="W21" s="85">
        <v>0</v>
      </c>
      <c r="X21" s="85">
        <v>0</v>
      </c>
      <c r="Y21" s="85">
        <v>0</v>
      </c>
      <c r="Z21" s="84">
        <f t="shared" si="0"/>
        <v>0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305</v>
      </c>
      <c r="B23" s="258">
        <f t="shared" ref="B23:Z23" si="1">+B10+B20+B21</f>
        <v>26.834569999999999</v>
      </c>
      <c r="C23" s="258">
        <f t="shared" si="1"/>
        <v>0</v>
      </c>
      <c r="D23" s="258">
        <f t="shared" si="1"/>
        <v>-1.0808900000000055</v>
      </c>
      <c r="E23" s="258">
        <f t="shared" si="1"/>
        <v>0</v>
      </c>
      <c r="F23" s="258">
        <f t="shared" si="1"/>
        <v>0</v>
      </c>
      <c r="G23" s="258">
        <f t="shared" si="1"/>
        <v>0.92395000000000005</v>
      </c>
      <c r="H23" s="258">
        <f t="shared" si="1"/>
        <v>0</v>
      </c>
      <c r="I23" s="258">
        <f t="shared" si="1"/>
        <v>0</v>
      </c>
      <c r="J23" s="258">
        <f t="shared" si="1"/>
        <v>0</v>
      </c>
      <c r="K23" s="258">
        <f t="shared" si="1"/>
        <v>0</v>
      </c>
      <c r="L23" s="258">
        <f t="shared" si="1"/>
        <v>353.53901078918727</v>
      </c>
      <c r="M23" s="258">
        <f t="shared" si="1"/>
        <v>0</v>
      </c>
      <c r="N23" s="258">
        <f t="shared" si="1"/>
        <v>7.0183599999999862</v>
      </c>
      <c r="O23" s="258">
        <f t="shared" si="1"/>
        <v>0</v>
      </c>
      <c r="P23" s="258">
        <f t="shared" si="1"/>
        <v>0</v>
      </c>
      <c r="Q23" s="258">
        <f t="shared" si="1"/>
        <v>0</v>
      </c>
      <c r="R23" s="258">
        <f t="shared" si="1"/>
        <v>0</v>
      </c>
      <c r="S23" s="258">
        <f t="shared" si="1"/>
        <v>28.395169999999979</v>
      </c>
      <c r="T23" s="258">
        <f t="shared" si="1"/>
        <v>2.0771899999999999</v>
      </c>
      <c r="U23" s="258">
        <f t="shared" si="1"/>
        <v>0</v>
      </c>
      <c r="V23" s="258">
        <f t="shared" si="1"/>
        <v>0</v>
      </c>
      <c r="W23" s="258">
        <f t="shared" si="1"/>
        <v>0</v>
      </c>
      <c r="X23" s="258">
        <f t="shared" si="1"/>
        <v>0</v>
      </c>
      <c r="Y23" s="258">
        <f t="shared" si="1"/>
        <v>0</v>
      </c>
      <c r="Z23" s="258">
        <f t="shared" si="1"/>
        <v>417.70736078918719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309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-1.6870000000000001</v>
      </c>
      <c r="C26" s="85">
        <v>0</v>
      </c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5">
        <v>-39.786890000000128</v>
      </c>
      <c r="M26" s="85">
        <v>0</v>
      </c>
      <c r="N26" s="85">
        <v>0</v>
      </c>
      <c r="O26" s="85">
        <v>0</v>
      </c>
      <c r="P26" s="85">
        <v>0</v>
      </c>
      <c r="Q26" s="85">
        <v>0</v>
      </c>
      <c r="R26" s="85">
        <v>0</v>
      </c>
      <c r="S26" s="85">
        <v>-2.676719999999972</v>
      </c>
      <c r="T26" s="85">
        <v>0</v>
      </c>
      <c r="U26" s="85">
        <v>0</v>
      </c>
      <c r="V26" s="85">
        <v>0</v>
      </c>
      <c r="W26" s="85">
        <v>0</v>
      </c>
      <c r="X26" s="85">
        <v>0</v>
      </c>
      <c r="Y26" s="85">
        <v>0</v>
      </c>
      <c r="Z26" s="86">
        <f>SUM(B26:Y26)</f>
        <v>-44.1506100000001</v>
      </c>
      <c r="AA26" s="3"/>
    </row>
    <row r="27" spans="1:27" ht="15" customHeight="1" x14ac:dyDescent="0.2">
      <c r="A27" s="88" t="s">
        <v>1414</v>
      </c>
      <c r="B27" s="84">
        <v>-0.63700000000000001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-1953.85122</v>
      </c>
      <c r="M27" s="84">
        <v>0</v>
      </c>
      <c r="N27" s="84">
        <v>-784.05452000000002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6">
        <f t="shared" ref="Z27:Z46" si="2">SUM(B27:Y27)</f>
        <v>-2738.5427399999999</v>
      </c>
      <c r="AA27" s="3"/>
    </row>
    <row r="28" spans="1:27" ht="15" customHeight="1" x14ac:dyDescent="0.2">
      <c r="A28" s="88" t="s">
        <v>2528</v>
      </c>
      <c r="B28" s="85">
        <v>-0.63700000000000001</v>
      </c>
      <c r="C28" s="85">
        <v>0</v>
      </c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-1953.85122</v>
      </c>
      <c r="M28" s="85">
        <v>0</v>
      </c>
      <c r="N28" s="85">
        <v>-784.05452000000002</v>
      </c>
      <c r="O28" s="85">
        <v>0</v>
      </c>
      <c r="P28" s="85">
        <v>0</v>
      </c>
      <c r="Q28" s="85">
        <v>0</v>
      </c>
      <c r="R28" s="85">
        <v>0</v>
      </c>
      <c r="S28" s="85">
        <v>0</v>
      </c>
      <c r="T28" s="85">
        <v>0</v>
      </c>
      <c r="U28" s="85">
        <v>0</v>
      </c>
      <c r="V28" s="85">
        <v>0</v>
      </c>
      <c r="W28" s="85">
        <v>0</v>
      </c>
      <c r="X28" s="85">
        <v>0</v>
      </c>
      <c r="Y28" s="85">
        <v>0</v>
      </c>
      <c r="Z28" s="86">
        <f t="shared" si="2"/>
        <v>-2738.5427399999999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0</v>
      </c>
      <c r="D29" s="85">
        <v>0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0</v>
      </c>
      <c r="Q29" s="85">
        <v>0</v>
      </c>
      <c r="R29" s="85">
        <v>0</v>
      </c>
      <c r="S29" s="85">
        <v>0</v>
      </c>
      <c r="T29" s="85">
        <v>0</v>
      </c>
      <c r="U29" s="85">
        <v>0</v>
      </c>
      <c r="V29" s="85">
        <v>0</v>
      </c>
      <c r="W29" s="85">
        <v>0</v>
      </c>
      <c r="X29" s="85">
        <v>0</v>
      </c>
      <c r="Y29" s="85">
        <v>0</v>
      </c>
      <c r="Z29" s="86">
        <f t="shared" si="2"/>
        <v>0</v>
      </c>
      <c r="AA29" s="3"/>
    </row>
    <row r="30" spans="1:27" ht="15" customHeight="1" x14ac:dyDescent="0.2">
      <c r="A30" s="88" t="s">
        <v>1415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1867.02692</v>
      </c>
      <c r="M30" s="84">
        <v>0</v>
      </c>
      <c r="N30" s="84">
        <v>784.05452000000002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6">
        <f t="shared" si="2"/>
        <v>2651.0814399999999</v>
      </c>
      <c r="AA30" s="3"/>
    </row>
    <row r="31" spans="1:27" ht="15" customHeight="1" x14ac:dyDescent="0.2">
      <c r="A31" s="88" t="s">
        <v>2528</v>
      </c>
      <c r="B31" s="85">
        <v>0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5">
        <v>1867.02692</v>
      </c>
      <c r="M31" s="85">
        <v>0</v>
      </c>
      <c r="N31" s="85">
        <v>784.05452000000002</v>
      </c>
      <c r="O31" s="85">
        <v>0</v>
      </c>
      <c r="P31" s="85">
        <v>0</v>
      </c>
      <c r="Q31" s="85">
        <v>0</v>
      </c>
      <c r="R31" s="85">
        <v>0</v>
      </c>
      <c r="S31" s="85">
        <v>0</v>
      </c>
      <c r="T31" s="85">
        <v>0</v>
      </c>
      <c r="U31" s="85">
        <v>0</v>
      </c>
      <c r="V31" s="85">
        <v>0</v>
      </c>
      <c r="W31" s="85">
        <v>0</v>
      </c>
      <c r="X31" s="85">
        <v>0</v>
      </c>
      <c r="Y31" s="85">
        <v>0</v>
      </c>
      <c r="Z31" s="86">
        <f t="shared" si="2"/>
        <v>2651.0814399999999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6">
        <f t="shared" si="2"/>
        <v>0</v>
      </c>
      <c r="AA32" s="3"/>
    </row>
    <row r="33" spans="1:27" ht="15" customHeight="1" x14ac:dyDescent="0.2">
      <c r="A33" s="88" t="s">
        <v>1416</v>
      </c>
      <c r="B33" s="85">
        <v>-1.05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-1561.9668700000002</v>
      </c>
      <c r="M33" s="85">
        <v>0</v>
      </c>
      <c r="N33" s="85">
        <v>0</v>
      </c>
      <c r="O33" s="85">
        <v>0</v>
      </c>
      <c r="P33" s="85">
        <v>0</v>
      </c>
      <c r="Q33" s="85">
        <v>0</v>
      </c>
      <c r="R33" s="85">
        <v>0</v>
      </c>
      <c r="S33" s="85">
        <v>-267.67200000000003</v>
      </c>
      <c r="T33" s="85">
        <v>0</v>
      </c>
      <c r="U33" s="85">
        <v>0</v>
      </c>
      <c r="V33" s="85">
        <v>0</v>
      </c>
      <c r="W33" s="85">
        <v>0</v>
      </c>
      <c r="X33" s="85">
        <v>0</v>
      </c>
      <c r="Y33" s="85">
        <v>0</v>
      </c>
      <c r="Z33" s="86">
        <f t="shared" si="2"/>
        <v>-1830.6888700000002</v>
      </c>
      <c r="AA33" s="3"/>
    </row>
    <row r="34" spans="1:27" ht="15" customHeight="1" x14ac:dyDescent="0.2">
      <c r="A34" s="90" t="s">
        <v>1417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1486.11051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264.99528000000004</v>
      </c>
      <c r="T34" s="85">
        <v>0</v>
      </c>
      <c r="U34" s="85">
        <v>0</v>
      </c>
      <c r="V34" s="85">
        <v>0</v>
      </c>
      <c r="W34" s="85">
        <v>0</v>
      </c>
      <c r="X34" s="85">
        <v>0</v>
      </c>
      <c r="Y34" s="85">
        <v>0</v>
      </c>
      <c r="Z34" s="86">
        <f t="shared" si="2"/>
        <v>1751.1057900000001</v>
      </c>
      <c r="AA34" s="3"/>
    </row>
    <row r="35" spans="1:27" ht="15" customHeight="1" x14ac:dyDescent="0.2">
      <c r="A35" s="88" t="s">
        <v>1418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1856.9296499999998</v>
      </c>
      <c r="M35" s="85">
        <v>0</v>
      </c>
      <c r="N35" s="85">
        <v>0</v>
      </c>
      <c r="O35" s="85">
        <v>0</v>
      </c>
      <c r="P35" s="85">
        <v>0</v>
      </c>
      <c r="Q35" s="85">
        <v>0</v>
      </c>
      <c r="R35" s="85">
        <v>0</v>
      </c>
      <c r="S35" s="85">
        <v>0</v>
      </c>
      <c r="T35" s="85">
        <v>0</v>
      </c>
      <c r="U35" s="85">
        <v>0</v>
      </c>
      <c r="V35" s="85">
        <v>0</v>
      </c>
      <c r="W35" s="85">
        <v>0</v>
      </c>
      <c r="X35" s="85">
        <v>0</v>
      </c>
      <c r="Y35" s="85">
        <v>0</v>
      </c>
      <c r="Z35" s="86">
        <f t="shared" si="2"/>
        <v>1856.9296499999998</v>
      </c>
      <c r="AA35" s="3"/>
    </row>
    <row r="36" spans="1:27" ht="15" customHeight="1" x14ac:dyDescent="0.2">
      <c r="A36" s="90" t="s">
        <v>1419</v>
      </c>
      <c r="B36" s="85">
        <v>0</v>
      </c>
      <c r="C36" s="85">
        <v>0</v>
      </c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-1734.0358799999999</v>
      </c>
      <c r="M36" s="85">
        <v>0</v>
      </c>
      <c r="N36" s="85">
        <v>0</v>
      </c>
      <c r="O36" s="85">
        <v>0</v>
      </c>
      <c r="P36" s="85">
        <v>0</v>
      </c>
      <c r="Q36" s="85">
        <v>0</v>
      </c>
      <c r="R36" s="85">
        <v>0</v>
      </c>
      <c r="S36" s="85">
        <v>0</v>
      </c>
      <c r="T36" s="85">
        <v>0</v>
      </c>
      <c r="U36" s="85">
        <v>0</v>
      </c>
      <c r="V36" s="85">
        <v>0</v>
      </c>
      <c r="W36" s="85">
        <v>0</v>
      </c>
      <c r="X36" s="85">
        <v>0</v>
      </c>
      <c r="Y36" s="85">
        <v>0</v>
      </c>
      <c r="Z36" s="86">
        <f t="shared" si="2"/>
        <v>-1734.0358799999999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6">
        <f t="shared" si="2"/>
        <v>0</v>
      </c>
      <c r="AA37" s="3"/>
    </row>
    <row r="38" spans="1:27" ht="15" customHeight="1" x14ac:dyDescent="0.2">
      <c r="A38" s="90" t="s">
        <v>2534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6">
        <f t="shared" si="2"/>
        <v>0</v>
      </c>
      <c r="AA38" s="3"/>
    </row>
    <row r="39" spans="1:27" ht="15" customHeight="1" x14ac:dyDescent="0.2">
      <c r="A39" s="88" t="s">
        <v>2535</v>
      </c>
      <c r="B39" s="85">
        <v>-22.333479999999998</v>
      </c>
      <c r="C39" s="85">
        <v>0</v>
      </c>
      <c r="D39" s="85">
        <v>1.5952699999999969</v>
      </c>
      <c r="E39" s="85">
        <v>0</v>
      </c>
      <c r="F39" s="85">
        <v>0</v>
      </c>
      <c r="G39" s="85">
        <v>-0.29181000000000001</v>
      </c>
      <c r="H39" s="85">
        <v>0</v>
      </c>
      <c r="I39" s="85">
        <v>0</v>
      </c>
      <c r="J39" s="85">
        <v>0</v>
      </c>
      <c r="K39" s="85">
        <v>0</v>
      </c>
      <c r="L39" s="85">
        <v>-120.66203356165049</v>
      </c>
      <c r="M39" s="85">
        <v>0</v>
      </c>
      <c r="N39" s="85">
        <v>-68.090890000000016</v>
      </c>
      <c r="O39" s="85">
        <v>0</v>
      </c>
      <c r="P39" s="85">
        <v>0</v>
      </c>
      <c r="Q39" s="85">
        <v>0</v>
      </c>
      <c r="R39" s="85">
        <v>0</v>
      </c>
      <c r="S39" s="85">
        <v>152.53464000000002</v>
      </c>
      <c r="T39" s="85">
        <v>-0.71726999999999996</v>
      </c>
      <c r="U39" s="85">
        <v>0</v>
      </c>
      <c r="V39" s="85">
        <v>0</v>
      </c>
      <c r="W39" s="85">
        <v>0</v>
      </c>
      <c r="X39" s="85">
        <v>0</v>
      </c>
      <c r="Y39" s="85">
        <v>0</v>
      </c>
      <c r="Z39" s="86">
        <f t="shared" si="2"/>
        <v>-57.965573561650459</v>
      </c>
      <c r="AA39" s="3"/>
    </row>
    <row r="40" spans="1:27" ht="15" customHeight="1" x14ac:dyDescent="0.2">
      <c r="A40" s="86" t="s">
        <v>1420</v>
      </c>
      <c r="B40" s="85">
        <v>-22.333479999999998</v>
      </c>
      <c r="C40" s="85">
        <v>0</v>
      </c>
      <c r="D40" s="85">
        <v>-117.35676000000001</v>
      </c>
      <c r="E40" s="85">
        <v>0</v>
      </c>
      <c r="F40" s="85">
        <v>0</v>
      </c>
      <c r="G40" s="85">
        <v>-0.29181000000000001</v>
      </c>
      <c r="H40" s="85">
        <v>0</v>
      </c>
      <c r="I40" s="85">
        <v>0</v>
      </c>
      <c r="J40" s="85">
        <v>0</v>
      </c>
      <c r="K40" s="85">
        <v>0</v>
      </c>
      <c r="L40" s="85">
        <v>-131.52079999999998</v>
      </c>
      <c r="M40" s="85">
        <v>0</v>
      </c>
      <c r="N40" s="85">
        <v>-89.104430000000008</v>
      </c>
      <c r="O40" s="85">
        <v>0</v>
      </c>
      <c r="P40" s="85">
        <v>0</v>
      </c>
      <c r="Q40" s="85">
        <v>0</v>
      </c>
      <c r="R40" s="85">
        <v>0</v>
      </c>
      <c r="S40" s="85">
        <v>-125.56963</v>
      </c>
      <c r="T40" s="85">
        <v>-0.71726999999999996</v>
      </c>
      <c r="U40" s="85">
        <v>0</v>
      </c>
      <c r="V40" s="85">
        <v>0</v>
      </c>
      <c r="W40" s="85">
        <v>0</v>
      </c>
      <c r="X40" s="85">
        <v>0</v>
      </c>
      <c r="Y40" s="85">
        <v>0</v>
      </c>
      <c r="Z40" s="86">
        <f t="shared" si="2"/>
        <v>-486.89417999999995</v>
      </c>
      <c r="AA40" s="3"/>
    </row>
    <row r="41" spans="1:27" ht="15" customHeight="1" x14ac:dyDescent="0.2">
      <c r="A41" s="86" t="s">
        <v>1421</v>
      </c>
      <c r="B41" s="85">
        <v>0</v>
      </c>
      <c r="C41" s="85">
        <v>0</v>
      </c>
      <c r="D41" s="85">
        <v>154.00829000000002</v>
      </c>
      <c r="E41" s="85">
        <v>0</v>
      </c>
      <c r="F41" s="85">
        <v>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442.97209000000004</v>
      </c>
      <c r="M41" s="85">
        <v>0</v>
      </c>
      <c r="N41" s="85">
        <v>27.570139999999999</v>
      </c>
      <c r="O41" s="85">
        <v>0</v>
      </c>
      <c r="P41" s="85">
        <v>0</v>
      </c>
      <c r="Q41" s="85">
        <v>0</v>
      </c>
      <c r="R41" s="85">
        <v>0</v>
      </c>
      <c r="S41" s="85">
        <v>278.10427000000004</v>
      </c>
      <c r="T41" s="85">
        <v>0</v>
      </c>
      <c r="U41" s="85">
        <v>0</v>
      </c>
      <c r="V41" s="85">
        <v>0</v>
      </c>
      <c r="W41" s="85">
        <v>0</v>
      </c>
      <c r="X41" s="85">
        <v>0</v>
      </c>
      <c r="Y41" s="85">
        <v>0</v>
      </c>
      <c r="Z41" s="86">
        <f t="shared" si="2"/>
        <v>902.65479000000016</v>
      </c>
      <c r="AA41" s="3"/>
    </row>
    <row r="42" spans="1:27" ht="15" customHeight="1" x14ac:dyDescent="0.2">
      <c r="A42" s="86" t="s">
        <v>1422</v>
      </c>
      <c r="B42" s="85">
        <v>0</v>
      </c>
      <c r="C42" s="85">
        <v>0</v>
      </c>
      <c r="D42" s="85">
        <v>-23.518380000000001</v>
      </c>
      <c r="E42" s="85">
        <v>0</v>
      </c>
      <c r="F42" s="85">
        <v>0</v>
      </c>
      <c r="G42" s="85">
        <v>0</v>
      </c>
      <c r="H42" s="85">
        <v>0</v>
      </c>
      <c r="I42" s="85">
        <v>0</v>
      </c>
      <c r="J42" s="85">
        <v>0</v>
      </c>
      <c r="K42" s="85">
        <v>0</v>
      </c>
      <c r="L42" s="85">
        <v>-287.78758171581336</v>
      </c>
      <c r="M42" s="85">
        <v>0</v>
      </c>
      <c r="N42" s="85">
        <v>-3.5637500000000002</v>
      </c>
      <c r="O42" s="85">
        <v>0</v>
      </c>
      <c r="P42" s="85">
        <v>0</v>
      </c>
      <c r="Q42" s="85">
        <v>0</v>
      </c>
      <c r="R42" s="85">
        <v>0</v>
      </c>
      <c r="S42" s="85">
        <v>0</v>
      </c>
      <c r="T42" s="85">
        <v>0</v>
      </c>
      <c r="U42" s="85">
        <v>0</v>
      </c>
      <c r="V42" s="85">
        <v>0</v>
      </c>
      <c r="W42" s="85">
        <v>0</v>
      </c>
      <c r="X42" s="85">
        <v>0</v>
      </c>
      <c r="Y42" s="85">
        <v>0</v>
      </c>
      <c r="Z42" s="86">
        <f t="shared" si="2"/>
        <v>-314.86971171581337</v>
      </c>
      <c r="AA42" s="3"/>
    </row>
    <row r="43" spans="1:27" ht="15" customHeight="1" x14ac:dyDescent="0.2">
      <c r="A43" s="86" t="s">
        <v>1423</v>
      </c>
      <c r="B43" s="84">
        <v>0</v>
      </c>
      <c r="C43" s="84">
        <v>0</v>
      </c>
      <c r="D43" s="84">
        <v>-11.537880000000001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-137.59078285575103</v>
      </c>
      <c r="M43" s="84">
        <v>0</v>
      </c>
      <c r="N43" s="84">
        <v>-2.7311900000000002</v>
      </c>
      <c r="O43" s="84">
        <v>0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6">
        <f t="shared" si="2"/>
        <v>-151.85985285575103</v>
      </c>
      <c r="AA43" s="3"/>
    </row>
    <row r="44" spans="1:27" ht="15" customHeight="1" x14ac:dyDescent="0.2">
      <c r="A44" s="86" t="s">
        <v>1424</v>
      </c>
      <c r="B44" s="85">
        <v>0</v>
      </c>
      <c r="C44" s="85">
        <v>0</v>
      </c>
      <c r="D44" s="85">
        <v>0</v>
      </c>
      <c r="E44" s="85">
        <v>0</v>
      </c>
      <c r="F44" s="85">
        <v>0</v>
      </c>
      <c r="G44" s="85">
        <v>0</v>
      </c>
      <c r="H44" s="85">
        <v>0</v>
      </c>
      <c r="I44" s="85">
        <v>0</v>
      </c>
      <c r="J44" s="85">
        <v>0</v>
      </c>
      <c r="K44" s="85">
        <v>0</v>
      </c>
      <c r="L44" s="85">
        <v>-1.4624698137824759</v>
      </c>
      <c r="M44" s="85">
        <v>0</v>
      </c>
      <c r="N44" s="85">
        <v>0</v>
      </c>
      <c r="O44" s="85">
        <v>0</v>
      </c>
      <c r="P44" s="85">
        <v>0</v>
      </c>
      <c r="Q44" s="85">
        <v>0</v>
      </c>
      <c r="R44" s="85">
        <v>0</v>
      </c>
      <c r="S44" s="85">
        <v>0</v>
      </c>
      <c r="T44" s="85">
        <v>0</v>
      </c>
      <c r="U44" s="85">
        <v>0</v>
      </c>
      <c r="V44" s="85">
        <v>0</v>
      </c>
      <c r="W44" s="85">
        <v>0</v>
      </c>
      <c r="X44" s="85">
        <v>0</v>
      </c>
      <c r="Y44" s="85">
        <v>0</v>
      </c>
      <c r="Z44" s="86">
        <f t="shared" si="2"/>
        <v>-1.4624698137824759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0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6">
        <f t="shared" si="2"/>
        <v>0</v>
      </c>
      <c r="AA45" s="3"/>
    </row>
    <row r="46" spans="1:27" ht="15" customHeight="1" x14ac:dyDescent="0.2">
      <c r="A46" s="86" t="s">
        <v>700</v>
      </c>
      <c r="B46" s="85">
        <v>0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</v>
      </c>
      <c r="I46" s="85">
        <v>0</v>
      </c>
      <c r="J46" s="85">
        <v>0</v>
      </c>
      <c r="K46" s="85">
        <v>0</v>
      </c>
      <c r="L46" s="85">
        <v>-5.2724891763036537</v>
      </c>
      <c r="M46" s="85">
        <v>0</v>
      </c>
      <c r="N46" s="85">
        <v>-0.26165999999999995</v>
      </c>
      <c r="O46" s="85">
        <v>0</v>
      </c>
      <c r="P46" s="85">
        <v>0</v>
      </c>
      <c r="Q46" s="85">
        <v>0</v>
      </c>
      <c r="R46" s="85">
        <v>0</v>
      </c>
      <c r="S46" s="85">
        <v>0</v>
      </c>
      <c r="T46" s="85">
        <v>0</v>
      </c>
      <c r="U46" s="85">
        <v>0</v>
      </c>
      <c r="V46" s="85">
        <v>0</v>
      </c>
      <c r="W46" s="85">
        <v>0</v>
      </c>
      <c r="X46" s="85">
        <v>0</v>
      </c>
      <c r="Y46" s="85">
        <v>0</v>
      </c>
      <c r="Z46" s="86">
        <f t="shared" si="2"/>
        <v>-5.5341491763036537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2430</v>
      </c>
      <c r="B48" s="258">
        <f>+B26+B37+B38+B39</f>
        <v>-24.020479999999999</v>
      </c>
      <c r="C48" s="258">
        <f>+C26+C37+C38+C39</f>
        <v>0</v>
      </c>
      <c r="D48" s="258">
        <f t="shared" ref="D48:Y48" si="3">+D26+D37+D38+D39</f>
        <v>1.5952699999999969</v>
      </c>
      <c r="E48" s="258">
        <f t="shared" si="3"/>
        <v>0</v>
      </c>
      <c r="F48" s="258">
        <f t="shared" si="3"/>
        <v>0</v>
      </c>
      <c r="G48" s="258">
        <f t="shared" si="3"/>
        <v>-0.29181000000000001</v>
      </c>
      <c r="H48" s="258">
        <f t="shared" si="3"/>
        <v>0</v>
      </c>
      <c r="I48" s="258">
        <f t="shared" si="3"/>
        <v>0</v>
      </c>
      <c r="J48" s="258">
        <f t="shared" si="3"/>
        <v>0</v>
      </c>
      <c r="K48" s="258">
        <f t="shared" si="3"/>
        <v>0</v>
      </c>
      <c r="L48" s="258">
        <f t="shared" si="3"/>
        <v>-160.44892356165062</v>
      </c>
      <c r="M48" s="258">
        <f t="shared" si="3"/>
        <v>0</v>
      </c>
      <c r="N48" s="258">
        <f t="shared" si="3"/>
        <v>-68.090890000000016</v>
      </c>
      <c r="O48" s="258">
        <f t="shared" si="3"/>
        <v>0</v>
      </c>
      <c r="P48" s="258">
        <f t="shared" si="3"/>
        <v>0</v>
      </c>
      <c r="Q48" s="258">
        <f t="shared" si="3"/>
        <v>0</v>
      </c>
      <c r="R48" s="258">
        <f t="shared" si="3"/>
        <v>0</v>
      </c>
      <c r="S48" s="258">
        <f t="shared" si="3"/>
        <v>149.85792000000006</v>
      </c>
      <c r="T48" s="258">
        <f t="shared" si="3"/>
        <v>-0.71726999999999996</v>
      </c>
      <c r="U48" s="258">
        <f t="shared" si="3"/>
        <v>0</v>
      </c>
      <c r="V48" s="258">
        <f t="shared" si="3"/>
        <v>0</v>
      </c>
      <c r="W48" s="258">
        <f t="shared" si="3"/>
        <v>0</v>
      </c>
      <c r="X48" s="258">
        <f t="shared" si="3"/>
        <v>0</v>
      </c>
      <c r="Y48" s="258">
        <f t="shared" si="3"/>
        <v>0</v>
      </c>
      <c r="Z48" s="258">
        <f>SUM(B48:Y48)</f>
        <v>-102.11618356165057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308</v>
      </c>
      <c r="B50" s="264">
        <f>+B48+B23</f>
        <v>2.8140900000000002</v>
      </c>
      <c r="C50" s="264">
        <f>+C48+C23</f>
        <v>0</v>
      </c>
      <c r="D50" s="264">
        <f t="shared" ref="D50:Y50" si="4">+D48+D23</f>
        <v>0.5143799999999914</v>
      </c>
      <c r="E50" s="264">
        <f t="shared" si="4"/>
        <v>0</v>
      </c>
      <c r="F50" s="264">
        <f t="shared" si="4"/>
        <v>0</v>
      </c>
      <c r="G50" s="264">
        <f t="shared" si="4"/>
        <v>0.63214000000000004</v>
      </c>
      <c r="H50" s="264">
        <f t="shared" si="4"/>
        <v>0</v>
      </c>
      <c r="I50" s="264">
        <f t="shared" si="4"/>
        <v>0</v>
      </c>
      <c r="J50" s="264">
        <f t="shared" si="4"/>
        <v>0</v>
      </c>
      <c r="K50" s="264">
        <f t="shared" si="4"/>
        <v>0</v>
      </c>
      <c r="L50" s="264">
        <f t="shared" si="4"/>
        <v>193.09008722753666</v>
      </c>
      <c r="M50" s="264">
        <f t="shared" si="4"/>
        <v>0</v>
      </c>
      <c r="N50" s="264">
        <f t="shared" si="4"/>
        <v>-61.072530000000029</v>
      </c>
      <c r="O50" s="264">
        <f t="shared" si="4"/>
        <v>0</v>
      </c>
      <c r="P50" s="264">
        <f t="shared" si="4"/>
        <v>0</v>
      </c>
      <c r="Q50" s="264">
        <f t="shared" si="4"/>
        <v>0</v>
      </c>
      <c r="R50" s="264">
        <f t="shared" si="4"/>
        <v>0</v>
      </c>
      <c r="S50" s="264">
        <f t="shared" si="4"/>
        <v>178.25309000000004</v>
      </c>
      <c r="T50" s="264">
        <f t="shared" si="4"/>
        <v>1.3599199999999998</v>
      </c>
      <c r="U50" s="264">
        <f t="shared" si="4"/>
        <v>0</v>
      </c>
      <c r="V50" s="264">
        <f t="shared" si="4"/>
        <v>0</v>
      </c>
      <c r="W50" s="264">
        <f t="shared" si="4"/>
        <v>0</v>
      </c>
      <c r="X50" s="264">
        <f t="shared" si="4"/>
        <v>0</v>
      </c>
      <c r="Y50" s="264">
        <f t="shared" si="4"/>
        <v>0</v>
      </c>
      <c r="Z50" s="264">
        <f>SUM(B50:Y50)</f>
        <v>315.59117722753666</v>
      </c>
      <c r="AA50" s="4"/>
    </row>
    <row r="52" spans="1:2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53" priority="1" stopIfTrue="1">
      <formula>$AV9=1</formula>
    </cfRule>
  </conditionalFormatting>
  <conditionalFormatting sqref="B8:Y8">
    <cfRule type="expression" dxfId="52" priority="2" stopIfTrue="1">
      <formula>$AU8=1</formula>
    </cfRule>
  </conditionalFormatting>
  <conditionalFormatting sqref="Z8">
    <cfRule type="expression" dxfId="51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" top="0.65" bottom="0.98425196850393704" header="0.51181102362204722" footer="0.51181102362204722"/>
  <pageSetup paperSize="8" scale="7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selection activeCell="A2" sqref="A2"/>
    </sheetView>
  </sheetViews>
  <sheetFormatPr defaultRowHeight="12.75" x14ac:dyDescent="0.2"/>
  <cols>
    <col min="1" max="1" width="69.5703125" style="9" customWidth="1"/>
    <col min="2" max="2" width="12.7109375" style="9" customWidth="1"/>
    <col min="3" max="3" width="11.7109375" style="9" customWidth="1"/>
    <col min="4" max="4" width="12.140625" style="9" customWidth="1"/>
    <col min="5" max="5" width="11.42578125" style="9" customWidth="1"/>
    <col min="6" max="6" width="12.42578125" style="9" customWidth="1"/>
    <col min="7" max="16384" width="9.140625" style="9"/>
  </cols>
  <sheetData>
    <row r="1" spans="1:6" x14ac:dyDescent="0.2">
      <c r="A1" s="519" t="s">
        <v>185</v>
      </c>
    </row>
    <row r="2" spans="1:6" x14ac:dyDescent="0.2">
      <c r="A2" s="519" t="s">
        <v>2786</v>
      </c>
    </row>
    <row r="3" spans="1:6" ht="12.75" customHeight="1" x14ac:dyDescent="0.2">
      <c r="A3" s="27" t="s">
        <v>944</v>
      </c>
      <c r="B3" s="11"/>
      <c r="C3" s="12"/>
      <c r="D3" s="12"/>
      <c r="E3" s="11"/>
      <c r="F3" s="174" t="s">
        <v>945</v>
      </c>
    </row>
    <row r="4" spans="1:6" ht="12.75" customHeight="1" x14ac:dyDescent="0.2">
      <c r="A4" s="12"/>
      <c r="B4" s="12"/>
      <c r="C4" s="12"/>
      <c r="D4" s="12"/>
      <c r="E4" s="11"/>
      <c r="F4" s="11"/>
    </row>
    <row r="5" spans="1:6" x14ac:dyDescent="0.2">
      <c r="A5" s="576" t="s">
        <v>170</v>
      </c>
      <c r="B5" s="576"/>
      <c r="C5" s="576"/>
      <c r="D5" s="576"/>
      <c r="E5" s="576"/>
      <c r="F5" s="576"/>
    </row>
    <row r="6" spans="1:6" x14ac:dyDescent="0.2">
      <c r="A6" s="576"/>
      <c r="B6" s="576"/>
      <c r="C6" s="576"/>
      <c r="D6" s="576"/>
      <c r="E6" s="576"/>
      <c r="F6" s="576"/>
    </row>
    <row r="7" spans="1:6" ht="13.5" customHeight="1" thickBot="1" x14ac:dyDescent="0.25">
      <c r="A7" s="13"/>
      <c r="B7" s="11"/>
      <c r="C7" s="12"/>
      <c r="D7" s="12"/>
      <c r="E7" s="11"/>
      <c r="F7" s="14" t="s">
        <v>2525</v>
      </c>
    </row>
    <row r="8" spans="1:6" ht="12.75" customHeight="1" thickBot="1" x14ac:dyDescent="0.25">
      <c r="A8" s="577" t="s">
        <v>2439</v>
      </c>
      <c r="B8" s="580" t="s">
        <v>2432</v>
      </c>
      <c r="C8" s="581"/>
      <c r="D8" s="582"/>
      <c r="E8" s="583" t="s">
        <v>2436</v>
      </c>
      <c r="F8" s="586" t="s">
        <v>2437</v>
      </c>
    </row>
    <row r="9" spans="1:6" x14ac:dyDescent="0.2">
      <c r="A9" s="578"/>
      <c r="B9" s="586" t="s">
        <v>2433</v>
      </c>
      <c r="C9" s="586" t="s">
        <v>2434</v>
      </c>
      <c r="D9" s="586" t="s">
        <v>2435</v>
      </c>
      <c r="E9" s="584"/>
      <c r="F9" s="584"/>
    </row>
    <row r="10" spans="1:6" x14ac:dyDescent="0.2">
      <c r="A10" s="578"/>
      <c r="B10" s="584"/>
      <c r="C10" s="584"/>
      <c r="D10" s="584"/>
      <c r="E10" s="584"/>
      <c r="F10" s="584"/>
    </row>
    <row r="11" spans="1:6" ht="13.5" thickBot="1" x14ac:dyDescent="0.25">
      <c r="A11" s="579"/>
      <c r="B11" s="585"/>
      <c r="C11" s="585"/>
      <c r="D11" s="585"/>
      <c r="E11" s="585"/>
      <c r="F11" s="585"/>
    </row>
    <row r="12" spans="1:6" x14ac:dyDescent="0.2">
      <c r="A12" s="278" t="s">
        <v>2438</v>
      </c>
      <c r="B12" s="279">
        <v>6227707.5787688084</v>
      </c>
      <c r="C12" s="279">
        <v>6923989.8329200046</v>
      </c>
      <c r="D12" s="279">
        <v>13151697.411688812</v>
      </c>
      <c r="E12" s="279">
        <v>858002.98338999995</v>
      </c>
      <c r="F12" s="279">
        <v>14009700.395078812</v>
      </c>
    </row>
    <row r="13" spans="1:6" x14ac:dyDescent="0.2">
      <c r="A13" s="15" t="s">
        <v>2536</v>
      </c>
      <c r="B13" s="29">
        <v>1795757.0924200001</v>
      </c>
      <c r="C13" s="29">
        <v>466872.0779900031</v>
      </c>
      <c r="D13" s="29">
        <v>2262629.170410003</v>
      </c>
      <c r="E13" s="29">
        <v>366211.35710000002</v>
      </c>
      <c r="F13" s="29">
        <v>2628840.5275100032</v>
      </c>
    </row>
    <row r="14" spans="1:6" x14ac:dyDescent="0.2">
      <c r="A14" s="15" t="s">
        <v>2537</v>
      </c>
      <c r="B14" s="29">
        <v>1727583.1095999999</v>
      </c>
      <c r="C14" s="29">
        <v>4554961.2102200016</v>
      </c>
      <c r="D14" s="29">
        <v>6282544.3198200017</v>
      </c>
      <c r="E14" s="29">
        <v>406379.77145999996</v>
      </c>
      <c r="F14" s="29">
        <v>6688924.0912800012</v>
      </c>
    </row>
    <row r="15" spans="1:6" x14ac:dyDescent="0.2">
      <c r="A15" s="15" t="s">
        <v>2538</v>
      </c>
      <c r="B15" s="29">
        <v>2618117.022818808</v>
      </c>
      <c r="C15" s="29">
        <v>1852637.9042699996</v>
      </c>
      <c r="D15" s="29">
        <v>4470754.9270888083</v>
      </c>
      <c r="E15" s="29">
        <v>79563.126930000013</v>
      </c>
      <c r="F15" s="29">
        <v>4550318.0540188085</v>
      </c>
    </row>
    <row r="16" spans="1:6" ht="13.5" x14ac:dyDescent="0.25">
      <c r="A16" s="16" t="s">
        <v>877</v>
      </c>
      <c r="B16" s="29">
        <v>2531354.2086788076</v>
      </c>
      <c r="C16" s="29">
        <v>135456.39489999969</v>
      </c>
      <c r="D16" s="29">
        <v>2666810.6035788073</v>
      </c>
      <c r="E16" s="29">
        <v>0</v>
      </c>
      <c r="F16" s="29">
        <v>2666810.6035788073</v>
      </c>
    </row>
    <row r="17" spans="1:6" ht="13.5" x14ac:dyDescent="0.25">
      <c r="A17" s="15" t="s">
        <v>878</v>
      </c>
      <c r="B17" s="29">
        <v>233758.53920999993</v>
      </c>
      <c r="C17" s="29">
        <v>109372.8431699997</v>
      </c>
      <c r="D17" s="29">
        <v>343131.38237999962</v>
      </c>
      <c r="E17" s="29">
        <v>0</v>
      </c>
      <c r="F17" s="29">
        <v>343131.38237999962</v>
      </c>
    </row>
    <row r="18" spans="1:6" ht="13.5" x14ac:dyDescent="0.25">
      <c r="A18" s="172" t="s">
        <v>879</v>
      </c>
      <c r="B18" s="29">
        <v>-4266.9941200000003</v>
      </c>
      <c r="C18" s="29">
        <v>-45.566000000000003</v>
      </c>
      <c r="D18" s="29">
        <v>-4312.5601200000001</v>
      </c>
      <c r="E18" s="29">
        <v>0</v>
      </c>
      <c r="F18" s="29">
        <v>-4312.5601200000001</v>
      </c>
    </row>
    <row r="19" spans="1:6" x14ac:dyDescent="0.2">
      <c r="A19" s="15" t="s">
        <v>2539</v>
      </c>
      <c r="B19" s="29">
        <v>-3654.5087800000001</v>
      </c>
      <c r="C19" s="29">
        <v>-2550.7540900000008</v>
      </c>
      <c r="D19" s="29">
        <v>-6205.2628700000014</v>
      </c>
      <c r="E19" s="29">
        <v>0</v>
      </c>
      <c r="F19" s="29">
        <v>-6205.2628700000014</v>
      </c>
    </row>
    <row r="20" spans="1:6" ht="13.5" x14ac:dyDescent="0.25">
      <c r="A20" s="17" t="s">
        <v>880</v>
      </c>
      <c r="B20" s="29">
        <v>1995326.2899700012</v>
      </c>
      <c r="C20" s="29">
        <v>16479.962060000002</v>
      </c>
      <c r="D20" s="29">
        <v>2011806.2520300013</v>
      </c>
      <c r="E20" s="29">
        <v>0</v>
      </c>
      <c r="F20" s="29">
        <v>2011806.2520300013</v>
      </c>
    </row>
    <row r="21" spans="1:6" ht="13.5" x14ac:dyDescent="0.25">
      <c r="A21" s="16" t="s">
        <v>1586</v>
      </c>
      <c r="B21" s="29">
        <v>1810347.0561800001</v>
      </c>
      <c r="C21" s="29">
        <v>15674.52817</v>
      </c>
      <c r="D21" s="29">
        <v>1826021.5843500001</v>
      </c>
      <c r="E21" s="29">
        <v>0</v>
      </c>
      <c r="F21" s="29">
        <v>1826021.5843500001</v>
      </c>
    </row>
    <row r="22" spans="1:6" ht="13.5" x14ac:dyDescent="0.25">
      <c r="A22" s="15" t="s">
        <v>1384</v>
      </c>
      <c r="B22" s="29">
        <v>287914.88145000127</v>
      </c>
      <c r="C22" s="29">
        <v>1726.1111900000033</v>
      </c>
      <c r="D22" s="29">
        <v>289640.99264000123</v>
      </c>
      <c r="E22" s="29">
        <v>0</v>
      </c>
      <c r="F22" s="29">
        <v>289640.99264000123</v>
      </c>
    </row>
    <row r="23" spans="1:6" ht="13.5" x14ac:dyDescent="0.25">
      <c r="A23" s="172" t="s">
        <v>1385</v>
      </c>
      <c r="B23" s="29">
        <v>-15273.659889999999</v>
      </c>
      <c r="C23" s="29">
        <v>0</v>
      </c>
      <c r="D23" s="29">
        <v>-15273.659889999999</v>
      </c>
      <c r="E23" s="29">
        <v>0</v>
      </c>
      <c r="F23" s="29">
        <v>-15273.659889999999</v>
      </c>
    </row>
    <row r="24" spans="1:6" ht="13.5" x14ac:dyDescent="0.25">
      <c r="A24" s="15" t="s">
        <v>1587</v>
      </c>
      <c r="B24" s="29">
        <v>-87661.987770000007</v>
      </c>
      <c r="C24" s="29">
        <v>-920.67730000000006</v>
      </c>
      <c r="D24" s="29">
        <v>-88582.665070000003</v>
      </c>
      <c r="E24" s="29">
        <v>0</v>
      </c>
      <c r="F24" s="29">
        <v>-88582.665070000003</v>
      </c>
    </row>
    <row r="25" spans="1:6" ht="13.5" x14ac:dyDescent="0.25">
      <c r="A25" s="16" t="s">
        <v>1386</v>
      </c>
      <c r="B25" s="29">
        <v>310190.88239880634</v>
      </c>
      <c r="C25" s="29">
        <v>12199.909759999999</v>
      </c>
      <c r="D25" s="29">
        <v>322390.79215880635</v>
      </c>
      <c r="E25" s="29">
        <v>0</v>
      </c>
      <c r="F25" s="29">
        <v>322390.79215880635</v>
      </c>
    </row>
    <row r="26" spans="1:6" ht="13.5" x14ac:dyDescent="0.25">
      <c r="A26" s="16" t="s">
        <v>1387</v>
      </c>
      <c r="B26" s="29">
        <v>53865.661789999998</v>
      </c>
      <c r="C26" s="29">
        <v>3344.0978100000002</v>
      </c>
      <c r="D26" s="29">
        <v>57209.759600000005</v>
      </c>
      <c r="E26" s="29">
        <v>38779.64862</v>
      </c>
      <c r="F26" s="29">
        <v>95989.408219999998</v>
      </c>
    </row>
    <row r="27" spans="1:6" ht="13.5" x14ac:dyDescent="0.25">
      <c r="A27" s="15" t="s">
        <v>280</v>
      </c>
      <c r="B27" s="29">
        <v>5406.4910300000001</v>
      </c>
      <c r="C27" s="29">
        <v>0</v>
      </c>
      <c r="D27" s="29">
        <v>5406.4910300000001</v>
      </c>
      <c r="E27" s="29">
        <v>40783.478310000006</v>
      </c>
      <c r="F27" s="29">
        <v>46189.969340000003</v>
      </c>
    </row>
    <row r="28" spans="1:6" ht="13.5" x14ac:dyDescent="0.25">
      <c r="A28" s="15" t="s">
        <v>281</v>
      </c>
      <c r="B28" s="29">
        <v>0</v>
      </c>
      <c r="C28" s="29">
        <v>152872.94955000002</v>
      </c>
      <c r="D28" s="29">
        <v>152872.94955000002</v>
      </c>
      <c r="E28" s="29">
        <v>0</v>
      </c>
      <c r="F28" s="29">
        <v>152872.94955000002</v>
      </c>
    </row>
    <row r="29" spans="1:6" ht="13.5" x14ac:dyDescent="0.25">
      <c r="A29" s="16" t="s">
        <v>1388</v>
      </c>
      <c r="B29" s="29">
        <v>0</v>
      </c>
      <c r="C29" s="29">
        <v>1560964.4620099997</v>
      </c>
      <c r="D29" s="29">
        <v>1560964.4620099997</v>
      </c>
      <c r="E29" s="29">
        <v>0</v>
      </c>
      <c r="F29" s="29">
        <v>1560964.4620099997</v>
      </c>
    </row>
    <row r="30" spans="1:6" x14ac:dyDescent="0.2">
      <c r="A30" s="15" t="s">
        <v>884</v>
      </c>
      <c r="B30" s="29">
        <v>27490.661320000007</v>
      </c>
      <c r="C30" s="29">
        <v>0</v>
      </c>
      <c r="D30" s="29">
        <v>27490.661320000007</v>
      </c>
      <c r="E30" s="29">
        <v>0</v>
      </c>
      <c r="F30" s="29">
        <v>27490.661320000007</v>
      </c>
    </row>
    <row r="31" spans="1:6" x14ac:dyDescent="0.2">
      <c r="A31" s="15" t="s">
        <v>2540</v>
      </c>
      <c r="B31" s="29">
        <v>6785.3793700000006</v>
      </c>
      <c r="C31" s="29">
        <v>1813.9113500000001</v>
      </c>
      <c r="D31" s="29">
        <v>8599.2907200000009</v>
      </c>
      <c r="E31" s="29">
        <v>29.24071</v>
      </c>
      <c r="F31" s="29">
        <v>8628.5314300000009</v>
      </c>
    </row>
    <row r="32" spans="1:6" x14ac:dyDescent="0.2">
      <c r="A32" s="15" t="s">
        <v>2541</v>
      </c>
      <c r="B32" s="29">
        <v>25236.572090000005</v>
      </c>
      <c r="C32" s="29">
        <v>18034.195500000013</v>
      </c>
      <c r="D32" s="29">
        <v>43270.767590000018</v>
      </c>
      <c r="E32" s="29">
        <v>2.7555200000000188</v>
      </c>
      <c r="F32" s="29">
        <v>43273.523110000024</v>
      </c>
    </row>
    <row r="33" spans="1:6" x14ac:dyDescent="0.2">
      <c r="A33" s="15" t="s">
        <v>875</v>
      </c>
      <c r="B33" s="29">
        <v>13538.598249999997</v>
      </c>
      <c r="C33" s="29">
        <v>7158.7965899999999</v>
      </c>
      <c r="D33" s="29">
        <v>20697.394839999997</v>
      </c>
      <c r="E33" s="29">
        <v>2654.8057899999999</v>
      </c>
      <c r="F33" s="29">
        <v>23352.200629999996</v>
      </c>
    </row>
    <row r="34" spans="1:6" x14ac:dyDescent="0.2">
      <c r="A34" s="15" t="s">
        <v>876</v>
      </c>
      <c r="B34" s="29">
        <v>40689.804220000005</v>
      </c>
      <c r="C34" s="29">
        <v>22511.736999999997</v>
      </c>
      <c r="D34" s="29">
        <v>63201.541219999999</v>
      </c>
      <c r="E34" s="29">
        <v>3161.9258799999998</v>
      </c>
      <c r="F34" s="29">
        <v>66363.467099999994</v>
      </c>
    </row>
    <row r="35" spans="1:6" x14ac:dyDescent="0.2">
      <c r="A35" s="15"/>
      <c r="B35" s="29"/>
      <c r="C35" s="29"/>
      <c r="D35" s="29"/>
      <c r="E35" s="29"/>
      <c r="F35" s="29"/>
    </row>
    <row r="36" spans="1:6" x14ac:dyDescent="0.2">
      <c r="A36" s="275" t="s">
        <v>2440</v>
      </c>
      <c r="B36" s="46">
        <v>2831883.2944764169</v>
      </c>
      <c r="C36" s="46">
        <v>1495486.9297900009</v>
      </c>
      <c r="D36" s="46">
        <v>4327370.2242664183</v>
      </c>
      <c r="E36" s="46">
        <v>274443.71873999998</v>
      </c>
      <c r="F36" s="46">
        <v>4601813.9430064186</v>
      </c>
    </row>
    <row r="37" spans="1:6" x14ac:dyDescent="0.2">
      <c r="A37" s="15" t="s">
        <v>1389</v>
      </c>
      <c r="B37" s="29">
        <v>5785.3727799999997</v>
      </c>
      <c r="C37" s="29">
        <v>1278441.0862800011</v>
      </c>
      <c r="D37" s="29">
        <v>1284226.4590600012</v>
      </c>
      <c r="E37" s="29">
        <v>0</v>
      </c>
      <c r="F37" s="29">
        <v>1284226.4590600012</v>
      </c>
    </row>
    <row r="38" spans="1:6" ht="13.5" x14ac:dyDescent="0.25">
      <c r="A38" s="16" t="s">
        <v>1390</v>
      </c>
      <c r="B38" s="29">
        <v>-3709.3760599999996</v>
      </c>
      <c r="C38" s="29">
        <v>0</v>
      </c>
      <c r="D38" s="29">
        <v>-3709.3760599999996</v>
      </c>
      <c r="E38" s="29">
        <v>0</v>
      </c>
      <c r="F38" s="29">
        <v>-3709.3760599999996</v>
      </c>
    </row>
    <row r="39" spans="1:6" ht="13.5" x14ac:dyDescent="0.25">
      <c r="A39" s="16" t="s">
        <v>1391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</row>
    <row r="40" spans="1:6" ht="13.5" x14ac:dyDescent="0.25">
      <c r="A40" s="16" t="s">
        <v>1392</v>
      </c>
      <c r="B40" s="29">
        <v>10.860370000000001</v>
      </c>
      <c r="C40" s="29">
        <v>1457.5071799999998</v>
      </c>
      <c r="D40" s="29">
        <v>1468.3675499999999</v>
      </c>
      <c r="E40" s="29">
        <v>0</v>
      </c>
      <c r="F40" s="29">
        <v>1468.3675499999999</v>
      </c>
    </row>
    <row r="41" spans="1:6" ht="13.5" x14ac:dyDescent="0.25">
      <c r="A41" s="16" t="s">
        <v>1393</v>
      </c>
      <c r="B41" s="29">
        <v>0</v>
      </c>
      <c r="C41" s="29">
        <v>1276983.5791000011</v>
      </c>
      <c r="D41" s="29">
        <v>1276983.5791000011</v>
      </c>
      <c r="E41" s="29">
        <v>0</v>
      </c>
      <c r="F41" s="29">
        <v>1276983.5791000011</v>
      </c>
    </row>
    <row r="42" spans="1:6" ht="13.5" x14ac:dyDescent="0.25">
      <c r="A42" s="16" t="s">
        <v>1394</v>
      </c>
      <c r="B42" s="29">
        <v>9483.8884699999981</v>
      </c>
      <c r="C42" s="29">
        <v>0</v>
      </c>
      <c r="D42" s="29">
        <v>9483.8884699999981</v>
      </c>
      <c r="E42" s="29">
        <v>0</v>
      </c>
      <c r="F42" s="29">
        <v>9483.8884699999981</v>
      </c>
    </row>
    <row r="43" spans="1:6" ht="13.5" x14ac:dyDescent="0.25">
      <c r="A43" s="15" t="s">
        <v>1395</v>
      </c>
      <c r="B43" s="29">
        <v>1.5</v>
      </c>
      <c r="C43" s="29">
        <v>37.5</v>
      </c>
      <c r="D43" s="29">
        <v>39</v>
      </c>
      <c r="E43" s="29">
        <v>0</v>
      </c>
      <c r="F43" s="29">
        <v>39</v>
      </c>
    </row>
    <row r="44" spans="1:6" ht="13.5" x14ac:dyDescent="0.25">
      <c r="A44" s="15" t="s">
        <v>1396</v>
      </c>
      <c r="B44" s="29">
        <v>241.83405999999999</v>
      </c>
      <c r="C44" s="29">
        <v>127.19937000000004</v>
      </c>
      <c r="D44" s="29">
        <v>369.03343000000007</v>
      </c>
      <c r="E44" s="29">
        <v>0</v>
      </c>
      <c r="F44" s="29">
        <v>369.03343000000007</v>
      </c>
    </row>
    <row r="45" spans="1:6" ht="13.5" x14ac:dyDescent="0.25">
      <c r="A45" s="15" t="s">
        <v>963</v>
      </c>
      <c r="B45" s="29">
        <v>2379027.2480100002</v>
      </c>
      <c r="C45" s="29">
        <v>106284.43263999998</v>
      </c>
      <c r="D45" s="29">
        <v>2485311.68065</v>
      </c>
      <c r="E45" s="29">
        <v>129358.92861</v>
      </c>
      <c r="F45" s="29">
        <v>2614670.6092600003</v>
      </c>
    </row>
    <row r="46" spans="1:6" ht="13.5" x14ac:dyDescent="0.25">
      <c r="A46" s="15" t="s">
        <v>964</v>
      </c>
      <c r="B46" s="29">
        <v>422126.81285017321</v>
      </c>
      <c r="C46" s="29">
        <v>88561.403300000005</v>
      </c>
      <c r="D46" s="29">
        <v>510688.21615017322</v>
      </c>
      <c r="E46" s="29">
        <v>85401.864060000007</v>
      </c>
      <c r="F46" s="29">
        <v>596090.08021017327</v>
      </c>
    </row>
    <row r="47" spans="1:6" ht="13.5" x14ac:dyDescent="0.25">
      <c r="A47" s="15" t="s">
        <v>965</v>
      </c>
      <c r="B47" s="29">
        <v>417302.20252975536</v>
      </c>
      <c r="C47" s="29">
        <v>149027.99492000003</v>
      </c>
      <c r="D47" s="29">
        <v>566330.19744975539</v>
      </c>
      <c r="E47" s="29">
        <v>70540.789680000002</v>
      </c>
      <c r="F47" s="29">
        <v>636870.98712975555</v>
      </c>
    </row>
    <row r="48" spans="1:6" ht="13.5" x14ac:dyDescent="0.25">
      <c r="A48" s="15" t="s">
        <v>966</v>
      </c>
      <c r="B48" s="29">
        <v>327622.59536000004</v>
      </c>
      <c r="C48" s="29">
        <v>23296.823230000002</v>
      </c>
      <c r="D48" s="29">
        <v>350919.41859000002</v>
      </c>
      <c r="E48" s="29">
        <v>36801.327749999997</v>
      </c>
      <c r="F48" s="29">
        <v>387720.74634000001</v>
      </c>
    </row>
    <row r="49" spans="1:6" x14ac:dyDescent="0.2">
      <c r="A49" s="15" t="s">
        <v>1571</v>
      </c>
      <c r="B49" s="29">
        <v>14819.904080000002</v>
      </c>
      <c r="C49" s="29">
        <v>4737.9622999999992</v>
      </c>
      <c r="D49" s="29">
        <v>19557.866380000003</v>
      </c>
      <c r="E49" s="29">
        <v>0</v>
      </c>
      <c r="F49" s="29">
        <v>19557.866380000003</v>
      </c>
    </row>
    <row r="50" spans="1:6" ht="13.5" x14ac:dyDescent="0.25">
      <c r="A50" s="16" t="s">
        <v>1588</v>
      </c>
      <c r="B50" s="29">
        <v>87923.699354273194</v>
      </c>
      <c r="C50" s="29">
        <v>14588.318539999998</v>
      </c>
      <c r="D50" s="29">
        <v>102512.01789427319</v>
      </c>
      <c r="E50" s="29">
        <v>3333.3400999999994</v>
      </c>
      <c r="F50" s="29">
        <v>105845.35799427319</v>
      </c>
    </row>
    <row r="51" spans="1:6" ht="13.5" x14ac:dyDescent="0.25">
      <c r="A51" s="16" t="s">
        <v>1589</v>
      </c>
      <c r="B51" s="29">
        <v>7024.3605540000026</v>
      </c>
      <c r="C51" s="29">
        <v>1230.79033</v>
      </c>
      <c r="D51" s="29">
        <v>8255.1508840000024</v>
      </c>
      <c r="E51" s="29">
        <v>90.382419999999982</v>
      </c>
      <c r="F51" s="29">
        <v>8345.5333040000023</v>
      </c>
    </row>
    <row r="52" spans="1:6" ht="13.5" x14ac:dyDescent="0.25">
      <c r="A52" s="16" t="s">
        <v>1590</v>
      </c>
      <c r="B52" s="29">
        <v>150918.03623445542</v>
      </c>
      <c r="C52" s="29">
        <v>82868.224770000015</v>
      </c>
      <c r="D52" s="29">
        <v>233786.26100445542</v>
      </c>
      <c r="E52" s="29">
        <v>543.36153000000002</v>
      </c>
      <c r="F52" s="29">
        <v>234329.62253445541</v>
      </c>
    </row>
    <row r="53" spans="1:6" ht="13.5" x14ac:dyDescent="0.25">
      <c r="A53" s="16" t="s">
        <v>279</v>
      </c>
      <c r="B53" s="29">
        <v>-583483.98526231071</v>
      </c>
      <c r="C53" s="29">
        <v>-187188.71079000001</v>
      </c>
      <c r="D53" s="29">
        <v>-770672.69605231076</v>
      </c>
      <c r="E53" s="29">
        <v>-25907.337420000003</v>
      </c>
      <c r="F53" s="29">
        <v>-796580.03347231064</v>
      </c>
    </row>
    <row r="54" spans="1:6" ht="13.5" x14ac:dyDescent="0.25">
      <c r="A54" s="15" t="s">
        <v>1572</v>
      </c>
      <c r="B54" s="29">
        <v>20792.721166243664</v>
      </c>
      <c r="C54" s="29">
        <v>12822.378779999997</v>
      </c>
      <c r="D54" s="29">
        <v>33615.099946243659</v>
      </c>
      <c r="E54" s="29">
        <v>59678.095679999999</v>
      </c>
      <c r="F54" s="29">
        <v>93293.195626243658</v>
      </c>
    </row>
    <row r="55" spans="1:6" x14ac:dyDescent="0.2">
      <c r="A55" s="15" t="s">
        <v>1573</v>
      </c>
      <c r="B55" s="29">
        <v>80.872149999999991</v>
      </c>
      <c r="C55" s="29">
        <v>5379.1582699999999</v>
      </c>
      <c r="D55" s="29">
        <v>5460.03042</v>
      </c>
      <c r="E55" s="29">
        <v>4.8303900000000004</v>
      </c>
      <c r="F55" s="29">
        <v>5464.8608099999992</v>
      </c>
    </row>
    <row r="56" spans="1:6" ht="13.5" x14ac:dyDescent="0.25">
      <c r="A56" s="15" t="s">
        <v>1574</v>
      </c>
      <c r="B56" s="29">
        <v>3826.9334599999997</v>
      </c>
      <c r="C56" s="29">
        <v>3833.77115</v>
      </c>
      <c r="D56" s="29">
        <v>7660.7046099999998</v>
      </c>
      <c r="E56" s="29">
        <v>0</v>
      </c>
      <c r="F56" s="29">
        <v>7660.7046099999998</v>
      </c>
    </row>
    <row r="57" spans="1:6" x14ac:dyDescent="0.2">
      <c r="A57" s="18"/>
      <c r="B57" s="29"/>
      <c r="C57" s="29"/>
      <c r="D57" s="29"/>
      <c r="E57" s="29"/>
      <c r="F57" s="29"/>
    </row>
    <row r="58" spans="1:6" ht="13.5" thickBot="1" x14ac:dyDescent="0.25">
      <c r="A58" s="274" t="s">
        <v>2441</v>
      </c>
      <c r="B58" s="54">
        <v>9059590.8732452244</v>
      </c>
      <c r="C58" s="54">
        <v>8419476.762710005</v>
      </c>
      <c r="D58" s="54">
        <v>17479067.635955229</v>
      </c>
      <c r="E58" s="54">
        <v>1132446.7021299999</v>
      </c>
      <c r="F58" s="54">
        <v>18611514.33808523</v>
      </c>
    </row>
    <row r="59" spans="1:6" x14ac:dyDescent="0.2">
      <c r="B59" s="205"/>
      <c r="C59" s="205"/>
      <c r="D59" s="205"/>
      <c r="E59" s="205"/>
      <c r="F59" s="205"/>
    </row>
    <row r="60" spans="1:6" x14ac:dyDescent="0.2">
      <c r="B60" s="205"/>
      <c r="C60" s="205"/>
      <c r="D60" s="205"/>
      <c r="E60" s="205"/>
      <c r="F60" s="205"/>
    </row>
    <row r="61" spans="1:6" x14ac:dyDescent="0.2">
      <c r="B61" s="205"/>
      <c r="C61" s="205"/>
      <c r="D61" s="205"/>
      <c r="E61" s="205"/>
      <c r="F61" s="205"/>
    </row>
    <row r="62" spans="1:6" x14ac:dyDescent="0.2">
      <c r="B62" s="205"/>
      <c r="C62" s="205"/>
      <c r="D62" s="205"/>
      <c r="E62" s="205"/>
      <c r="F62" s="205"/>
    </row>
    <row r="63" spans="1:6" x14ac:dyDescent="0.2">
      <c r="B63" s="205"/>
      <c r="C63" s="205"/>
      <c r="D63" s="205"/>
      <c r="E63" s="205"/>
      <c r="F63" s="205"/>
    </row>
    <row r="64" spans="1:6" x14ac:dyDescent="0.2">
      <c r="B64" s="205"/>
      <c r="C64" s="205"/>
      <c r="D64" s="205"/>
      <c r="E64" s="205"/>
      <c r="F64" s="205"/>
    </row>
    <row r="65" spans="2:6" x14ac:dyDescent="0.2">
      <c r="B65" s="205"/>
      <c r="C65" s="205"/>
      <c r="D65" s="205"/>
      <c r="E65" s="205"/>
      <c r="F65" s="205"/>
    </row>
    <row r="66" spans="2:6" x14ac:dyDescent="0.2">
      <c r="B66" s="205"/>
      <c r="C66" s="205"/>
      <c r="D66" s="205"/>
      <c r="E66" s="205"/>
      <c r="F66" s="205"/>
    </row>
    <row r="67" spans="2:6" x14ac:dyDescent="0.2">
      <c r="B67" s="205"/>
      <c r="C67" s="205"/>
      <c r="D67" s="205"/>
      <c r="E67" s="205"/>
      <c r="F67" s="205"/>
    </row>
    <row r="68" spans="2:6" x14ac:dyDescent="0.2">
      <c r="B68" s="205"/>
      <c r="C68" s="205"/>
      <c r="D68" s="205"/>
      <c r="E68" s="205"/>
      <c r="F68" s="205"/>
    </row>
    <row r="69" spans="2:6" x14ac:dyDescent="0.2">
      <c r="B69" s="205"/>
      <c r="C69" s="205"/>
      <c r="D69" s="205"/>
      <c r="E69" s="205"/>
      <c r="F69" s="205"/>
    </row>
  </sheetData>
  <mergeCells count="8">
    <mergeCell ref="A5:F6"/>
    <mergeCell ref="A8:A11"/>
    <mergeCell ref="B8:D8"/>
    <mergeCell ref="E8:E11"/>
    <mergeCell ref="F8:F11"/>
    <mergeCell ref="B9:B11"/>
    <mergeCell ref="C9:C11"/>
    <mergeCell ref="D9:D11"/>
  </mergeCells>
  <phoneticPr fontId="2" type="noConversion"/>
  <conditionalFormatting sqref="B12:F58">
    <cfRule type="expression" dxfId="115" priority="1" stopIfTrue="1">
      <formula>$BC12=1</formula>
    </cfRule>
  </conditionalFormatting>
  <hyperlinks>
    <hyperlink ref="A2" location="CONTENTS!A1" display="Contents"/>
    <hyperlink ref="A1" location="ICINDEKILER!A1" display="İçindekiler"/>
  </hyperlinks>
  <printOptions horizontalCentered="1" verticalCentered="1"/>
  <pageMargins left="0.51181102362204722" right="0.27559055118110237" top="0.51181102362204722" bottom="1.8110236220472442" header="0.23622047244094491" footer="0.51181102362204722"/>
  <pageSetup paperSize="9" scale="71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  <col min="28" max="28" width="10.140625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2021</v>
      </c>
      <c r="AA3" s="82" t="s">
        <v>2022</v>
      </c>
    </row>
    <row r="5" spans="1:27" x14ac:dyDescent="0.2">
      <c r="A5" s="674" t="s">
        <v>1456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165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2431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2049.1097</v>
      </c>
      <c r="C10" s="84">
        <v>541.11023999999998</v>
      </c>
      <c r="D10" s="84">
        <v>3723.2405400000002</v>
      </c>
      <c r="E10" s="84">
        <v>714.7130800000001</v>
      </c>
      <c r="F10" s="84">
        <v>0</v>
      </c>
      <c r="G10" s="84">
        <v>3409.6267500012059</v>
      </c>
      <c r="H10" s="84">
        <v>829.59627999999964</v>
      </c>
      <c r="I10" s="84">
        <v>0</v>
      </c>
      <c r="J10" s="84">
        <v>1504.0762999999997</v>
      </c>
      <c r="K10" s="84">
        <v>341.33585999999997</v>
      </c>
      <c r="L10" s="84">
        <v>325.24561999999946</v>
      </c>
      <c r="M10" s="84">
        <v>289.20465999999999</v>
      </c>
      <c r="N10" s="84">
        <v>1211.32744</v>
      </c>
      <c r="O10" s="84">
        <v>0</v>
      </c>
      <c r="P10" s="84">
        <v>3.4187800000000026</v>
      </c>
      <c r="Q10" s="84">
        <v>0</v>
      </c>
      <c r="R10" s="84">
        <v>11.193720000000001</v>
      </c>
      <c r="S10" s="84">
        <v>2185.9963299999995</v>
      </c>
      <c r="T10" s="84">
        <v>1397.60204</v>
      </c>
      <c r="U10" s="84">
        <v>0</v>
      </c>
      <c r="V10" s="84">
        <v>163.05270000000002</v>
      </c>
      <c r="W10" s="84">
        <v>0</v>
      </c>
      <c r="X10" s="84">
        <v>0</v>
      </c>
      <c r="Y10" s="84">
        <v>716.62967999999989</v>
      </c>
      <c r="Z10" s="84">
        <f>SUM(B10:Y10)</f>
        <v>19416.4797200012</v>
      </c>
      <c r="AA10" s="3"/>
    </row>
    <row r="11" spans="1:27" ht="15" customHeight="1" x14ac:dyDescent="0.2">
      <c r="A11" s="89" t="s">
        <v>2527</v>
      </c>
      <c r="B11" s="85">
        <v>6538.8937000000005</v>
      </c>
      <c r="C11" s="85">
        <v>2047.2270900000001</v>
      </c>
      <c r="D11" s="85">
        <v>3938.82465</v>
      </c>
      <c r="E11" s="85">
        <v>802.60744000000011</v>
      </c>
      <c r="F11" s="85">
        <v>0</v>
      </c>
      <c r="G11" s="85">
        <v>3646.0015400012062</v>
      </c>
      <c r="H11" s="85">
        <v>1319.9162499999998</v>
      </c>
      <c r="I11" s="85">
        <v>0</v>
      </c>
      <c r="J11" s="85">
        <v>1669.2933</v>
      </c>
      <c r="K11" s="85">
        <v>420.89985999999999</v>
      </c>
      <c r="L11" s="85">
        <v>354.70721999999944</v>
      </c>
      <c r="M11" s="85">
        <v>361.81698</v>
      </c>
      <c r="N11" s="85">
        <v>1413.9398099999999</v>
      </c>
      <c r="O11" s="85">
        <v>0</v>
      </c>
      <c r="P11" s="85">
        <v>18.466330000000003</v>
      </c>
      <c r="Q11" s="85">
        <v>0</v>
      </c>
      <c r="R11" s="85">
        <v>11.561350000000001</v>
      </c>
      <c r="S11" s="85">
        <v>2293.0590099999999</v>
      </c>
      <c r="T11" s="85">
        <v>1306.53575</v>
      </c>
      <c r="U11" s="85">
        <v>0</v>
      </c>
      <c r="V11" s="85">
        <v>284.84128000000004</v>
      </c>
      <c r="W11" s="85">
        <v>0</v>
      </c>
      <c r="X11" s="85">
        <v>0</v>
      </c>
      <c r="Y11" s="85">
        <v>723.62711000000002</v>
      </c>
      <c r="Z11" s="84">
        <f t="shared" ref="Z11:Z21" si="0">SUM(B11:Y11)</f>
        <v>27152.21867000121</v>
      </c>
      <c r="AA11" s="3"/>
    </row>
    <row r="12" spans="1:27" ht="15" customHeight="1" x14ac:dyDescent="0.2">
      <c r="A12" s="88" t="s">
        <v>2528</v>
      </c>
      <c r="B12" s="84">
        <v>4549.0895300000002</v>
      </c>
      <c r="C12" s="84">
        <v>2047.2270900000001</v>
      </c>
      <c r="D12" s="84">
        <v>3934.4742299999998</v>
      </c>
      <c r="E12" s="84">
        <v>802.60744000000011</v>
      </c>
      <c r="F12" s="84">
        <v>0</v>
      </c>
      <c r="G12" s="84">
        <v>3645.6684700012061</v>
      </c>
      <c r="H12" s="84">
        <v>1317.6991999999998</v>
      </c>
      <c r="I12" s="84">
        <v>0</v>
      </c>
      <c r="J12" s="84">
        <v>1668.6928400000002</v>
      </c>
      <c r="K12" s="84">
        <v>420.89985999999999</v>
      </c>
      <c r="L12" s="84">
        <v>354.70721999999944</v>
      </c>
      <c r="M12" s="84">
        <v>361.81698</v>
      </c>
      <c r="N12" s="84">
        <v>1412.93265</v>
      </c>
      <c r="O12" s="84">
        <v>0</v>
      </c>
      <c r="P12" s="84">
        <v>18.366880000000002</v>
      </c>
      <c r="Q12" s="84">
        <v>0</v>
      </c>
      <c r="R12" s="84">
        <v>11.561350000000001</v>
      </c>
      <c r="S12" s="84">
        <v>2293.0590099999999</v>
      </c>
      <c r="T12" s="84">
        <v>1304.8101399999998</v>
      </c>
      <c r="U12" s="84">
        <v>0</v>
      </c>
      <c r="V12" s="84">
        <v>284.84128000000004</v>
      </c>
      <c r="W12" s="84">
        <v>0</v>
      </c>
      <c r="X12" s="84">
        <v>0</v>
      </c>
      <c r="Y12" s="84">
        <v>723.62711000000002</v>
      </c>
      <c r="Z12" s="84">
        <f t="shared" si="0"/>
        <v>25152.081280001214</v>
      </c>
      <c r="AA12" s="3"/>
    </row>
    <row r="13" spans="1:27" ht="15" customHeight="1" x14ac:dyDescent="0.2">
      <c r="A13" s="88" t="s">
        <v>2529</v>
      </c>
      <c r="B13" s="84">
        <v>1989.8041700000001</v>
      </c>
      <c r="C13" s="84">
        <v>0</v>
      </c>
      <c r="D13" s="84">
        <v>4.3504199999999997</v>
      </c>
      <c r="E13" s="84">
        <v>0</v>
      </c>
      <c r="F13" s="84">
        <v>0</v>
      </c>
      <c r="G13" s="84">
        <v>0.33306999999999998</v>
      </c>
      <c r="H13" s="84">
        <v>2.21705</v>
      </c>
      <c r="I13" s="84">
        <v>0</v>
      </c>
      <c r="J13" s="84">
        <v>0.60045999999999999</v>
      </c>
      <c r="K13" s="84">
        <v>0</v>
      </c>
      <c r="L13" s="84">
        <v>0</v>
      </c>
      <c r="M13" s="84">
        <v>0</v>
      </c>
      <c r="N13" s="84">
        <v>1.0071600000000001</v>
      </c>
      <c r="O13" s="84">
        <v>0</v>
      </c>
      <c r="P13" s="84">
        <v>9.9449999999999997E-2</v>
      </c>
      <c r="Q13" s="84">
        <v>0</v>
      </c>
      <c r="R13" s="84">
        <v>0</v>
      </c>
      <c r="S13" s="84">
        <v>0</v>
      </c>
      <c r="T13" s="84">
        <v>1.7256099999999999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f t="shared" si="0"/>
        <v>2000.1373900000001</v>
      </c>
      <c r="AA13" s="3"/>
    </row>
    <row r="14" spans="1:27" ht="15" customHeight="1" x14ac:dyDescent="0.2">
      <c r="A14" s="88" t="s">
        <v>1407</v>
      </c>
      <c r="B14" s="85">
        <v>-3884.3290000000002</v>
      </c>
      <c r="C14" s="85">
        <v>-1433.17364</v>
      </c>
      <c r="D14" s="85">
        <v>0</v>
      </c>
      <c r="E14" s="85">
        <v>0</v>
      </c>
      <c r="F14" s="85">
        <v>0</v>
      </c>
      <c r="G14" s="85">
        <v>0</v>
      </c>
      <c r="H14" s="85">
        <v>-288.30797999999999</v>
      </c>
      <c r="I14" s="85">
        <v>0</v>
      </c>
      <c r="J14" s="85">
        <v>0</v>
      </c>
      <c r="K14" s="85">
        <v>0</v>
      </c>
      <c r="L14" s="85">
        <v>-7.2899999999999996E-3</v>
      </c>
      <c r="M14" s="85">
        <v>-3.7304499999999998</v>
      </c>
      <c r="N14" s="85">
        <v>-211.21119000000002</v>
      </c>
      <c r="O14" s="85">
        <v>0</v>
      </c>
      <c r="P14" s="85">
        <v>0</v>
      </c>
      <c r="Q14" s="85">
        <v>0</v>
      </c>
      <c r="R14" s="85">
        <v>0</v>
      </c>
      <c r="S14" s="85">
        <v>-7.8589700000000002</v>
      </c>
      <c r="T14" s="85">
        <v>0</v>
      </c>
      <c r="U14" s="85">
        <v>0</v>
      </c>
      <c r="V14" s="85">
        <v>0</v>
      </c>
      <c r="W14" s="85">
        <v>0</v>
      </c>
      <c r="X14" s="85">
        <v>0</v>
      </c>
      <c r="Y14" s="85">
        <v>0</v>
      </c>
      <c r="Z14" s="84">
        <f t="shared" si="0"/>
        <v>-5828.61852</v>
      </c>
      <c r="AA14" s="3"/>
    </row>
    <row r="15" spans="1:27" ht="15" customHeight="1" x14ac:dyDescent="0.2">
      <c r="A15" s="88" t="s">
        <v>1408</v>
      </c>
      <c r="B15" s="85">
        <v>-2337.4349999999999</v>
      </c>
      <c r="C15" s="85">
        <v>-1055.4883500000001</v>
      </c>
      <c r="D15" s="85">
        <v>-1976.88129</v>
      </c>
      <c r="E15" s="85">
        <v>-349.00103999999999</v>
      </c>
      <c r="F15" s="85">
        <v>0</v>
      </c>
      <c r="G15" s="85">
        <v>-1819.60679</v>
      </c>
      <c r="H15" s="85">
        <v>-665.28979000000004</v>
      </c>
      <c r="I15" s="85">
        <v>0</v>
      </c>
      <c r="J15" s="85">
        <v>-750.69546000000003</v>
      </c>
      <c r="K15" s="85">
        <v>-211.90600000000001</v>
      </c>
      <c r="L15" s="85">
        <v>-192.31754000000001</v>
      </c>
      <c r="M15" s="85">
        <v>-137.79949999999999</v>
      </c>
      <c r="N15" s="85">
        <v>-700.71293999999989</v>
      </c>
      <c r="O15" s="85">
        <v>0</v>
      </c>
      <c r="P15" s="85">
        <v>-15.047549999999999</v>
      </c>
      <c r="Q15" s="85">
        <v>0</v>
      </c>
      <c r="R15" s="85">
        <v>-5.399</v>
      </c>
      <c r="S15" s="85">
        <v>-1018.43415</v>
      </c>
      <c r="T15" s="85">
        <v>-580.95515</v>
      </c>
      <c r="U15" s="85">
        <v>0</v>
      </c>
      <c r="V15" s="85">
        <v>-161.02670000000001</v>
      </c>
      <c r="W15" s="85">
        <v>0</v>
      </c>
      <c r="X15" s="85">
        <v>0</v>
      </c>
      <c r="Y15" s="85">
        <v>-329.29264000000001</v>
      </c>
      <c r="Z15" s="84">
        <f t="shared" si="0"/>
        <v>-12307.28889</v>
      </c>
      <c r="AA15" s="3"/>
    </row>
    <row r="16" spans="1:27" ht="15" customHeight="1" x14ac:dyDescent="0.2">
      <c r="A16" s="90" t="s">
        <v>1409</v>
      </c>
      <c r="B16" s="85">
        <v>1431.8689999999999</v>
      </c>
      <c r="C16" s="85">
        <v>741.78156999999999</v>
      </c>
      <c r="D16" s="85">
        <v>0</v>
      </c>
      <c r="E16" s="85">
        <v>0</v>
      </c>
      <c r="F16" s="85">
        <v>0</v>
      </c>
      <c r="G16" s="85">
        <v>0</v>
      </c>
      <c r="H16" s="85">
        <v>78.328729999999993</v>
      </c>
      <c r="I16" s="85">
        <v>0</v>
      </c>
      <c r="J16" s="85">
        <v>0</v>
      </c>
      <c r="K16" s="85">
        <v>0</v>
      </c>
      <c r="L16" s="85">
        <v>4.1700000000000001E-3</v>
      </c>
      <c r="M16" s="85">
        <v>0.22002000000000002</v>
      </c>
      <c r="N16" s="85">
        <v>104.57964</v>
      </c>
      <c r="O16" s="85">
        <v>0</v>
      </c>
      <c r="P16" s="85">
        <v>0</v>
      </c>
      <c r="Q16" s="85">
        <v>0</v>
      </c>
      <c r="R16" s="85">
        <v>0</v>
      </c>
      <c r="S16" s="85">
        <v>0</v>
      </c>
      <c r="T16" s="85">
        <v>0</v>
      </c>
      <c r="U16" s="85">
        <v>0</v>
      </c>
      <c r="V16" s="85">
        <v>0</v>
      </c>
      <c r="W16" s="85">
        <v>0</v>
      </c>
      <c r="X16" s="85">
        <v>0</v>
      </c>
      <c r="Y16" s="85">
        <v>0</v>
      </c>
      <c r="Z16" s="84">
        <f t="shared" si="0"/>
        <v>2356.7831300000003</v>
      </c>
      <c r="AA16" s="3"/>
    </row>
    <row r="17" spans="1:27" ht="15" customHeight="1" x14ac:dyDescent="0.2">
      <c r="A17" s="88" t="s">
        <v>1410</v>
      </c>
      <c r="B17" s="85">
        <v>1520.125</v>
      </c>
      <c r="C17" s="85">
        <v>625.67102</v>
      </c>
      <c r="D17" s="85">
        <v>1761.29718</v>
      </c>
      <c r="E17" s="85">
        <v>261.10667999999998</v>
      </c>
      <c r="F17" s="85">
        <v>0</v>
      </c>
      <c r="G17" s="85">
        <v>1583.232</v>
      </c>
      <c r="H17" s="85">
        <v>549.93584999999996</v>
      </c>
      <c r="I17" s="85">
        <v>0</v>
      </c>
      <c r="J17" s="85">
        <v>585.47845999999993</v>
      </c>
      <c r="K17" s="85">
        <v>132.34200000000001</v>
      </c>
      <c r="L17" s="85">
        <v>162.85906</v>
      </c>
      <c r="M17" s="85">
        <v>68.697910000000007</v>
      </c>
      <c r="N17" s="85">
        <v>711.31912999999997</v>
      </c>
      <c r="O17" s="85">
        <v>0</v>
      </c>
      <c r="P17" s="85">
        <v>0</v>
      </c>
      <c r="Q17" s="85">
        <v>0</v>
      </c>
      <c r="R17" s="85">
        <v>5.0313699999999999</v>
      </c>
      <c r="S17" s="85">
        <v>919.23043999999993</v>
      </c>
      <c r="T17" s="85">
        <v>672.02143999999998</v>
      </c>
      <c r="U17" s="85">
        <v>0</v>
      </c>
      <c r="V17" s="85">
        <v>39.238120000000002</v>
      </c>
      <c r="W17" s="85">
        <v>0</v>
      </c>
      <c r="X17" s="85">
        <v>0</v>
      </c>
      <c r="Y17" s="85">
        <v>322.29521</v>
      </c>
      <c r="Z17" s="84">
        <f t="shared" si="0"/>
        <v>9919.880869999999</v>
      </c>
      <c r="AA17" s="3"/>
    </row>
    <row r="18" spans="1:27" ht="15" customHeight="1" x14ac:dyDescent="0.2">
      <c r="A18" s="88" t="s">
        <v>1411</v>
      </c>
      <c r="B18" s="85">
        <v>-1220.0139999999999</v>
      </c>
      <c r="C18" s="85">
        <v>-384.90745000000004</v>
      </c>
      <c r="D18" s="85">
        <v>0</v>
      </c>
      <c r="E18" s="85">
        <v>0</v>
      </c>
      <c r="F18" s="85">
        <v>0</v>
      </c>
      <c r="G18" s="85">
        <v>0</v>
      </c>
      <c r="H18" s="85">
        <v>-164.98678000000001</v>
      </c>
      <c r="I18" s="85">
        <v>0</v>
      </c>
      <c r="J18" s="85">
        <v>0</v>
      </c>
      <c r="K18" s="85">
        <v>0</v>
      </c>
      <c r="L18" s="85">
        <v>0</v>
      </c>
      <c r="M18" s="85">
        <v>-2.9999999999999997E-4</v>
      </c>
      <c r="N18" s="85">
        <v>-106.58700999999999</v>
      </c>
      <c r="O18" s="85">
        <v>0</v>
      </c>
      <c r="P18" s="85">
        <v>0</v>
      </c>
      <c r="Q18" s="85">
        <v>0</v>
      </c>
      <c r="R18" s="85">
        <v>0</v>
      </c>
      <c r="S18" s="85">
        <v>0</v>
      </c>
      <c r="T18" s="85">
        <v>0</v>
      </c>
      <c r="U18" s="85">
        <v>0</v>
      </c>
      <c r="V18" s="85">
        <v>0</v>
      </c>
      <c r="W18" s="85">
        <v>0</v>
      </c>
      <c r="X18" s="85">
        <v>0</v>
      </c>
      <c r="Y18" s="85">
        <v>0</v>
      </c>
      <c r="Z18" s="84">
        <f t="shared" si="0"/>
        <v>-1876.4955399999997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50.400220000000004</v>
      </c>
      <c r="D20" s="85">
        <v>102.60531</v>
      </c>
      <c r="E20" s="85">
        <v>0</v>
      </c>
      <c r="F20" s="85">
        <v>0</v>
      </c>
      <c r="G20" s="85">
        <v>1646.2204299999996</v>
      </c>
      <c r="H20" s="85">
        <v>0</v>
      </c>
      <c r="I20" s="85">
        <v>0</v>
      </c>
      <c r="J20" s="85">
        <v>15.528709999999998</v>
      </c>
      <c r="K20" s="85">
        <v>12.833925212734718</v>
      </c>
      <c r="L20" s="85">
        <v>16.051404935066486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>
        <v>0.23128000000000001</v>
      </c>
      <c r="S20" s="85">
        <v>103.59805</v>
      </c>
      <c r="T20" s="85">
        <v>0</v>
      </c>
      <c r="U20" s="85">
        <v>0</v>
      </c>
      <c r="V20" s="85">
        <v>135.64408870854365</v>
      </c>
      <c r="W20" s="85">
        <v>0</v>
      </c>
      <c r="X20" s="85">
        <v>0</v>
      </c>
      <c r="Y20" s="85">
        <v>9.7463899999999999</v>
      </c>
      <c r="Z20" s="84">
        <f t="shared" si="0"/>
        <v>2092.8598088563444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201.42977999999999</v>
      </c>
      <c r="D21" s="85">
        <v>8.0051100000000002</v>
      </c>
      <c r="E21" s="85">
        <v>0</v>
      </c>
      <c r="F21" s="85">
        <v>0</v>
      </c>
      <c r="G21" s="85">
        <v>8.9760000000000006E-2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>
        <v>0</v>
      </c>
      <c r="V21" s="85">
        <v>0</v>
      </c>
      <c r="W21" s="85">
        <v>0</v>
      </c>
      <c r="X21" s="85">
        <v>0</v>
      </c>
      <c r="Y21" s="85">
        <v>0</v>
      </c>
      <c r="Z21" s="84">
        <f t="shared" si="0"/>
        <v>209.52465000000001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305</v>
      </c>
      <c r="B23" s="258">
        <f t="shared" ref="B23:Y23" si="1">+B10+B20+B21</f>
        <v>2049.1097</v>
      </c>
      <c r="C23" s="258">
        <f t="shared" si="1"/>
        <v>792.9402399999999</v>
      </c>
      <c r="D23" s="258">
        <f t="shared" si="1"/>
        <v>3833.8509600000002</v>
      </c>
      <c r="E23" s="258">
        <f t="shared" si="1"/>
        <v>714.7130800000001</v>
      </c>
      <c r="F23" s="258">
        <f t="shared" si="1"/>
        <v>0</v>
      </c>
      <c r="G23" s="258">
        <f t="shared" si="1"/>
        <v>5055.9369400012056</v>
      </c>
      <c r="H23" s="258">
        <f t="shared" si="1"/>
        <v>829.59627999999964</v>
      </c>
      <c r="I23" s="258">
        <f t="shared" si="1"/>
        <v>0</v>
      </c>
      <c r="J23" s="258">
        <f t="shared" si="1"/>
        <v>1519.6050099999998</v>
      </c>
      <c r="K23" s="258">
        <f t="shared" si="1"/>
        <v>354.16978521273467</v>
      </c>
      <c r="L23" s="258">
        <f t="shared" si="1"/>
        <v>341.29702493506596</v>
      </c>
      <c r="M23" s="258">
        <f t="shared" si="1"/>
        <v>289.20465999999999</v>
      </c>
      <c r="N23" s="258">
        <f t="shared" si="1"/>
        <v>1211.32744</v>
      </c>
      <c r="O23" s="258">
        <f t="shared" si="1"/>
        <v>0</v>
      </c>
      <c r="P23" s="258">
        <f t="shared" si="1"/>
        <v>3.4187800000000026</v>
      </c>
      <c r="Q23" s="258">
        <f t="shared" si="1"/>
        <v>0</v>
      </c>
      <c r="R23" s="258">
        <f t="shared" si="1"/>
        <v>11.425000000000001</v>
      </c>
      <c r="S23" s="258">
        <f t="shared" si="1"/>
        <v>2289.5943799999995</v>
      </c>
      <c r="T23" s="258">
        <f t="shared" si="1"/>
        <v>1397.60204</v>
      </c>
      <c r="U23" s="258">
        <f t="shared" si="1"/>
        <v>0</v>
      </c>
      <c r="V23" s="258">
        <f t="shared" si="1"/>
        <v>298.69678870854364</v>
      </c>
      <c r="W23" s="258">
        <f t="shared" si="1"/>
        <v>0</v>
      </c>
      <c r="X23" s="258">
        <f t="shared" si="1"/>
        <v>0</v>
      </c>
      <c r="Y23" s="258">
        <f t="shared" si="1"/>
        <v>726.37606999999991</v>
      </c>
      <c r="Z23" s="258">
        <f>SUM(B23:Y23)</f>
        <v>21718.864178857548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309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-440.22054000000003</v>
      </c>
      <c r="C26" s="85">
        <v>-0.15430999999999995</v>
      </c>
      <c r="D26" s="85">
        <v>-35.491569999999996</v>
      </c>
      <c r="E26" s="85">
        <v>-2.4613</v>
      </c>
      <c r="F26" s="85">
        <v>0</v>
      </c>
      <c r="G26" s="85">
        <v>-75.252920000000003</v>
      </c>
      <c r="H26" s="85">
        <v>-18.331009999999999</v>
      </c>
      <c r="I26" s="85">
        <v>0</v>
      </c>
      <c r="J26" s="85">
        <v>-6.9204799999999986</v>
      </c>
      <c r="K26" s="85">
        <v>-0.56000000000000005</v>
      </c>
      <c r="L26" s="85">
        <v>0</v>
      </c>
      <c r="M26" s="85">
        <v>0</v>
      </c>
      <c r="N26" s="85">
        <v>-2.8264400000000007</v>
      </c>
      <c r="O26" s="85">
        <v>0</v>
      </c>
      <c r="P26" s="85">
        <v>-2.9600000000000004E-3</v>
      </c>
      <c r="Q26" s="85">
        <v>0</v>
      </c>
      <c r="R26" s="85">
        <v>0</v>
      </c>
      <c r="S26" s="85">
        <v>-46.36609</v>
      </c>
      <c r="T26" s="85">
        <v>-0.76358000000000004</v>
      </c>
      <c r="U26" s="85">
        <v>0</v>
      </c>
      <c r="V26" s="85">
        <v>0</v>
      </c>
      <c r="W26" s="85">
        <v>0</v>
      </c>
      <c r="X26" s="85">
        <v>0</v>
      </c>
      <c r="Y26" s="85">
        <v>-3.18</v>
      </c>
      <c r="Z26" s="86">
        <f>SUM(B26:Y26)</f>
        <v>-632.53120000000001</v>
      </c>
      <c r="AA26" s="3"/>
    </row>
    <row r="27" spans="1:27" ht="15" customHeight="1" x14ac:dyDescent="0.2">
      <c r="A27" s="88" t="s">
        <v>1414</v>
      </c>
      <c r="B27" s="84">
        <v>-1566.549</v>
      </c>
      <c r="C27" s="84">
        <v>-0.39150000000000001</v>
      </c>
      <c r="D27" s="84">
        <v>-11.506119999999999</v>
      </c>
      <c r="E27" s="84">
        <v>-1.10006</v>
      </c>
      <c r="F27" s="84">
        <v>0</v>
      </c>
      <c r="G27" s="84">
        <v>-8.3779400000000006</v>
      </c>
      <c r="H27" s="84">
        <v>-23.957930000000001</v>
      </c>
      <c r="I27" s="84">
        <v>0</v>
      </c>
      <c r="J27" s="84">
        <v>-1.7301800000000001</v>
      </c>
      <c r="K27" s="84">
        <v>-2.5</v>
      </c>
      <c r="L27" s="84">
        <v>0</v>
      </c>
      <c r="M27" s="84">
        <v>0</v>
      </c>
      <c r="N27" s="84">
        <v>-3.1133900000000003</v>
      </c>
      <c r="O27" s="84">
        <v>0</v>
      </c>
      <c r="P27" s="84">
        <v>-2.2000000000000001E-4</v>
      </c>
      <c r="Q27" s="84">
        <v>0</v>
      </c>
      <c r="R27" s="84">
        <v>0</v>
      </c>
      <c r="S27" s="84">
        <v>-38.487269999999995</v>
      </c>
      <c r="T27" s="84">
        <v>-0.75244000000000011</v>
      </c>
      <c r="U27" s="84">
        <v>0</v>
      </c>
      <c r="V27" s="84">
        <v>0</v>
      </c>
      <c r="W27" s="84">
        <v>0</v>
      </c>
      <c r="X27" s="84">
        <v>0</v>
      </c>
      <c r="Y27" s="84">
        <v>-1.08</v>
      </c>
      <c r="Z27" s="86">
        <f t="shared" ref="Z27:Z46" si="2">SUM(B27:Y27)</f>
        <v>-1659.5460499999999</v>
      </c>
      <c r="AA27" s="3"/>
    </row>
    <row r="28" spans="1:27" ht="15" customHeight="1" x14ac:dyDescent="0.2">
      <c r="A28" s="88" t="s">
        <v>2528</v>
      </c>
      <c r="B28" s="85">
        <v>-1566.549</v>
      </c>
      <c r="C28" s="85">
        <v>-0.39150000000000001</v>
      </c>
      <c r="D28" s="85">
        <v>-11.49991</v>
      </c>
      <c r="E28" s="85">
        <v>-1.1000000000000001</v>
      </c>
      <c r="F28" s="85">
        <v>0</v>
      </c>
      <c r="G28" s="85">
        <v>-8.3777600000000003</v>
      </c>
      <c r="H28" s="85">
        <v>-23.954599999999999</v>
      </c>
      <c r="I28" s="85">
        <v>0</v>
      </c>
      <c r="J28" s="85">
        <v>-1.73</v>
      </c>
      <c r="K28" s="85">
        <v>-2.5</v>
      </c>
      <c r="L28" s="85">
        <v>0</v>
      </c>
      <c r="M28" s="85">
        <v>0</v>
      </c>
      <c r="N28" s="85">
        <v>-3.1130900000000001</v>
      </c>
      <c r="O28" s="85">
        <v>0</v>
      </c>
      <c r="P28" s="85">
        <v>0</v>
      </c>
      <c r="Q28" s="85">
        <v>0</v>
      </c>
      <c r="R28" s="85">
        <v>0</v>
      </c>
      <c r="S28" s="85">
        <v>-38.487269999999995</v>
      </c>
      <c r="T28" s="85">
        <v>-0.75</v>
      </c>
      <c r="U28" s="85">
        <v>0</v>
      </c>
      <c r="V28" s="85">
        <v>0</v>
      </c>
      <c r="W28" s="85">
        <v>0</v>
      </c>
      <c r="X28" s="85">
        <v>0</v>
      </c>
      <c r="Y28" s="85">
        <v>-1.08</v>
      </c>
      <c r="Z28" s="86">
        <f t="shared" si="2"/>
        <v>-1659.53313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0</v>
      </c>
      <c r="D29" s="85">
        <v>-6.2100000000000002E-3</v>
      </c>
      <c r="E29" s="85">
        <v>-5.9999999999999995E-5</v>
      </c>
      <c r="F29" s="85">
        <v>0</v>
      </c>
      <c r="G29" s="85">
        <v>-1.7999999999999998E-4</v>
      </c>
      <c r="H29" s="85">
        <v>-3.3300000000000001E-3</v>
      </c>
      <c r="I29" s="85">
        <v>0</v>
      </c>
      <c r="J29" s="85">
        <v>-1.7999999999999998E-4</v>
      </c>
      <c r="K29" s="85">
        <v>0</v>
      </c>
      <c r="L29" s="85">
        <v>0</v>
      </c>
      <c r="M29" s="85">
        <v>0</v>
      </c>
      <c r="N29" s="85">
        <v>-2.9999999999999997E-4</v>
      </c>
      <c r="O29" s="85">
        <v>0</v>
      </c>
      <c r="P29" s="85">
        <v>-2.2000000000000001E-4</v>
      </c>
      <c r="Q29" s="85">
        <v>0</v>
      </c>
      <c r="R29" s="85">
        <v>0</v>
      </c>
      <c r="S29" s="85">
        <v>0</v>
      </c>
      <c r="T29" s="85">
        <v>-2.4399999999999999E-3</v>
      </c>
      <c r="U29" s="85">
        <v>0</v>
      </c>
      <c r="V29" s="85">
        <v>0</v>
      </c>
      <c r="W29" s="85">
        <v>0</v>
      </c>
      <c r="X29" s="85">
        <v>0</v>
      </c>
      <c r="Y29" s="85">
        <v>0</v>
      </c>
      <c r="Z29" s="86">
        <f t="shared" si="2"/>
        <v>-1.2919999999999999E-2</v>
      </c>
      <c r="AA29" s="3"/>
    </row>
    <row r="30" spans="1:27" ht="15" customHeight="1" x14ac:dyDescent="0.2">
      <c r="A30" s="88" t="s">
        <v>1415</v>
      </c>
      <c r="B30" s="84">
        <v>1449.3234600000001</v>
      </c>
      <c r="C30" s="84">
        <v>0.27405000000000002</v>
      </c>
      <c r="D30" s="84">
        <v>0</v>
      </c>
      <c r="E30" s="84">
        <v>0</v>
      </c>
      <c r="F30" s="84">
        <v>0</v>
      </c>
      <c r="G30" s="84">
        <v>0</v>
      </c>
      <c r="H30" s="84">
        <v>7.1863799999999998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0.52694999999999992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6">
        <f t="shared" si="2"/>
        <v>1457.3108400000001</v>
      </c>
      <c r="AA30" s="3"/>
    </row>
    <row r="31" spans="1:27" ht="15" customHeight="1" x14ac:dyDescent="0.2">
      <c r="A31" s="88" t="s">
        <v>2528</v>
      </c>
      <c r="B31" s="85">
        <v>1449.3234600000001</v>
      </c>
      <c r="C31" s="85">
        <v>0.27405000000000002</v>
      </c>
      <c r="D31" s="85">
        <v>0</v>
      </c>
      <c r="E31" s="85">
        <v>0</v>
      </c>
      <c r="F31" s="85">
        <v>0</v>
      </c>
      <c r="G31" s="85">
        <v>0</v>
      </c>
      <c r="H31" s="85">
        <v>7.1863799999999998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v>0.52694999999999992</v>
      </c>
      <c r="O31" s="85">
        <v>0</v>
      </c>
      <c r="P31" s="85">
        <v>0</v>
      </c>
      <c r="Q31" s="85">
        <v>0</v>
      </c>
      <c r="R31" s="85">
        <v>0</v>
      </c>
      <c r="S31" s="85">
        <v>0</v>
      </c>
      <c r="T31" s="85">
        <v>0</v>
      </c>
      <c r="U31" s="85">
        <v>0</v>
      </c>
      <c r="V31" s="85">
        <v>0</v>
      </c>
      <c r="W31" s="85">
        <v>0</v>
      </c>
      <c r="X31" s="85">
        <v>0</v>
      </c>
      <c r="Y31" s="85">
        <v>0</v>
      </c>
      <c r="Z31" s="86">
        <f t="shared" si="2"/>
        <v>1457.3108400000001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6">
        <f t="shared" si="2"/>
        <v>0</v>
      </c>
      <c r="AA32" s="3"/>
    </row>
    <row r="33" spans="1:27" ht="15" customHeight="1" x14ac:dyDescent="0.2">
      <c r="A33" s="88" t="s">
        <v>1416</v>
      </c>
      <c r="B33" s="85">
        <v>-2530.143</v>
      </c>
      <c r="C33" s="85">
        <v>-0.43736999999999998</v>
      </c>
      <c r="D33" s="85">
        <v>-57.051449999999996</v>
      </c>
      <c r="E33" s="85">
        <v>-1.36124</v>
      </c>
      <c r="F33" s="85">
        <v>0</v>
      </c>
      <c r="G33" s="85">
        <v>-82.632979999999989</v>
      </c>
      <c r="H33" s="85">
        <v>-5.8884000000000007</v>
      </c>
      <c r="I33" s="85">
        <v>0</v>
      </c>
      <c r="J33" s="85">
        <v>-11.093019999999999</v>
      </c>
      <c r="K33" s="85">
        <v>-0.5</v>
      </c>
      <c r="L33" s="85">
        <v>0</v>
      </c>
      <c r="M33" s="85">
        <v>0</v>
      </c>
      <c r="N33" s="85">
        <v>-0.24</v>
      </c>
      <c r="O33" s="85">
        <v>0</v>
      </c>
      <c r="P33" s="85">
        <v>-2.7400000000000002E-3</v>
      </c>
      <c r="Q33" s="85">
        <v>0</v>
      </c>
      <c r="R33" s="85">
        <v>0</v>
      </c>
      <c r="S33" s="85">
        <v>-7.8788199999999993</v>
      </c>
      <c r="T33" s="85">
        <v>-1.1140000000000001E-2</v>
      </c>
      <c r="U33" s="85">
        <v>0</v>
      </c>
      <c r="V33" s="85">
        <v>0</v>
      </c>
      <c r="W33" s="85">
        <v>0</v>
      </c>
      <c r="X33" s="85">
        <v>0</v>
      </c>
      <c r="Y33" s="85">
        <v>-2.1</v>
      </c>
      <c r="Z33" s="86">
        <f t="shared" si="2"/>
        <v>-2699.3401599999993</v>
      </c>
      <c r="AA33" s="3"/>
    </row>
    <row r="34" spans="1:27" ht="15" customHeight="1" x14ac:dyDescent="0.2">
      <c r="A34" s="90" t="s">
        <v>1417</v>
      </c>
      <c r="B34" s="85">
        <v>1440.742</v>
      </c>
      <c r="C34" s="85">
        <v>0.40050999999999998</v>
      </c>
      <c r="D34" s="85">
        <v>0</v>
      </c>
      <c r="E34" s="85">
        <v>0</v>
      </c>
      <c r="F34" s="85">
        <v>0</v>
      </c>
      <c r="G34" s="85">
        <v>0</v>
      </c>
      <c r="H34" s="85">
        <v>0.38639999999999997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85">
        <v>0</v>
      </c>
      <c r="V34" s="85">
        <v>0</v>
      </c>
      <c r="W34" s="85">
        <v>0</v>
      </c>
      <c r="X34" s="85">
        <v>0</v>
      </c>
      <c r="Y34" s="85">
        <v>0</v>
      </c>
      <c r="Z34" s="86">
        <f t="shared" si="2"/>
        <v>1441.52891</v>
      </c>
      <c r="AA34" s="3"/>
    </row>
    <row r="35" spans="1:27" ht="15" customHeight="1" x14ac:dyDescent="0.2">
      <c r="A35" s="88" t="s">
        <v>1418</v>
      </c>
      <c r="B35" s="85">
        <v>3091.6640000000002</v>
      </c>
      <c r="C35" s="85">
        <v>0.33177000000000001</v>
      </c>
      <c r="D35" s="85">
        <v>33.066000000000003</v>
      </c>
      <c r="E35" s="85">
        <v>0</v>
      </c>
      <c r="F35" s="85">
        <v>0</v>
      </c>
      <c r="G35" s="85">
        <v>15.757999999999999</v>
      </c>
      <c r="H35" s="85">
        <v>5.60154</v>
      </c>
      <c r="I35" s="85">
        <v>0</v>
      </c>
      <c r="J35" s="85">
        <v>5.9027200000000004</v>
      </c>
      <c r="K35" s="85">
        <v>2.44</v>
      </c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85">
        <v>0</v>
      </c>
      <c r="R35" s="85">
        <v>0</v>
      </c>
      <c r="S35" s="85">
        <v>0</v>
      </c>
      <c r="T35" s="85">
        <v>0</v>
      </c>
      <c r="U35" s="85">
        <v>0</v>
      </c>
      <c r="V35" s="85">
        <v>0</v>
      </c>
      <c r="W35" s="85">
        <v>0</v>
      </c>
      <c r="X35" s="85">
        <v>0</v>
      </c>
      <c r="Y35" s="85">
        <v>0</v>
      </c>
      <c r="Z35" s="86">
        <f t="shared" si="2"/>
        <v>3154.7640299999998</v>
      </c>
      <c r="AA35" s="3"/>
    </row>
    <row r="36" spans="1:27" ht="15" customHeight="1" x14ac:dyDescent="0.2">
      <c r="A36" s="90" t="s">
        <v>1419</v>
      </c>
      <c r="B36" s="85">
        <v>-2325.2579999999998</v>
      </c>
      <c r="C36" s="85">
        <v>-0.33177000000000001</v>
      </c>
      <c r="D36" s="85">
        <v>0</v>
      </c>
      <c r="E36" s="85">
        <v>0</v>
      </c>
      <c r="F36" s="85">
        <v>0</v>
      </c>
      <c r="G36" s="85">
        <v>0</v>
      </c>
      <c r="H36" s="85">
        <v>-1.659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0</v>
      </c>
      <c r="P36" s="85">
        <v>0</v>
      </c>
      <c r="Q36" s="85">
        <v>0</v>
      </c>
      <c r="R36" s="85">
        <v>0</v>
      </c>
      <c r="S36" s="85">
        <v>0</v>
      </c>
      <c r="T36" s="85">
        <v>0</v>
      </c>
      <c r="U36" s="85">
        <v>0</v>
      </c>
      <c r="V36" s="85">
        <v>0</v>
      </c>
      <c r="W36" s="85">
        <v>0</v>
      </c>
      <c r="X36" s="85">
        <v>0</v>
      </c>
      <c r="Y36" s="85">
        <v>0</v>
      </c>
      <c r="Z36" s="86">
        <f t="shared" si="2"/>
        <v>-2327.2487699999997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6">
        <f t="shared" si="2"/>
        <v>0</v>
      </c>
      <c r="AA37" s="3"/>
    </row>
    <row r="38" spans="1:27" ht="15" customHeight="1" x14ac:dyDescent="0.2">
      <c r="A38" s="90" t="s">
        <v>2534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-0.26556000000000002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6">
        <f t="shared" si="2"/>
        <v>-0.26556000000000002</v>
      </c>
      <c r="AA38" s="3"/>
    </row>
    <row r="39" spans="1:27" ht="15" customHeight="1" x14ac:dyDescent="0.2">
      <c r="A39" s="88" t="s">
        <v>2535</v>
      </c>
      <c r="B39" s="85">
        <v>-1065.1551299999999</v>
      </c>
      <c r="C39" s="85">
        <v>1.5423000000000235</v>
      </c>
      <c r="D39" s="85">
        <v>-936.94562999999994</v>
      </c>
      <c r="E39" s="85">
        <v>-145.64314000000002</v>
      </c>
      <c r="F39" s="85">
        <v>0</v>
      </c>
      <c r="G39" s="85">
        <v>-626.36509999999635</v>
      </c>
      <c r="H39" s="85">
        <v>-107.81211000000003</v>
      </c>
      <c r="I39" s="85">
        <v>0</v>
      </c>
      <c r="J39" s="85">
        <v>-298.07800999999995</v>
      </c>
      <c r="K39" s="85">
        <v>-89.156319999999994</v>
      </c>
      <c r="L39" s="85">
        <v>-32.445692033628632</v>
      </c>
      <c r="M39" s="85">
        <v>-84.093652850944991</v>
      </c>
      <c r="N39" s="85">
        <v>-567.60249999999996</v>
      </c>
      <c r="O39" s="85">
        <v>0</v>
      </c>
      <c r="P39" s="85">
        <v>-30.96884</v>
      </c>
      <c r="Q39" s="85">
        <v>0</v>
      </c>
      <c r="R39" s="85">
        <v>-2.9153499999999997</v>
      </c>
      <c r="S39" s="85">
        <v>-563.15303000000006</v>
      </c>
      <c r="T39" s="85">
        <v>-595.2009700000001</v>
      </c>
      <c r="U39" s="85">
        <v>0</v>
      </c>
      <c r="V39" s="85">
        <v>-306.28065074645997</v>
      </c>
      <c r="W39" s="85">
        <v>0</v>
      </c>
      <c r="X39" s="85">
        <v>0</v>
      </c>
      <c r="Y39" s="85">
        <v>-101.72496</v>
      </c>
      <c r="Z39" s="86">
        <f t="shared" si="2"/>
        <v>-5551.9987856310299</v>
      </c>
      <c r="AA39" s="3"/>
    </row>
    <row r="40" spans="1:27" ht="15" customHeight="1" x14ac:dyDescent="0.2">
      <c r="A40" s="86" t="s">
        <v>1420</v>
      </c>
      <c r="B40" s="85">
        <v>-2246.71513</v>
      </c>
      <c r="C40" s="85">
        <v>-306.78710999999998</v>
      </c>
      <c r="D40" s="85">
        <v>-551.97476999999992</v>
      </c>
      <c r="E40" s="85">
        <v>-78.08541000000001</v>
      </c>
      <c r="F40" s="85">
        <v>0</v>
      </c>
      <c r="G40" s="85">
        <v>-495.44102999999632</v>
      </c>
      <c r="H40" s="85">
        <v>-175.46945000000002</v>
      </c>
      <c r="I40" s="85">
        <v>0</v>
      </c>
      <c r="J40" s="85">
        <v>-248.81130999999999</v>
      </c>
      <c r="K40" s="85">
        <v>-66.148289999999989</v>
      </c>
      <c r="L40" s="85">
        <v>-6.5543499999999986</v>
      </c>
      <c r="M40" s="85">
        <v>-53.244970000000002</v>
      </c>
      <c r="N40" s="85">
        <v>-136.59354000000002</v>
      </c>
      <c r="O40" s="85">
        <v>0</v>
      </c>
      <c r="P40" s="85">
        <v>-1.8408199999999999</v>
      </c>
      <c r="Q40" s="85">
        <v>0</v>
      </c>
      <c r="R40" s="85">
        <v>-1.7003199999999998</v>
      </c>
      <c r="S40" s="85">
        <v>-379.2</v>
      </c>
      <c r="T40" s="85">
        <v>-136.57397</v>
      </c>
      <c r="U40" s="85">
        <v>0</v>
      </c>
      <c r="V40" s="85">
        <v>-24.4391</v>
      </c>
      <c r="W40" s="85">
        <v>0</v>
      </c>
      <c r="X40" s="85">
        <v>0</v>
      </c>
      <c r="Y40" s="85">
        <v>-67.900469999999999</v>
      </c>
      <c r="Z40" s="86">
        <f t="shared" si="2"/>
        <v>-4977.4800399999958</v>
      </c>
      <c r="AA40" s="3"/>
    </row>
    <row r="41" spans="1:27" ht="15" customHeight="1" x14ac:dyDescent="0.2">
      <c r="A41" s="86" t="s">
        <v>1421</v>
      </c>
      <c r="B41" s="85">
        <v>1181.56</v>
      </c>
      <c r="C41" s="85">
        <v>430.05826000000002</v>
      </c>
      <c r="D41" s="85">
        <v>0</v>
      </c>
      <c r="E41" s="85">
        <v>0</v>
      </c>
      <c r="F41" s="85">
        <v>0</v>
      </c>
      <c r="G41" s="85">
        <v>0</v>
      </c>
      <c r="H41" s="85">
        <v>116.62889</v>
      </c>
      <c r="I41" s="85">
        <v>0</v>
      </c>
      <c r="J41" s="85">
        <v>0</v>
      </c>
      <c r="K41" s="85">
        <v>0</v>
      </c>
      <c r="L41" s="85">
        <v>2.6900000000000001E-3</v>
      </c>
      <c r="M41" s="85">
        <v>1.1217999999999999</v>
      </c>
      <c r="N41" s="85">
        <v>105.52092</v>
      </c>
      <c r="O41" s="85">
        <v>0</v>
      </c>
      <c r="P41" s="85">
        <v>0</v>
      </c>
      <c r="Q41" s="85">
        <v>0</v>
      </c>
      <c r="R41" s="85">
        <v>0</v>
      </c>
      <c r="S41" s="85">
        <v>0</v>
      </c>
      <c r="T41" s="85">
        <v>0</v>
      </c>
      <c r="U41" s="85">
        <v>0</v>
      </c>
      <c r="V41" s="85">
        <v>0</v>
      </c>
      <c r="W41" s="85">
        <v>0</v>
      </c>
      <c r="X41" s="85">
        <v>0</v>
      </c>
      <c r="Y41" s="85">
        <v>0</v>
      </c>
      <c r="Z41" s="86">
        <f t="shared" si="2"/>
        <v>1834.8925599999998</v>
      </c>
      <c r="AA41" s="3"/>
    </row>
    <row r="42" spans="1:27" ht="15" customHeight="1" x14ac:dyDescent="0.2">
      <c r="A42" s="86" t="s">
        <v>1422</v>
      </c>
      <c r="B42" s="85">
        <v>0</v>
      </c>
      <c r="C42" s="85">
        <v>-63.538290000000003</v>
      </c>
      <c r="D42" s="85">
        <v>-195.95535999999998</v>
      </c>
      <c r="E42" s="85">
        <v>-30.046700000000001</v>
      </c>
      <c r="F42" s="85">
        <v>0</v>
      </c>
      <c r="G42" s="85">
        <v>-76.83453999999999</v>
      </c>
      <c r="H42" s="85">
        <v>-29.521630000000002</v>
      </c>
      <c r="I42" s="85">
        <v>0</v>
      </c>
      <c r="J42" s="85">
        <v>-26.249790000000001</v>
      </c>
      <c r="K42" s="85">
        <v>-15.59023</v>
      </c>
      <c r="L42" s="85">
        <v>-17.245431819615256</v>
      </c>
      <c r="M42" s="85">
        <v>-20.409388218076156</v>
      </c>
      <c r="N42" s="85">
        <v>-292.82403000000005</v>
      </c>
      <c r="O42" s="85">
        <v>0</v>
      </c>
      <c r="P42" s="85">
        <v>-9.8762500000000006</v>
      </c>
      <c r="Q42" s="85">
        <v>0</v>
      </c>
      <c r="R42" s="85">
        <v>-0.72450999999999999</v>
      </c>
      <c r="S42" s="85">
        <v>-107.65248</v>
      </c>
      <c r="T42" s="85">
        <v>-278.43344999999999</v>
      </c>
      <c r="U42" s="85">
        <v>0</v>
      </c>
      <c r="V42" s="85">
        <v>-160.5274085151251</v>
      </c>
      <c r="W42" s="85">
        <v>0</v>
      </c>
      <c r="X42" s="85">
        <v>0</v>
      </c>
      <c r="Y42" s="85">
        <v>-23.55462</v>
      </c>
      <c r="Z42" s="86">
        <f t="shared" si="2"/>
        <v>-1348.9841085528165</v>
      </c>
      <c r="AA42" s="3"/>
    </row>
    <row r="43" spans="1:27" ht="15" customHeight="1" x14ac:dyDescent="0.2">
      <c r="A43" s="86" t="s">
        <v>1423</v>
      </c>
      <c r="B43" s="84">
        <v>0</v>
      </c>
      <c r="C43" s="84">
        <v>-57.994779999999999</v>
      </c>
      <c r="D43" s="84">
        <v>-167.42506</v>
      </c>
      <c r="E43" s="84">
        <v>-27.81718</v>
      </c>
      <c r="F43" s="84">
        <v>0</v>
      </c>
      <c r="G43" s="84">
        <v>-41.255319999999998</v>
      </c>
      <c r="H43" s="84">
        <v>-13.96416</v>
      </c>
      <c r="I43" s="84">
        <v>0</v>
      </c>
      <c r="J43" s="84">
        <v>-23.016909999999999</v>
      </c>
      <c r="K43" s="84">
        <v>-6.1042500000000004</v>
      </c>
      <c r="L43" s="84">
        <v>-8.2450133900824962</v>
      </c>
      <c r="M43" s="84">
        <v>-10.064056426203363</v>
      </c>
      <c r="N43" s="84">
        <v>-224.41026000000002</v>
      </c>
      <c r="O43" s="84">
        <v>0</v>
      </c>
      <c r="P43" s="84">
        <v>-3.0029899999999996</v>
      </c>
      <c r="Q43" s="84">
        <v>0</v>
      </c>
      <c r="R43" s="84">
        <v>-0.43481000000000003</v>
      </c>
      <c r="S43" s="84">
        <v>-45.505660000000006</v>
      </c>
      <c r="T43" s="84">
        <v>-125.41689</v>
      </c>
      <c r="U43" s="84">
        <v>0</v>
      </c>
      <c r="V43" s="84">
        <v>-25.506840005175238</v>
      </c>
      <c r="W43" s="84">
        <v>0</v>
      </c>
      <c r="X43" s="84">
        <v>0</v>
      </c>
      <c r="Y43" s="84">
        <v>-9.8164800000000003</v>
      </c>
      <c r="Z43" s="86">
        <f t="shared" si="2"/>
        <v>-789.98065982146102</v>
      </c>
      <c r="AA43" s="3"/>
    </row>
    <row r="44" spans="1:27" ht="15" customHeight="1" x14ac:dyDescent="0.2">
      <c r="A44" s="86" t="s">
        <v>1424</v>
      </c>
      <c r="B44" s="85">
        <v>0</v>
      </c>
      <c r="C44" s="85">
        <v>0</v>
      </c>
      <c r="D44" s="85">
        <v>-21.590439999999997</v>
      </c>
      <c r="E44" s="85">
        <v>-6.7968900000000003</v>
      </c>
      <c r="F44" s="85">
        <v>0</v>
      </c>
      <c r="G44" s="85">
        <v>-9.4260200000000012</v>
      </c>
      <c r="H44" s="85">
        <v>-2.0040999999999998</v>
      </c>
      <c r="I44" s="85">
        <v>0</v>
      </c>
      <c r="J44" s="85">
        <v>0</v>
      </c>
      <c r="K44" s="85">
        <v>-1.31355</v>
      </c>
      <c r="L44" s="85">
        <v>-8.7637288973561239E-2</v>
      </c>
      <c r="M44" s="85">
        <v>-1.4656482066654666</v>
      </c>
      <c r="N44" s="85">
        <v>0</v>
      </c>
      <c r="O44" s="85">
        <v>0</v>
      </c>
      <c r="P44" s="85">
        <v>-13.80719</v>
      </c>
      <c r="Q44" s="85">
        <v>0</v>
      </c>
      <c r="R44" s="85">
        <v>-1.2199999999999999E-3</v>
      </c>
      <c r="S44" s="85">
        <v>-23.084119999999999</v>
      </c>
      <c r="T44" s="85">
        <v>0</v>
      </c>
      <c r="U44" s="85">
        <v>0</v>
      </c>
      <c r="V44" s="85">
        <v>0</v>
      </c>
      <c r="W44" s="85">
        <v>0</v>
      </c>
      <c r="X44" s="85">
        <v>0</v>
      </c>
      <c r="Y44" s="85">
        <v>-0.45338999999999996</v>
      </c>
      <c r="Z44" s="86">
        <f t="shared" si="2"/>
        <v>-80.030205495639024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-1.7700000000000001E-3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-0.37142999999999998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6">
        <f t="shared" si="2"/>
        <v>-0.37319999999999998</v>
      </c>
      <c r="AA45" s="3"/>
    </row>
    <row r="46" spans="1:27" ht="15" customHeight="1" x14ac:dyDescent="0.2">
      <c r="A46" s="86" t="s">
        <v>700</v>
      </c>
      <c r="B46" s="85">
        <v>0</v>
      </c>
      <c r="C46" s="85">
        <v>-0.19578000000000001</v>
      </c>
      <c r="D46" s="85">
        <v>0</v>
      </c>
      <c r="E46" s="85">
        <v>-2.89696</v>
      </c>
      <c r="F46" s="85">
        <v>0</v>
      </c>
      <c r="G46" s="85">
        <v>-3.4064200000000002</v>
      </c>
      <c r="H46" s="85">
        <v>-3.4816599999999998</v>
      </c>
      <c r="I46" s="85">
        <v>0</v>
      </c>
      <c r="J46" s="85">
        <v>0</v>
      </c>
      <c r="K46" s="85">
        <v>0</v>
      </c>
      <c r="L46" s="85">
        <v>-0.31594953495732381</v>
      </c>
      <c r="M46" s="85">
        <v>-3.1390000000000001E-2</v>
      </c>
      <c r="N46" s="85">
        <v>-19.295590000000001</v>
      </c>
      <c r="O46" s="85">
        <v>0</v>
      </c>
      <c r="P46" s="85">
        <v>-2.4415900000000001</v>
      </c>
      <c r="Q46" s="85">
        <v>0</v>
      </c>
      <c r="R46" s="85">
        <v>-5.4490000000000004E-2</v>
      </c>
      <c r="S46" s="85">
        <v>-7.7107699999999992</v>
      </c>
      <c r="T46" s="85">
        <v>-54.405230000000003</v>
      </c>
      <c r="U46" s="85">
        <v>0</v>
      </c>
      <c r="V46" s="85">
        <v>-95.807302226159621</v>
      </c>
      <c r="W46" s="85">
        <v>0</v>
      </c>
      <c r="X46" s="85">
        <v>0</v>
      </c>
      <c r="Y46" s="85">
        <v>0</v>
      </c>
      <c r="Z46" s="86">
        <f t="shared" si="2"/>
        <v>-190.04313176111697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2430</v>
      </c>
      <c r="B48" s="258">
        <f>+B26+B37+B38+B39</f>
        <v>-1505.3756699999999</v>
      </c>
      <c r="C48" s="258">
        <f>+C26+C37+C38+C39</f>
        <v>1.3879900000000236</v>
      </c>
      <c r="D48" s="258">
        <f>+D26+D37+D38+D39</f>
        <v>-972.43719999999996</v>
      </c>
      <c r="E48" s="258">
        <f t="shared" ref="E48:Y48" si="3">+E26+E37+E38+E39</f>
        <v>-148.10444000000001</v>
      </c>
      <c r="F48" s="258">
        <f t="shared" si="3"/>
        <v>0</v>
      </c>
      <c r="G48" s="258">
        <f t="shared" si="3"/>
        <v>-701.8835799999963</v>
      </c>
      <c r="H48" s="258">
        <f t="shared" si="3"/>
        <v>-126.14312000000004</v>
      </c>
      <c r="I48" s="258">
        <f t="shared" si="3"/>
        <v>0</v>
      </c>
      <c r="J48" s="258">
        <f t="shared" si="3"/>
        <v>-304.99848999999995</v>
      </c>
      <c r="K48" s="258">
        <f t="shared" si="3"/>
        <v>-89.716319999999996</v>
      </c>
      <c r="L48" s="258">
        <f t="shared" si="3"/>
        <v>-32.445692033628632</v>
      </c>
      <c r="M48" s="258">
        <f t="shared" si="3"/>
        <v>-84.093652850944991</v>
      </c>
      <c r="N48" s="258">
        <f t="shared" si="3"/>
        <v>-570.42894000000001</v>
      </c>
      <c r="O48" s="258">
        <f t="shared" si="3"/>
        <v>0</v>
      </c>
      <c r="P48" s="258">
        <f t="shared" si="3"/>
        <v>-30.971800000000002</v>
      </c>
      <c r="Q48" s="258">
        <f t="shared" si="3"/>
        <v>0</v>
      </c>
      <c r="R48" s="258">
        <f t="shared" si="3"/>
        <v>-2.9153499999999997</v>
      </c>
      <c r="S48" s="258">
        <f t="shared" si="3"/>
        <v>-609.51912000000004</v>
      </c>
      <c r="T48" s="258">
        <f t="shared" si="3"/>
        <v>-595.96455000000014</v>
      </c>
      <c r="U48" s="258">
        <f t="shared" si="3"/>
        <v>0</v>
      </c>
      <c r="V48" s="258">
        <f t="shared" si="3"/>
        <v>-306.28065074645997</v>
      </c>
      <c r="W48" s="258">
        <f t="shared" si="3"/>
        <v>0</v>
      </c>
      <c r="X48" s="258">
        <f t="shared" si="3"/>
        <v>0</v>
      </c>
      <c r="Y48" s="258">
        <f t="shared" si="3"/>
        <v>-104.90496</v>
      </c>
      <c r="Z48" s="258">
        <f>SUM(B48:Y48)</f>
        <v>-6184.795545631031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308</v>
      </c>
      <c r="B50" s="264">
        <f>+B48+B23</f>
        <v>543.73403000000008</v>
      </c>
      <c r="C50" s="264">
        <f>+C48+C23</f>
        <v>794.32822999999996</v>
      </c>
      <c r="D50" s="264">
        <f>+D48+D23</f>
        <v>2861.4137600000004</v>
      </c>
      <c r="E50" s="264">
        <f t="shared" ref="E50:Y50" si="4">+E48+E23</f>
        <v>566.60864000000015</v>
      </c>
      <c r="F50" s="264">
        <f t="shared" si="4"/>
        <v>0</v>
      </c>
      <c r="G50" s="264">
        <f t="shared" si="4"/>
        <v>4354.0533600012095</v>
      </c>
      <c r="H50" s="264">
        <f t="shared" si="4"/>
        <v>703.45315999999957</v>
      </c>
      <c r="I50" s="264">
        <f t="shared" si="4"/>
        <v>0</v>
      </c>
      <c r="J50" s="264">
        <f t="shared" si="4"/>
        <v>1214.6065199999998</v>
      </c>
      <c r="K50" s="264">
        <f t="shared" si="4"/>
        <v>264.45346521273467</v>
      </c>
      <c r="L50" s="264">
        <f t="shared" si="4"/>
        <v>308.85133290143733</v>
      </c>
      <c r="M50" s="264">
        <f t="shared" si="4"/>
        <v>205.11100714905501</v>
      </c>
      <c r="N50" s="264">
        <f t="shared" si="4"/>
        <v>640.89850000000001</v>
      </c>
      <c r="O50" s="264">
        <f t="shared" si="4"/>
        <v>0</v>
      </c>
      <c r="P50" s="264">
        <f t="shared" si="4"/>
        <v>-27.55302</v>
      </c>
      <c r="Q50" s="264">
        <f t="shared" si="4"/>
        <v>0</v>
      </c>
      <c r="R50" s="264">
        <f t="shared" si="4"/>
        <v>8.5096500000000006</v>
      </c>
      <c r="S50" s="264">
        <f t="shared" si="4"/>
        <v>1680.0752599999996</v>
      </c>
      <c r="T50" s="264">
        <f t="shared" si="4"/>
        <v>801.63748999999984</v>
      </c>
      <c r="U50" s="264">
        <f t="shared" si="4"/>
        <v>0</v>
      </c>
      <c r="V50" s="264">
        <f t="shared" si="4"/>
        <v>-7.5838620379163331</v>
      </c>
      <c r="W50" s="264">
        <f t="shared" si="4"/>
        <v>0</v>
      </c>
      <c r="X50" s="264">
        <f t="shared" si="4"/>
        <v>0</v>
      </c>
      <c r="Y50" s="264">
        <f t="shared" si="4"/>
        <v>621.47110999999995</v>
      </c>
      <c r="Z50" s="264">
        <f>SUM(B50:Y50)</f>
        <v>15534.068633226518</v>
      </c>
      <c r="AA50" s="4"/>
    </row>
    <row r="52" spans="1:2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50" priority="1" stopIfTrue="1">
      <formula>$AV9=1</formula>
    </cfRule>
  </conditionalFormatting>
  <conditionalFormatting sqref="B8:Y8">
    <cfRule type="expression" dxfId="49" priority="2" stopIfTrue="1">
      <formula>$AU8=1</formula>
    </cfRule>
  </conditionalFormatting>
  <conditionalFormatting sqref="Z8">
    <cfRule type="expression" dxfId="48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25" top="0.98425196850393704" bottom="0.98425196850393704" header="0.51181102362204722" footer="0.51181102362204722"/>
  <pageSetup paperSize="8" scale="73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2092</v>
      </c>
      <c r="AA3" s="82" t="s">
        <v>2093</v>
      </c>
    </row>
    <row r="5" spans="1:27" x14ac:dyDescent="0.2">
      <c r="A5" s="674" t="s">
        <v>1457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166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311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16.997660000000149</v>
      </c>
      <c r="C10" s="84">
        <v>3344.2498299999993</v>
      </c>
      <c r="D10" s="84">
        <v>18877.763379999997</v>
      </c>
      <c r="E10" s="84">
        <v>804.14028000000098</v>
      </c>
      <c r="F10" s="84">
        <v>10486.686454499999</v>
      </c>
      <c r="G10" s="84">
        <v>14428.848420000046</v>
      </c>
      <c r="H10" s="84">
        <v>3761.5936400000005</v>
      </c>
      <c r="I10" s="84">
        <v>2058.2049599999996</v>
      </c>
      <c r="J10" s="84">
        <v>4763.5699099999974</v>
      </c>
      <c r="K10" s="84">
        <v>4627.8691800000006</v>
      </c>
      <c r="L10" s="84">
        <v>17018.53043999998</v>
      </c>
      <c r="M10" s="84">
        <v>382.24291000000039</v>
      </c>
      <c r="N10" s="84">
        <v>2953.4731500000039</v>
      </c>
      <c r="O10" s="84">
        <v>671.17135999999959</v>
      </c>
      <c r="P10" s="84">
        <v>1358.1781799999992</v>
      </c>
      <c r="Q10" s="84">
        <v>45.340810000000012</v>
      </c>
      <c r="R10" s="84">
        <v>1595.8082400000001</v>
      </c>
      <c r="S10" s="84">
        <v>5475.9957299999951</v>
      </c>
      <c r="T10" s="84">
        <v>4467.720240000006</v>
      </c>
      <c r="U10" s="84">
        <v>4013.8492200000005</v>
      </c>
      <c r="V10" s="84">
        <v>7888.3932600000016</v>
      </c>
      <c r="W10" s="84">
        <v>7.2312900000000004</v>
      </c>
      <c r="X10" s="84">
        <v>7604.7462999999998</v>
      </c>
      <c r="Y10" s="84">
        <v>1942.5098100000023</v>
      </c>
      <c r="Z10" s="84">
        <f>SUM(B10:Y10)</f>
        <v>118595.11465450001</v>
      </c>
      <c r="AA10" s="3"/>
    </row>
    <row r="11" spans="1:27" ht="15" customHeight="1" x14ac:dyDescent="0.2">
      <c r="A11" s="89" t="s">
        <v>2527</v>
      </c>
      <c r="B11" s="85">
        <v>5835.1866600000003</v>
      </c>
      <c r="C11" s="85">
        <v>25748.263369999997</v>
      </c>
      <c r="D11" s="85">
        <v>52311.92254</v>
      </c>
      <c r="E11" s="85">
        <v>7452.6467499999999</v>
      </c>
      <c r="F11" s="85">
        <v>15427.019744499999</v>
      </c>
      <c r="G11" s="85">
        <v>36822.992800000051</v>
      </c>
      <c r="H11" s="85">
        <v>23695.902399999999</v>
      </c>
      <c r="I11" s="85">
        <v>4017.1145099999999</v>
      </c>
      <c r="J11" s="85">
        <v>14384.355509999999</v>
      </c>
      <c r="K11" s="85">
        <v>17664.18735</v>
      </c>
      <c r="L11" s="85">
        <v>38572.392739999974</v>
      </c>
      <c r="M11" s="85">
        <v>2389.1948199999997</v>
      </c>
      <c r="N11" s="85">
        <v>38614.837580000007</v>
      </c>
      <c r="O11" s="85">
        <v>2718.4949699999997</v>
      </c>
      <c r="P11" s="85">
        <v>3640.6281499999996</v>
      </c>
      <c r="Q11" s="85">
        <v>153.45372</v>
      </c>
      <c r="R11" s="85">
        <v>5249.1833699999997</v>
      </c>
      <c r="S11" s="85">
        <v>39476.103710000003</v>
      </c>
      <c r="T11" s="85">
        <v>18347.673380000004</v>
      </c>
      <c r="U11" s="85">
        <v>7013.2010200000004</v>
      </c>
      <c r="V11" s="85">
        <v>15483.820180000002</v>
      </c>
      <c r="W11" s="85">
        <v>23.83175</v>
      </c>
      <c r="X11" s="85">
        <v>31588.942340000001</v>
      </c>
      <c r="Y11" s="85">
        <v>23958.225480000001</v>
      </c>
      <c r="Z11" s="84">
        <f t="shared" ref="Z11:Z21" si="0">SUM(B11:Y11)</f>
        <v>430589.57484449999</v>
      </c>
      <c r="AA11" s="3"/>
    </row>
    <row r="12" spans="1:27" ht="15" customHeight="1" x14ac:dyDescent="0.2">
      <c r="A12" s="88" t="s">
        <v>2528</v>
      </c>
      <c r="B12" s="84">
        <v>4677.401350000001</v>
      </c>
      <c r="C12" s="84">
        <v>25748.263369999997</v>
      </c>
      <c r="D12" s="84">
        <v>46802.167099999999</v>
      </c>
      <c r="E12" s="84">
        <v>7452.6467499999999</v>
      </c>
      <c r="F12" s="84">
        <v>15427.019744499999</v>
      </c>
      <c r="G12" s="84">
        <v>36242.477690000051</v>
      </c>
      <c r="H12" s="84">
        <v>22169.163250000001</v>
      </c>
      <c r="I12" s="84">
        <v>3814.9910099999997</v>
      </c>
      <c r="J12" s="84">
        <v>13775.747589999999</v>
      </c>
      <c r="K12" s="84">
        <v>17664.18735</v>
      </c>
      <c r="L12" s="84">
        <v>38572.392739999974</v>
      </c>
      <c r="M12" s="84">
        <v>2389.1948199999997</v>
      </c>
      <c r="N12" s="84">
        <v>37758.201160000004</v>
      </c>
      <c r="O12" s="84">
        <v>2404.3857499999999</v>
      </c>
      <c r="P12" s="84">
        <v>3538.9598199999996</v>
      </c>
      <c r="Q12" s="84">
        <v>153.45372</v>
      </c>
      <c r="R12" s="84">
        <v>5249.1833699999997</v>
      </c>
      <c r="S12" s="84">
        <v>33879.733719999997</v>
      </c>
      <c r="T12" s="84">
        <v>17125.411620000003</v>
      </c>
      <c r="U12" s="84">
        <v>6987.6988200000005</v>
      </c>
      <c r="V12" s="84">
        <v>15465.916880000001</v>
      </c>
      <c r="W12" s="84">
        <v>23.83175</v>
      </c>
      <c r="X12" s="84">
        <v>31054.59434</v>
      </c>
      <c r="Y12" s="84">
        <v>23958.225480000001</v>
      </c>
      <c r="Z12" s="84">
        <f t="shared" si="0"/>
        <v>412335.24919450004</v>
      </c>
      <c r="AA12" s="3"/>
    </row>
    <row r="13" spans="1:27" ht="15" customHeight="1" x14ac:dyDescent="0.2">
      <c r="A13" s="88" t="s">
        <v>2529</v>
      </c>
      <c r="B13" s="84">
        <v>1157.7853099999998</v>
      </c>
      <c r="C13" s="84">
        <v>0</v>
      </c>
      <c r="D13" s="84">
        <v>5509.7554399999999</v>
      </c>
      <c r="E13" s="84">
        <v>0</v>
      </c>
      <c r="F13" s="84">
        <v>0</v>
      </c>
      <c r="G13" s="84">
        <v>580.51510999999994</v>
      </c>
      <c r="H13" s="84">
        <v>1526.7391499999999</v>
      </c>
      <c r="I13" s="84">
        <v>202.12350000000001</v>
      </c>
      <c r="J13" s="84">
        <v>608.60792000000004</v>
      </c>
      <c r="K13" s="84">
        <v>0</v>
      </c>
      <c r="L13" s="84">
        <v>0</v>
      </c>
      <c r="M13" s="84">
        <v>0</v>
      </c>
      <c r="N13" s="84">
        <v>856.63642000000004</v>
      </c>
      <c r="O13" s="84">
        <v>314.10921999999999</v>
      </c>
      <c r="P13" s="84">
        <v>101.66833</v>
      </c>
      <c r="Q13" s="84">
        <v>0</v>
      </c>
      <c r="R13" s="84">
        <v>0</v>
      </c>
      <c r="S13" s="84">
        <v>5596.3699900000001</v>
      </c>
      <c r="T13" s="84">
        <v>1222.2617599999999</v>
      </c>
      <c r="U13" s="84">
        <v>25.502199999999998</v>
      </c>
      <c r="V13" s="84">
        <v>17.903299999999998</v>
      </c>
      <c r="W13" s="84">
        <v>0</v>
      </c>
      <c r="X13" s="84">
        <v>534.34799999999996</v>
      </c>
      <c r="Y13" s="84">
        <v>0</v>
      </c>
      <c r="Z13" s="84">
        <f t="shared" si="0"/>
        <v>18254.325650000006</v>
      </c>
      <c r="AA13" s="3"/>
    </row>
    <row r="14" spans="1:27" ht="15" customHeight="1" x14ac:dyDescent="0.2">
      <c r="A14" s="88" t="s">
        <v>1407</v>
      </c>
      <c r="B14" s="85">
        <v>-5767.2479999999996</v>
      </c>
      <c r="C14" s="85">
        <v>-21873.394250000001</v>
      </c>
      <c r="D14" s="85">
        <v>-32399.826350000003</v>
      </c>
      <c r="E14" s="85">
        <v>-6580.64725</v>
      </c>
      <c r="F14" s="85">
        <v>-2302.0683300000001</v>
      </c>
      <c r="G14" s="85">
        <v>-19926.017640000002</v>
      </c>
      <c r="H14" s="85">
        <v>-18574.35931</v>
      </c>
      <c r="I14" s="85">
        <v>-1902.0358000000001</v>
      </c>
      <c r="J14" s="85">
        <v>-8911.245280000001</v>
      </c>
      <c r="K14" s="85">
        <v>-10135.735350000001</v>
      </c>
      <c r="L14" s="85">
        <v>-19785.753129999997</v>
      </c>
      <c r="M14" s="85">
        <v>-2011.4394699999998</v>
      </c>
      <c r="N14" s="85">
        <v>-35922.849040000001</v>
      </c>
      <c r="O14" s="85">
        <v>-1971.5526200000002</v>
      </c>
      <c r="P14" s="85">
        <v>-1850.12833</v>
      </c>
      <c r="Q14" s="85">
        <v>-100.42828999999999</v>
      </c>
      <c r="R14" s="85">
        <v>-3248.19265</v>
      </c>
      <c r="S14" s="85">
        <v>-30113.491810000003</v>
      </c>
      <c r="T14" s="85">
        <v>-12889.447829999997</v>
      </c>
      <c r="U14" s="85">
        <v>-2782.1289799999995</v>
      </c>
      <c r="V14" s="85">
        <v>-3921.8665499999997</v>
      </c>
      <c r="W14" s="85">
        <v>-16.570820000000001</v>
      </c>
      <c r="X14" s="85">
        <v>-23107.910500000002</v>
      </c>
      <c r="Y14" s="85">
        <v>-21636.198259999997</v>
      </c>
      <c r="Z14" s="84">
        <f t="shared" si="0"/>
        <v>-287730.53584000003</v>
      </c>
      <c r="AA14" s="3"/>
    </row>
    <row r="15" spans="1:27" ht="15" customHeight="1" x14ac:dyDescent="0.2">
      <c r="A15" s="88" t="s">
        <v>1408</v>
      </c>
      <c r="B15" s="85">
        <v>-2126.1129999999998</v>
      </c>
      <c r="C15" s="85">
        <v>-13736.80753</v>
      </c>
      <c r="D15" s="85">
        <v>-21634.137569999999</v>
      </c>
      <c r="E15" s="85">
        <v>-4147.5672599999998</v>
      </c>
      <c r="F15" s="85">
        <v>-6528.4202400000004</v>
      </c>
      <c r="G15" s="85">
        <v>-12964.11557</v>
      </c>
      <c r="H15" s="85">
        <v>-8760.3470399999987</v>
      </c>
      <c r="I15" s="85">
        <v>-1447.1020000000001</v>
      </c>
      <c r="J15" s="85">
        <v>-5260.1310500000009</v>
      </c>
      <c r="K15" s="85">
        <v>-9911.0777699999999</v>
      </c>
      <c r="L15" s="85">
        <v>-23763.565139999999</v>
      </c>
      <c r="M15" s="85">
        <v>-674.46722</v>
      </c>
      <c r="N15" s="85">
        <v>-12668.320800000001</v>
      </c>
      <c r="O15" s="85">
        <v>-671.03777000000002</v>
      </c>
      <c r="P15" s="85">
        <v>-1421.7277900000001</v>
      </c>
      <c r="Q15" s="85">
        <v>-47.132630000000006</v>
      </c>
      <c r="R15" s="85">
        <v>-2287.5639100000003</v>
      </c>
      <c r="S15" s="85">
        <v>-22045.156729999999</v>
      </c>
      <c r="T15" s="85">
        <v>-7740.8569699999998</v>
      </c>
      <c r="U15" s="85">
        <v>-2022.9126400000002</v>
      </c>
      <c r="V15" s="85">
        <v>-8369.7900000000009</v>
      </c>
      <c r="W15" s="85">
        <v>-14.751439999999999</v>
      </c>
      <c r="X15" s="85">
        <v>-9041.9870600000013</v>
      </c>
      <c r="Y15" s="85">
        <v>-8481.9265799999994</v>
      </c>
      <c r="Z15" s="84">
        <f t="shared" si="0"/>
        <v>-185767.01570999998</v>
      </c>
      <c r="AA15" s="3"/>
    </row>
    <row r="16" spans="1:27" ht="15" customHeight="1" x14ac:dyDescent="0.2">
      <c r="A16" s="90" t="s">
        <v>1409</v>
      </c>
      <c r="B16" s="85">
        <v>1939</v>
      </c>
      <c r="C16" s="85">
        <v>11923.215870000002</v>
      </c>
      <c r="D16" s="85">
        <v>13469.278010000002</v>
      </c>
      <c r="E16" s="85">
        <v>3736.7439000000004</v>
      </c>
      <c r="F16" s="85">
        <v>422.71584999999999</v>
      </c>
      <c r="G16" s="85">
        <v>5748.0356800000009</v>
      </c>
      <c r="H16" s="85">
        <v>6124.5929599999999</v>
      </c>
      <c r="I16" s="85">
        <v>674.84265999999991</v>
      </c>
      <c r="J16" s="85">
        <v>3115.6516999999999</v>
      </c>
      <c r="K16" s="85">
        <v>4175.9469500000005</v>
      </c>
      <c r="L16" s="85">
        <v>17057.258149999998</v>
      </c>
      <c r="M16" s="85">
        <v>664.46458000000007</v>
      </c>
      <c r="N16" s="85">
        <v>11673.06179</v>
      </c>
      <c r="O16" s="85">
        <v>394.75610999999998</v>
      </c>
      <c r="P16" s="85">
        <v>741.93535999999983</v>
      </c>
      <c r="Q16" s="85">
        <v>28.852880000000003</v>
      </c>
      <c r="R16" s="85">
        <v>1349.1558399999999</v>
      </c>
      <c r="S16" s="85">
        <v>15176.82231</v>
      </c>
      <c r="T16" s="85">
        <v>5416.5602600000002</v>
      </c>
      <c r="U16" s="85">
        <v>1402.3824099999999</v>
      </c>
      <c r="V16" s="85">
        <v>516.04633999999999</v>
      </c>
      <c r="W16" s="85">
        <v>10.32634</v>
      </c>
      <c r="X16" s="85">
        <v>6894.5726699999996</v>
      </c>
      <c r="Y16" s="85">
        <v>5585.8691400000007</v>
      </c>
      <c r="Z16" s="84">
        <f t="shared" si="0"/>
        <v>118242.08776000001</v>
      </c>
      <c r="AA16" s="3"/>
    </row>
    <row r="17" spans="1:27" ht="15" customHeight="1" x14ac:dyDescent="0.2">
      <c r="A17" s="88" t="s">
        <v>1410</v>
      </c>
      <c r="B17" s="85">
        <v>1208.8679999999999</v>
      </c>
      <c r="C17" s="85">
        <v>8284.0038599999989</v>
      </c>
      <c r="D17" s="85">
        <v>16227.50531</v>
      </c>
      <c r="E17" s="85">
        <v>1984.2268000000004</v>
      </c>
      <c r="F17" s="85">
        <v>4138.0887300000004</v>
      </c>
      <c r="G17" s="85">
        <v>8335.024519999999</v>
      </c>
      <c r="H17" s="85">
        <v>6372.2527099999998</v>
      </c>
      <c r="I17" s="85">
        <v>1293.5996</v>
      </c>
      <c r="J17" s="85">
        <v>2935.15461</v>
      </c>
      <c r="K17" s="85">
        <v>6225.241</v>
      </c>
      <c r="L17" s="85">
        <v>24867.217530000002</v>
      </c>
      <c r="M17" s="85">
        <v>1721.2093300000001</v>
      </c>
      <c r="N17" s="85">
        <v>13881.606900000001</v>
      </c>
      <c r="O17" s="85">
        <v>643.64969999999994</v>
      </c>
      <c r="P17" s="85">
        <v>806.51532000000009</v>
      </c>
      <c r="Q17" s="85">
        <v>25.563659999999999</v>
      </c>
      <c r="R17" s="85">
        <v>1770.01377</v>
      </c>
      <c r="S17" s="85">
        <v>15358.975239999998</v>
      </c>
      <c r="T17" s="85">
        <v>5755.3394900000003</v>
      </c>
      <c r="U17" s="85">
        <v>1847.7328799999998</v>
      </c>
      <c r="V17" s="85">
        <v>4537.1975400000001</v>
      </c>
      <c r="W17" s="85">
        <v>21.974430000000002</v>
      </c>
      <c r="X17" s="85">
        <v>6107.2298100000007</v>
      </c>
      <c r="Y17" s="85">
        <v>7273.5753500000001</v>
      </c>
      <c r="Z17" s="84">
        <f t="shared" si="0"/>
        <v>141621.76608999999</v>
      </c>
      <c r="AA17" s="3"/>
    </row>
    <row r="18" spans="1:27" ht="15" customHeight="1" x14ac:dyDescent="0.2">
      <c r="A18" s="88" t="s">
        <v>1411</v>
      </c>
      <c r="B18" s="85">
        <v>-1072.6959999999999</v>
      </c>
      <c r="C18" s="85">
        <v>-7001.0314899999994</v>
      </c>
      <c r="D18" s="85">
        <v>-9096.9785600000014</v>
      </c>
      <c r="E18" s="85">
        <v>-1641.2626599999999</v>
      </c>
      <c r="F18" s="85">
        <v>-670.64930000000004</v>
      </c>
      <c r="G18" s="85">
        <v>-3587.0713700000001</v>
      </c>
      <c r="H18" s="85">
        <v>-5096.4480800000001</v>
      </c>
      <c r="I18" s="85">
        <v>-578.21401000000003</v>
      </c>
      <c r="J18" s="85">
        <v>-1500.21558</v>
      </c>
      <c r="K18" s="85">
        <v>-3390.6930000000002</v>
      </c>
      <c r="L18" s="85">
        <v>-19929.019709999997</v>
      </c>
      <c r="M18" s="85">
        <v>-1706.71913</v>
      </c>
      <c r="N18" s="85">
        <v>-12624.863280000001</v>
      </c>
      <c r="O18" s="85">
        <v>-443.13903000000005</v>
      </c>
      <c r="P18" s="85">
        <v>-559.04453000000001</v>
      </c>
      <c r="Q18" s="85">
        <v>-14.968529999999999</v>
      </c>
      <c r="R18" s="85">
        <v>-1236.78818</v>
      </c>
      <c r="S18" s="85">
        <v>-12377.25699</v>
      </c>
      <c r="T18" s="85">
        <v>-4421.5480900000002</v>
      </c>
      <c r="U18" s="85">
        <v>-1444.4254699999999</v>
      </c>
      <c r="V18" s="85">
        <v>-357.01425</v>
      </c>
      <c r="W18" s="85">
        <v>-17.578970000000002</v>
      </c>
      <c r="X18" s="85">
        <v>-4836.1009599999998</v>
      </c>
      <c r="Y18" s="85">
        <v>-4757.03532</v>
      </c>
      <c r="Z18" s="84">
        <f t="shared" si="0"/>
        <v>-98360.762489999994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633.89062000000013</v>
      </c>
      <c r="D20" s="85">
        <v>1362.7114199999999</v>
      </c>
      <c r="E20" s="85">
        <v>0</v>
      </c>
      <c r="F20" s="85">
        <v>402.15169000000003</v>
      </c>
      <c r="G20" s="85">
        <v>1719.2558999999999</v>
      </c>
      <c r="H20" s="85">
        <v>0</v>
      </c>
      <c r="I20" s="85">
        <v>86.256410000000002</v>
      </c>
      <c r="J20" s="85">
        <v>190.43125000000001</v>
      </c>
      <c r="K20" s="85">
        <v>369.27667696333629</v>
      </c>
      <c r="L20" s="85">
        <v>1745.4989926175131</v>
      </c>
      <c r="M20" s="85">
        <v>0</v>
      </c>
      <c r="N20" s="85">
        <v>0</v>
      </c>
      <c r="O20" s="85">
        <v>44.462089999999996</v>
      </c>
      <c r="P20" s="85">
        <v>94.773380000000003</v>
      </c>
      <c r="Q20" s="85">
        <v>15.10426</v>
      </c>
      <c r="R20" s="85">
        <v>110.85282999999998</v>
      </c>
      <c r="S20" s="85">
        <v>1783.4896299999998</v>
      </c>
      <c r="T20" s="85">
        <v>0</v>
      </c>
      <c r="U20" s="85">
        <v>0</v>
      </c>
      <c r="V20" s="85">
        <v>167.22680912920526</v>
      </c>
      <c r="W20" s="85">
        <v>0</v>
      </c>
      <c r="X20" s="85">
        <v>892.71083999999996</v>
      </c>
      <c r="Y20" s="85">
        <v>337.14526000000001</v>
      </c>
      <c r="Z20" s="84">
        <f t="shared" si="0"/>
        <v>9955.2380587100506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-276.56642999999997</v>
      </c>
      <c r="D21" s="85">
        <v>102.91938999999999</v>
      </c>
      <c r="E21" s="85">
        <v>40.099319999999999</v>
      </c>
      <c r="F21" s="85">
        <v>0</v>
      </c>
      <c r="G21" s="85">
        <v>46.224640000000065</v>
      </c>
      <c r="H21" s="85">
        <v>329.95651000000004</v>
      </c>
      <c r="I21" s="85">
        <v>4.9160000000000002E-2</v>
      </c>
      <c r="J21" s="85">
        <v>12.316870000000002</v>
      </c>
      <c r="K21" s="85">
        <v>0</v>
      </c>
      <c r="L21" s="85">
        <v>158.31447999999997</v>
      </c>
      <c r="M21" s="85">
        <v>0</v>
      </c>
      <c r="N21" s="85">
        <v>2.7507500000000005</v>
      </c>
      <c r="O21" s="85">
        <v>57.541890000000002</v>
      </c>
      <c r="P21" s="85">
        <v>-5.2899999999999996E-2</v>
      </c>
      <c r="Q21" s="85">
        <v>0</v>
      </c>
      <c r="R21" s="85">
        <v>23.918480000000002</v>
      </c>
      <c r="S21" s="85">
        <v>96.243400000000008</v>
      </c>
      <c r="T21" s="85">
        <v>-689.55996000000005</v>
      </c>
      <c r="U21" s="85">
        <v>20.893409999999999</v>
      </c>
      <c r="V21" s="85">
        <v>0</v>
      </c>
      <c r="W21" s="85">
        <v>0</v>
      </c>
      <c r="X21" s="85">
        <v>0</v>
      </c>
      <c r="Y21" s="85">
        <v>29.403190000000002</v>
      </c>
      <c r="Z21" s="84">
        <f t="shared" si="0"/>
        <v>-45.547799999999945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310</v>
      </c>
      <c r="B23" s="258">
        <f t="shared" ref="B23:Z23" si="1">+B10+B20+B21</f>
        <v>16.997660000000149</v>
      </c>
      <c r="C23" s="258">
        <f t="shared" si="1"/>
        <v>3701.5740199999996</v>
      </c>
      <c r="D23" s="258">
        <f t="shared" si="1"/>
        <v>20343.394189999995</v>
      </c>
      <c r="E23" s="258">
        <f t="shared" si="1"/>
        <v>844.23960000000102</v>
      </c>
      <c r="F23" s="258">
        <f t="shared" si="1"/>
        <v>10888.8381445</v>
      </c>
      <c r="G23" s="258">
        <f t="shared" si="1"/>
        <v>16194.328960000046</v>
      </c>
      <c r="H23" s="258">
        <f t="shared" si="1"/>
        <v>4091.5501500000005</v>
      </c>
      <c r="I23" s="258">
        <f t="shared" si="1"/>
        <v>2144.5105299999996</v>
      </c>
      <c r="J23" s="258">
        <f t="shared" si="1"/>
        <v>4966.3180299999967</v>
      </c>
      <c r="K23" s="258">
        <f t="shared" si="1"/>
        <v>4997.1458569633369</v>
      </c>
      <c r="L23" s="258">
        <f t="shared" si="1"/>
        <v>18922.343912617493</v>
      </c>
      <c r="M23" s="258">
        <f t="shared" si="1"/>
        <v>382.24291000000039</v>
      </c>
      <c r="N23" s="258">
        <f t="shared" si="1"/>
        <v>2956.2239000000041</v>
      </c>
      <c r="O23" s="258">
        <f t="shared" si="1"/>
        <v>773.17533999999955</v>
      </c>
      <c r="P23" s="258">
        <f t="shared" si="1"/>
        <v>1452.8986599999994</v>
      </c>
      <c r="Q23" s="258">
        <f t="shared" si="1"/>
        <v>60.445070000000015</v>
      </c>
      <c r="R23" s="258">
        <f t="shared" si="1"/>
        <v>1730.5795500000002</v>
      </c>
      <c r="S23" s="258">
        <f t="shared" si="1"/>
        <v>7355.7287599999954</v>
      </c>
      <c r="T23" s="258">
        <f t="shared" si="1"/>
        <v>3778.160280000006</v>
      </c>
      <c r="U23" s="258">
        <f t="shared" si="1"/>
        <v>4034.7426300000006</v>
      </c>
      <c r="V23" s="258">
        <f t="shared" si="1"/>
        <v>8055.620069129207</v>
      </c>
      <c r="W23" s="258">
        <f t="shared" si="1"/>
        <v>7.2312900000000004</v>
      </c>
      <c r="X23" s="258">
        <f t="shared" si="1"/>
        <v>8497.4571400000004</v>
      </c>
      <c r="Y23" s="258">
        <f t="shared" si="1"/>
        <v>2309.0582600000025</v>
      </c>
      <c r="Z23" s="258">
        <f t="shared" si="1"/>
        <v>128504.80491321006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309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-17.656570000000297</v>
      </c>
      <c r="C26" s="85">
        <v>-2237.5036300000006</v>
      </c>
      <c r="D26" s="85">
        <v>-13487.083250000007</v>
      </c>
      <c r="E26" s="85">
        <v>-511.73716999999971</v>
      </c>
      <c r="F26" s="85">
        <v>-4097.3917600000004</v>
      </c>
      <c r="G26" s="85">
        <v>-13393.410960000001</v>
      </c>
      <c r="H26" s="85">
        <v>-3264.8176299999991</v>
      </c>
      <c r="I26" s="85">
        <v>-1520.4126099999999</v>
      </c>
      <c r="J26" s="85">
        <v>-3292.8814899999993</v>
      </c>
      <c r="K26" s="85">
        <v>-1141.4319100000007</v>
      </c>
      <c r="L26" s="85">
        <v>-9187.0752599999996</v>
      </c>
      <c r="M26" s="85">
        <v>-306.16882999999939</v>
      </c>
      <c r="N26" s="85">
        <v>-1907.8748499999979</v>
      </c>
      <c r="O26" s="85">
        <v>-475.38585999999998</v>
      </c>
      <c r="P26" s="85">
        <v>-146.06478999999996</v>
      </c>
      <c r="Q26" s="85">
        <v>-19.104749999999999</v>
      </c>
      <c r="R26" s="85">
        <v>-970.32405000000006</v>
      </c>
      <c r="S26" s="85">
        <v>-4361.374310000002</v>
      </c>
      <c r="T26" s="85">
        <v>-2158.5673200000024</v>
      </c>
      <c r="U26" s="85">
        <v>-1981.5042100000005</v>
      </c>
      <c r="V26" s="85">
        <v>-7101.7584000000015</v>
      </c>
      <c r="W26" s="85">
        <v>-5.0025999999999771</v>
      </c>
      <c r="X26" s="85">
        <v>-2682.7617200000013</v>
      </c>
      <c r="Y26" s="85">
        <v>-1185.6637299999986</v>
      </c>
      <c r="Z26" s="86">
        <f>SUM(B26:Y26)</f>
        <v>-75452.957660000015</v>
      </c>
      <c r="AA26" s="3"/>
    </row>
    <row r="27" spans="1:27" ht="15" customHeight="1" x14ac:dyDescent="0.2">
      <c r="A27" s="88" t="s">
        <v>1414</v>
      </c>
      <c r="B27" s="84">
        <v>-1016.367</v>
      </c>
      <c r="C27" s="84">
        <v>-13694.783460000001</v>
      </c>
      <c r="D27" s="84">
        <v>-21813.031760000002</v>
      </c>
      <c r="E27" s="84">
        <v>-2916.3781099999997</v>
      </c>
      <c r="F27" s="84">
        <v>-5372.1594299999997</v>
      </c>
      <c r="G27" s="84">
        <v>-13832.44023</v>
      </c>
      <c r="H27" s="84">
        <v>-11204.18995</v>
      </c>
      <c r="I27" s="84">
        <v>-1612.9465700000001</v>
      </c>
      <c r="J27" s="84">
        <v>-5995.7627399999992</v>
      </c>
      <c r="K27" s="84">
        <v>-6204.797050000001</v>
      </c>
      <c r="L27" s="84">
        <v>-14418.71624</v>
      </c>
      <c r="M27" s="84">
        <v>-972.36364000000003</v>
      </c>
      <c r="N27" s="84">
        <v>-11392.725679999998</v>
      </c>
      <c r="O27" s="84">
        <v>-1522.7746199999999</v>
      </c>
      <c r="P27" s="84">
        <v>-419.77199000000002</v>
      </c>
      <c r="Q27" s="84">
        <v>-6.2340499999999999</v>
      </c>
      <c r="R27" s="84">
        <v>-2323.9853400000002</v>
      </c>
      <c r="S27" s="84">
        <v>-17999.109869999997</v>
      </c>
      <c r="T27" s="84">
        <v>-7491.2157700000016</v>
      </c>
      <c r="U27" s="84">
        <v>-2588.8260999999998</v>
      </c>
      <c r="V27" s="84">
        <v>-6784.5183100000004</v>
      </c>
      <c r="W27" s="84">
        <v>-90.066789999999997</v>
      </c>
      <c r="X27" s="84">
        <v>-7082.8612300000004</v>
      </c>
      <c r="Y27" s="84">
        <v>-7059.6491499999993</v>
      </c>
      <c r="Z27" s="86">
        <f t="shared" ref="Z27:Z46" si="2">SUM(B27:Y27)</f>
        <v>-163815.67508000004</v>
      </c>
      <c r="AA27" s="3"/>
    </row>
    <row r="28" spans="1:27" ht="15" customHeight="1" x14ac:dyDescent="0.2">
      <c r="A28" s="88" t="s">
        <v>2528</v>
      </c>
      <c r="B28" s="85">
        <v>-1016.367</v>
      </c>
      <c r="C28" s="85">
        <v>-13694.783460000001</v>
      </c>
      <c r="D28" s="85">
        <v>-20406.424880000002</v>
      </c>
      <c r="E28" s="85">
        <v>-2822.5533899999996</v>
      </c>
      <c r="F28" s="85">
        <v>-5372.1594299999997</v>
      </c>
      <c r="G28" s="85">
        <v>-13525.849980000001</v>
      </c>
      <c r="H28" s="85">
        <v>-10469.568879999999</v>
      </c>
      <c r="I28" s="85">
        <v>-1513.1177499999999</v>
      </c>
      <c r="J28" s="85">
        <v>-5705.0753500000001</v>
      </c>
      <c r="K28" s="85">
        <v>-6204.797050000001</v>
      </c>
      <c r="L28" s="85">
        <v>-14418.71624</v>
      </c>
      <c r="M28" s="85">
        <v>-972.36364000000003</v>
      </c>
      <c r="N28" s="85">
        <v>-11018.167239999999</v>
      </c>
      <c r="O28" s="85">
        <v>-1349.5443899999998</v>
      </c>
      <c r="P28" s="85">
        <v>-374.30473000000001</v>
      </c>
      <c r="Q28" s="85">
        <v>-6.2340499999999999</v>
      </c>
      <c r="R28" s="85">
        <v>-2323.9853400000002</v>
      </c>
      <c r="S28" s="85">
        <v>-17922.530719999999</v>
      </c>
      <c r="T28" s="85">
        <v>-7094.7166200000011</v>
      </c>
      <c r="U28" s="85">
        <v>-2525.9850499999998</v>
      </c>
      <c r="V28" s="85">
        <v>-6784.5183100000004</v>
      </c>
      <c r="W28" s="85">
        <v>-90.066789999999997</v>
      </c>
      <c r="X28" s="85">
        <v>-6872.1947399999999</v>
      </c>
      <c r="Y28" s="85">
        <v>-7059.6400199999998</v>
      </c>
      <c r="Z28" s="86">
        <f t="shared" si="2"/>
        <v>-159543.66504999998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0</v>
      </c>
      <c r="D29" s="85">
        <v>-1406.60688</v>
      </c>
      <c r="E29" s="85">
        <v>-93.824719999999999</v>
      </c>
      <c r="F29" s="85">
        <v>0</v>
      </c>
      <c r="G29" s="85">
        <v>-306.59025000000003</v>
      </c>
      <c r="H29" s="85">
        <v>-734.62106999999992</v>
      </c>
      <c r="I29" s="85">
        <v>-99.828819999999993</v>
      </c>
      <c r="J29" s="85">
        <v>-290.68738999999999</v>
      </c>
      <c r="K29" s="85">
        <v>0</v>
      </c>
      <c r="L29" s="85">
        <v>0</v>
      </c>
      <c r="M29" s="85">
        <v>0</v>
      </c>
      <c r="N29" s="85">
        <v>-374.55844000000002</v>
      </c>
      <c r="O29" s="85">
        <v>-173.23023000000001</v>
      </c>
      <c r="P29" s="85">
        <v>-45.467260000000003</v>
      </c>
      <c r="Q29" s="85">
        <v>0</v>
      </c>
      <c r="R29" s="85">
        <v>0</v>
      </c>
      <c r="S29" s="85">
        <v>-76.579150000000013</v>
      </c>
      <c r="T29" s="85">
        <v>-396.49915000000004</v>
      </c>
      <c r="U29" s="85">
        <v>-62.841049999999996</v>
      </c>
      <c r="V29" s="85">
        <v>0</v>
      </c>
      <c r="W29" s="85">
        <v>0</v>
      </c>
      <c r="X29" s="85">
        <v>-210.66648999999998</v>
      </c>
      <c r="Y29" s="85">
        <v>-9.130000000000001E-3</v>
      </c>
      <c r="Z29" s="86">
        <f t="shared" si="2"/>
        <v>-4272.0100300000013</v>
      </c>
      <c r="AA29" s="3"/>
    </row>
    <row r="30" spans="1:27" ht="15" customHeight="1" x14ac:dyDescent="0.2">
      <c r="A30" s="88" t="s">
        <v>1415</v>
      </c>
      <c r="B30" s="84">
        <v>990.41642999999999</v>
      </c>
      <c r="C30" s="84">
        <v>11080.947890000001</v>
      </c>
      <c r="D30" s="84">
        <v>10833.028489999999</v>
      </c>
      <c r="E30" s="84">
        <v>2621.4318800000001</v>
      </c>
      <c r="F30" s="84">
        <v>128.24794</v>
      </c>
      <c r="G30" s="84">
        <v>3488.20705</v>
      </c>
      <c r="H30" s="84">
        <v>8894.64624</v>
      </c>
      <c r="I30" s="84">
        <v>317.04691000000003</v>
      </c>
      <c r="J30" s="84">
        <v>3095.57836</v>
      </c>
      <c r="K30" s="84">
        <v>4956.4299800000008</v>
      </c>
      <c r="L30" s="84">
        <v>7737.3026799999998</v>
      </c>
      <c r="M30" s="84">
        <v>731.73966000000007</v>
      </c>
      <c r="N30" s="84">
        <v>9855.9793099999988</v>
      </c>
      <c r="O30" s="84">
        <v>1011.35484</v>
      </c>
      <c r="P30" s="84">
        <v>322.45501999999999</v>
      </c>
      <c r="Q30" s="84">
        <v>4.6921099999999996</v>
      </c>
      <c r="R30" s="84">
        <v>1637.3434900000002</v>
      </c>
      <c r="S30" s="84">
        <v>13567.952449999999</v>
      </c>
      <c r="T30" s="84">
        <v>5905.5751199999995</v>
      </c>
      <c r="U30" s="84">
        <v>1238.1172199999999</v>
      </c>
      <c r="V30" s="84">
        <v>584.74527</v>
      </c>
      <c r="W30" s="84">
        <v>80.241049999999987</v>
      </c>
      <c r="X30" s="84">
        <v>5220.1580599999998</v>
      </c>
      <c r="Y30" s="84">
        <v>6140.18012</v>
      </c>
      <c r="Z30" s="86">
        <f t="shared" si="2"/>
        <v>100443.81756999998</v>
      </c>
      <c r="AA30" s="3"/>
    </row>
    <row r="31" spans="1:27" ht="15" customHeight="1" x14ac:dyDescent="0.2">
      <c r="A31" s="88" t="s">
        <v>2528</v>
      </c>
      <c r="B31" s="85">
        <v>990.41642999999999</v>
      </c>
      <c r="C31" s="85">
        <v>11080.947890000001</v>
      </c>
      <c r="D31" s="85">
        <v>10833.028489999999</v>
      </c>
      <c r="E31" s="85">
        <v>2621.4318800000001</v>
      </c>
      <c r="F31" s="85">
        <v>128.24794</v>
      </c>
      <c r="G31" s="85">
        <v>3488.20705</v>
      </c>
      <c r="H31" s="85">
        <v>8894.64624</v>
      </c>
      <c r="I31" s="85">
        <v>317.04691000000003</v>
      </c>
      <c r="J31" s="85">
        <v>3095.57836</v>
      </c>
      <c r="K31" s="85">
        <v>4956.4299800000008</v>
      </c>
      <c r="L31" s="85">
        <v>7737.3026799999998</v>
      </c>
      <c r="M31" s="85">
        <v>731.73966000000007</v>
      </c>
      <c r="N31" s="85">
        <v>9855.9793099999988</v>
      </c>
      <c r="O31" s="85">
        <v>1011.35484</v>
      </c>
      <c r="P31" s="85">
        <v>322.45501999999999</v>
      </c>
      <c r="Q31" s="85">
        <v>4.6921099999999996</v>
      </c>
      <c r="R31" s="85">
        <v>1637.3434900000002</v>
      </c>
      <c r="S31" s="85">
        <v>13567.952449999999</v>
      </c>
      <c r="T31" s="85">
        <v>5905.5751199999995</v>
      </c>
      <c r="U31" s="85">
        <v>1238.1172199999999</v>
      </c>
      <c r="V31" s="85">
        <v>584.74527</v>
      </c>
      <c r="W31" s="85">
        <v>80.241049999999987</v>
      </c>
      <c r="X31" s="85">
        <v>5220.1580599999998</v>
      </c>
      <c r="Y31" s="85">
        <v>6140.18012</v>
      </c>
      <c r="Z31" s="86">
        <f t="shared" si="2"/>
        <v>100443.81756999998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6">
        <f t="shared" si="2"/>
        <v>0</v>
      </c>
      <c r="AA32" s="3"/>
    </row>
    <row r="33" spans="1:27" ht="15" customHeight="1" x14ac:dyDescent="0.2">
      <c r="A33" s="88" t="s">
        <v>1416</v>
      </c>
      <c r="B33" s="85">
        <v>-8142.4210000000003</v>
      </c>
      <c r="C33" s="85">
        <v>-9628.0244999999995</v>
      </c>
      <c r="D33" s="85">
        <v>-13478.866080000002</v>
      </c>
      <c r="E33" s="85">
        <v>-2066.1771899999999</v>
      </c>
      <c r="F33" s="85">
        <v>-6481.8745600000002</v>
      </c>
      <c r="G33" s="85">
        <v>-12981.139570000001</v>
      </c>
      <c r="H33" s="85">
        <v>-8642.8179299999993</v>
      </c>
      <c r="I33" s="85">
        <v>-848.23392999999999</v>
      </c>
      <c r="J33" s="85">
        <v>-3019.79016</v>
      </c>
      <c r="K33" s="85">
        <v>-1938.9137300000002</v>
      </c>
      <c r="L33" s="85">
        <v>-15414.35874</v>
      </c>
      <c r="M33" s="85">
        <v>-4395.4400300000007</v>
      </c>
      <c r="N33" s="85">
        <v>-16501.720129999998</v>
      </c>
      <c r="O33" s="85">
        <v>-839.87067000000002</v>
      </c>
      <c r="P33" s="85">
        <v>-271.84545000000003</v>
      </c>
      <c r="Q33" s="85">
        <v>-147.73502999999999</v>
      </c>
      <c r="R33" s="85">
        <v>-1308.0568399999997</v>
      </c>
      <c r="S33" s="85">
        <v>-31260.806080000002</v>
      </c>
      <c r="T33" s="85">
        <v>-4424.82276</v>
      </c>
      <c r="U33" s="85">
        <v>-4823.2247300000008</v>
      </c>
      <c r="V33" s="85">
        <v>-2419.3071</v>
      </c>
      <c r="W33" s="85">
        <v>-919.75300000000004</v>
      </c>
      <c r="X33" s="85">
        <v>-3699.5065200000004</v>
      </c>
      <c r="Y33" s="85">
        <v>-8000.4504599999991</v>
      </c>
      <c r="Z33" s="86">
        <f t="shared" si="2"/>
        <v>-161655.15618999998</v>
      </c>
      <c r="AA33" s="3"/>
    </row>
    <row r="34" spans="1:27" ht="15" customHeight="1" x14ac:dyDescent="0.2">
      <c r="A34" s="90" t="s">
        <v>1417</v>
      </c>
      <c r="B34" s="85">
        <v>8111.1030000000001</v>
      </c>
      <c r="C34" s="85">
        <v>8473.5170499999986</v>
      </c>
      <c r="D34" s="85">
        <v>6911.6195600000001</v>
      </c>
      <c r="E34" s="85">
        <v>1711.13104</v>
      </c>
      <c r="F34" s="85">
        <v>3829.5366799999997</v>
      </c>
      <c r="G34" s="85">
        <v>6074.5677699999997</v>
      </c>
      <c r="H34" s="85">
        <v>6580.6155999999992</v>
      </c>
      <c r="I34" s="85">
        <v>177.73220000000001</v>
      </c>
      <c r="J34" s="85">
        <v>1469.4781099999998</v>
      </c>
      <c r="K34" s="85">
        <v>1562.38498</v>
      </c>
      <c r="L34" s="85">
        <v>11548.39788</v>
      </c>
      <c r="M34" s="85">
        <v>4220.1007300000001</v>
      </c>
      <c r="N34" s="85">
        <v>15551.411670000001</v>
      </c>
      <c r="O34" s="85">
        <v>637.79624999999999</v>
      </c>
      <c r="P34" s="85">
        <v>178.30422000000002</v>
      </c>
      <c r="Q34" s="85">
        <v>112.18675</v>
      </c>
      <c r="R34" s="85">
        <v>889.20089999999993</v>
      </c>
      <c r="S34" s="85">
        <v>29926.798589999995</v>
      </c>
      <c r="T34" s="85">
        <v>3518.90229</v>
      </c>
      <c r="U34" s="85">
        <v>3966.4634300000002</v>
      </c>
      <c r="V34" s="85">
        <v>195.23286999999999</v>
      </c>
      <c r="W34" s="85">
        <v>847.05121999999994</v>
      </c>
      <c r="X34" s="85">
        <v>2440.2512099999999</v>
      </c>
      <c r="Y34" s="85">
        <v>7225.7922600000002</v>
      </c>
      <c r="Z34" s="86">
        <f t="shared" si="2"/>
        <v>126159.57625999997</v>
      </c>
      <c r="AA34" s="3"/>
    </row>
    <row r="35" spans="1:27" ht="15" customHeight="1" x14ac:dyDescent="0.2">
      <c r="A35" s="88" t="s">
        <v>1418</v>
      </c>
      <c r="B35" s="85">
        <v>491.53500000000003</v>
      </c>
      <c r="C35" s="85">
        <v>9033.1466700000001</v>
      </c>
      <c r="D35" s="85">
        <v>9095.1934000000001</v>
      </c>
      <c r="E35" s="85">
        <v>1534.3915500000001</v>
      </c>
      <c r="F35" s="85">
        <v>11448.85059</v>
      </c>
      <c r="G35" s="85">
        <v>7831.4297300000007</v>
      </c>
      <c r="H35" s="85">
        <v>6594.6487500000003</v>
      </c>
      <c r="I35" s="85">
        <v>628.23388999999997</v>
      </c>
      <c r="J35" s="85">
        <v>2489.18253</v>
      </c>
      <c r="K35" s="85">
        <v>2525.75225</v>
      </c>
      <c r="L35" s="85">
        <v>8049.7290199999998</v>
      </c>
      <c r="M35" s="85">
        <v>1935.6168</v>
      </c>
      <c r="N35" s="85">
        <v>10120.43758</v>
      </c>
      <c r="O35" s="85">
        <v>523.61424</v>
      </c>
      <c r="P35" s="85">
        <v>179.19371000000001</v>
      </c>
      <c r="Q35" s="85">
        <v>55.885469999999998</v>
      </c>
      <c r="R35" s="85">
        <v>587.65440999999998</v>
      </c>
      <c r="S35" s="85">
        <v>32468.418799999999</v>
      </c>
      <c r="T35" s="85">
        <v>2496.7060000000001</v>
      </c>
      <c r="U35" s="85">
        <v>4227.0488700000005</v>
      </c>
      <c r="V35" s="85">
        <v>1690.67353</v>
      </c>
      <c r="W35" s="85">
        <v>919.83022000000005</v>
      </c>
      <c r="X35" s="85">
        <v>1755.3791400000002</v>
      </c>
      <c r="Y35" s="85">
        <v>5555.90841</v>
      </c>
      <c r="Z35" s="86">
        <f t="shared" si="2"/>
        <v>122238.46056000002</v>
      </c>
      <c r="AA35" s="3"/>
    </row>
    <row r="36" spans="1:27" ht="15" customHeight="1" x14ac:dyDescent="0.2">
      <c r="A36" s="90" t="s">
        <v>1419</v>
      </c>
      <c r="B36" s="85">
        <v>-451.923</v>
      </c>
      <c r="C36" s="85">
        <v>-7502.3072799999991</v>
      </c>
      <c r="D36" s="85">
        <v>-5035.0268599999999</v>
      </c>
      <c r="E36" s="85">
        <v>-1396.1363399999998</v>
      </c>
      <c r="F36" s="85">
        <v>-7649.9929799999991</v>
      </c>
      <c r="G36" s="85">
        <v>-3974.0357100000001</v>
      </c>
      <c r="H36" s="85">
        <v>-5487.7203399999999</v>
      </c>
      <c r="I36" s="85">
        <v>-182.24510999999998</v>
      </c>
      <c r="J36" s="85">
        <v>-1331.5675899999999</v>
      </c>
      <c r="K36" s="85">
        <v>-2042.2883399999998</v>
      </c>
      <c r="L36" s="85">
        <v>-6689.4298599999993</v>
      </c>
      <c r="M36" s="85">
        <v>-1825.8223500000001</v>
      </c>
      <c r="N36" s="85">
        <v>-9541.257599999999</v>
      </c>
      <c r="O36" s="85">
        <v>-285.5059</v>
      </c>
      <c r="P36" s="85">
        <v>-134.40029999999999</v>
      </c>
      <c r="Q36" s="85">
        <v>-37.9</v>
      </c>
      <c r="R36" s="85">
        <v>-452.48067000000003</v>
      </c>
      <c r="S36" s="85">
        <v>-31064.628199999999</v>
      </c>
      <c r="T36" s="85">
        <v>-2163.7122000000004</v>
      </c>
      <c r="U36" s="85">
        <v>-4001.0829000000003</v>
      </c>
      <c r="V36" s="85">
        <v>-368.58465999999999</v>
      </c>
      <c r="W36" s="85">
        <v>-842.3053000000001</v>
      </c>
      <c r="X36" s="85">
        <v>-1316.18238</v>
      </c>
      <c r="Y36" s="85">
        <v>-5047.4449100000002</v>
      </c>
      <c r="Z36" s="86">
        <f t="shared" si="2"/>
        <v>-98823.980779999983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6">
        <f t="shared" si="2"/>
        <v>0</v>
      </c>
      <c r="AA37" s="3"/>
    </row>
    <row r="38" spans="1:27" ht="15" customHeight="1" x14ac:dyDescent="0.2">
      <c r="A38" s="90" t="s">
        <v>2534</v>
      </c>
      <c r="B38" s="85">
        <v>-19.142389999999999</v>
      </c>
      <c r="C38" s="85">
        <v>-215.33977999999996</v>
      </c>
      <c r="D38" s="85">
        <v>-350.93599999999998</v>
      </c>
      <c r="E38" s="85">
        <v>-87.287099999999995</v>
      </c>
      <c r="F38" s="85">
        <v>-437.18624999999997</v>
      </c>
      <c r="G38" s="85">
        <v>-592.59043999999972</v>
      </c>
      <c r="H38" s="85">
        <v>-349.09591000000006</v>
      </c>
      <c r="I38" s="85">
        <v>-77.228769999999997</v>
      </c>
      <c r="J38" s="85">
        <v>-181.18226999999999</v>
      </c>
      <c r="K38" s="85">
        <v>-390.45549999999997</v>
      </c>
      <c r="L38" s="85">
        <v>-902.33257000000003</v>
      </c>
      <c r="M38" s="85">
        <v>-27.56326</v>
      </c>
      <c r="N38" s="85">
        <v>-122.2238</v>
      </c>
      <c r="O38" s="85">
        <v>-30.141959999999997</v>
      </c>
      <c r="P38" s="85">
        <v>-45.527929999999991</v>
      </c>
      <c r="Q38" s="85">
        <v>-2.0147599999999999</v>
      </c>
      <c r="R38" s="85">
        <v>-54.157870000000003</v>
      </c>
      <c r="S38" s="85">
        <v>-494.48464999999999</v>
      </c>
      <c r="T38" s="85">
        <v>-314.09661999999997</v>
      </c>
      <c r="U38" s="85">
        <v>-45.545159999999996</v>
      </c>
      <c r="V38" s="85">
        <v>-489.50445999999999</v>
      </c>
      <c r="W38" s="85">
        <v>-4.2571199999999996</v>
      </c>
      <c r="X38" s="85">
        <v>-567.4541999999999</v>
      </c>
      <c r="Y38" s="85">
        <v>-337.38220999999999</v>
      </c>
      <c r="Z38" s="86">
        <f t="shared" si="2"/>
        <v>-6137.1309799999999</v>
      </c>
      <c r="AA38" s="3"/>
    </row>
    <row r="39" spans="1:27" ht="15" customHeight="1" x14ac:dyDescent="0.2">
      <c r="A39" s="88" t="s">
        <v>2535</v>
      </c>
      <c r="B39" s="85">
        <v>339.52507000000003</v>
      </c>
      <c r="C39" s="85">
        <v>588.88346999999965</v>
      </c>
      <c r="D39" s="85">
        <v>-4269.1715099999992</v>
      </c>
      <c r="E39" s="85">
        <v>-70.778020000000112</v>
      </c>
      <c r="F39" s="85">
        <v>-4260.3429644900616</v>
      </c>
      <c r="G39" s="85">
        <v>-4041.6146300000023</v>
      </c>
      <c r="H39" s="85">
        <v>-1023.3605499999986</v>
      </c>
      <c r="I39" s="85">
        <v>-324.4986100000001</v>
      </c>
      <c r="J39" s="85">
        <v>-312.09363000000013</v>
      </c>
      <c r="K39" s="85">
        <v>-1072.54891</v>
      </c>
      <c r="L39" s="85">
        <v>-2552.6450585987782</v>
      </c>
      <c r="M39" s="85">
        <v>274.59285525174187</v>
      </c>
      <c r="N39" s="85">
        <v>2938.0621099999998</v>
      </c>
      <c r="O39" s="85">
        <v>-15.650209999999987</v>
      </c>
      <c r="P39" s="85">
        <v>-536.82038999999986</v>
      </c>
      <c r="Q39" s="85">
        <v>-0.71652000000000049</v>
      </c>
      <c r="R39" s="85">
        <v>-340.95379999999994</v>
      </c>
      <c r="S39" s="85">
        <v>143.10860000000125</v>
      </c>
      <c r="T39" s="85">
        <v>398.2620699999996</v>
      </c>
      <c r="U39" s="85">
        <v>-2037.1681376635393</v>
      </c>
      <c r="V39" s="85">
        <v>-2016.797538525223</v>
      </c>
      <c r="W39" s="85">
        <v>-7.6944400000000002</v>
      </c>
      <c r="X39" s="85">
        <v>2711.997949999999</v>
      </c>
      <c r="Y39" s="85">
        <v>3269.0599199999992</v>
      </c>
      <c r="Z39" s="86">
        <f t="shared" si="2"/>
        <v>-12219.362874025859</v>
      </c>
      <c r="AA39" s="3"/>
    </row>
    <row r="40" spans="1:27" ht="15" customHeight="1" x14ac:dyDescent="0.2">
      <c r="A40" s="86" t="s">
        <v>1420</v>
      </c>
      <c r="B40" s="85">
        <v>-376.97156999999999</v>
      </c>
      <c r="C40" s="85">
        <v>-2100.0504799999999</v>
      </c>
      <c r="D40" s="85">
        <v>-6474.5709399999996</v>
      </c>
      <c r="E40" s="85">
        <v>-815.54011000000003</v>
      </c>
      <c r="F40" s="85">
        <v>-2445.4170544900617</v>
      </c>
      <c r="G40" s="85">
        <v>-6046.1811600000019</v>
      </c>
      <c r="H40" s="85">
        <v>-4127.3694399999995</v>
      </c>
      <c r="I40" s="85">
        <v>-66.742370000000051</v>
      </c>
      <c r="J40" s="85">
        <v>-2348.1433900000002</v>
      </c>
      <c r="K40" s="85">
        <v>-2504.0004399999998</v>
      </c>
      <c r="L40" s="85">
        <v>-5847.3003799999942</v>
      </c>
      <c r="M40" s="85">
        <v>-308.52535999999998</v>
      </c>
      <c r="N40" s="85">
        <v>-3489.30071</v>
      </c>
      <c r="O40" s="85">
        <v>-449.37144000000001</v>
      </c>
      <c r="P40" s="85">
        <v>-542.81020999999998</v>
      </c>
      <c r="Q40" s="85">
        <v>-20.443580000000001</v>
      </c>
      <c r="R40" s="85">
        <v>-824.79823999999985</v>
      </c>
      <c r="S40" s="85">
        <v>-4640.6268399999999</v>
      </c>
      <c r="T40" s="85">
        <v>-3370.5278399999997</v>
      </c>
      <c r="U40" s="85">
        <v>-2110.7353499999995</v>
      </c>
      <c r="V40" s="85">
        <v>-1814.5208600000001</v>
      </c>
      <c r="W40" s="85">
        <v>-1.25271</v>
      </c>
      <c r="X40" s="85">
        <v>-3643.7836499999999</v>
      </c>
      <c r="Y40" s="85">
        <v>-3445.0790499999998</v>
      </c>
      <c r="Z40" s="86">
        <f t="shared" si="2"/>
        <v>-57814.06317449006</v>
      </c>
      <c r="AA40" s="3"/>
    </row>
    <row r="41" spans="1:27" ht="15" customHeight="1" x14ac:dyDescent="0.2">
      <c r="A41" s="86" t="s">
        <v>1421</v>
      </c>
      <c r="B41" s="85">
        <v>716.49664000000007</v>
      </c>
      <c r="C41" s="85">
        <v>4501.6136399999996</v>
      </c>
      <c r="D41" s="85">
        <v>6306.7739099999999</v>
      </c>
      <c r="E41" s="85">
        <v>1383.31387</v>
      </c>
      <c r="F41" s="85">
        <v>140.99689000000001</v>
      </c>
      <c r="G41" s="85">
        <v>4368.18858</v>
      </c>
      <c r="H41" s="85">
        <v>4808.456720000001</v>
      </c>
      <c r="I41" s="85">
        <v>0</v>
      </c>
      <c r="J41" s="85">
        <v>2653.5220399999998</v>
      </c>
      <c r="K41" s="85">
        <v>2404.2151699999999</v>
      </c>
      <c r="L41" s="85">
        <v>6114.9758300000003</v>
      </c>
      <c r="M41" s="85">
        <v>822.89693999999997</v>
      </c>
      <c r="N41" s="85">
        <v>8522.7673500000001</v>
      </c>
      <c r="O41" s="85">
        <v>664.52364</v>
      </c>
      <c r="P41" s="85">
        <v>608.48057000000006</v>
      </c>
      <c r="Q41" s="85">
        <v>31.753780000000003</v>
      </c>
      <c r="R41" s="85">
        <v>1028.1981499999999</v>
      </c>
      <c r="S41" s="85">
        <v>8320.4122000000007</v>
      </c>
      <c r="T41" s="85">
        <v>5174.9315699999997</v>
      </c>
      <c r="U41" s="85">
        <v>960.64531000000011</v>
      </c>
      <c r="V41" s="85">
        <v>145.18751</v>
      </c>
      <c r="W41" s="85">
        <v>4.0535800000000002</v>
      </c>
      <c r="X41" s="85">
        <v>9253.0596000000005</v>
      </c>
      <c r="Y41" s="85">
        <v>8271.6077199999982</v>
      </c>
      <c r="Z41" s="86">
        <f t="shared" si="2"/>
        <v>77207.071209999995</v>
      </c>
      <c r="AA41" s="3"/>
    </row>
    <row r="42" spans="1:27" ht="15" customHeight="1" x14ac:dyDescent="0.2">
      <c r="A42" s="86" t="s">
        <v>1422</v>
      </c>
      <c r="B42" s="85">
        <v>0</v>
      </c>
      <c r="C42" s="85">
        <v>-942.73289</v>
      </c>
      <c r="D42" s="85">
        <v>-1624.25965</v>
      </c>
      <c r="E42" s="85">
        <v>-278.99995000000001</v>
      </c>
      <c r="F42" s="85">
        <v>-1126.7171899999998</v>
      </c>
      <c r="G42" s="85">
        <v>-886.15823999999998</v>
      </c>
      <c r="H42" s="85">
        <v>-627.30803999999989</v>
      </c>
      <c r="I42" s="85">
        <v>-134.54882000000001</v>
      </c>
      <c r="J42" s="85">
        <v>-321.90544000000006</v>
      </c>
      <c r="K42" s="85">
        <v>-657.94480999999996</v>
      </c>
      <c r="L42" s="85">
        <v>-1875.3426251574256</v>
      </c>
      <c r="M42" s="85">
        <v>-134.76980712733987</v>
      </c>
      <c r="N42" s="85">
        <v>-1035.0466899999999</v>
      </c>
      <c r="O42" s="85">
        <v>-148.75047000000001</v>
      </c>
      <c r="P42" s="85">
        <v>-274.12166999999999</v>
      </c>
      <c r="Q42" s="85">
        <v>-6.0678800000000006</v>
      </c>
      <c r="R42" s="85">
        <v>-331.98407999999995</v>
      </c>
      <c r="S42" s="85">
        <v>-2059.2126899999998</v>
      </c>
      <c r="T42" s="85">
        <v>-781.18633999999997</v>
      </c>
      <c r="U42" s="85">
        <v>-485.69940406134668</v>
      </c>
      <c r="V42" s="85">
        <v>-197.90384202768405</v>
      </c>
      <c r="W42" s="85">
        <v>-6.8371100000000009</v>
      </c>
      <c r="X42" s="85">
        <v>-1549.2116600000002</v>
      </c>
      <c r="Y42" s="85">
        <v>-1113.3221299999998</v>
      </c>
      <c r="Z42" s="86">
        <f t="shared" si="2"/>
        <v>-16600.031428373801</v>
      </c>
      <c r="AA42" s="3"/>
    </row>
    <row r="43" spans="1:27" ht="15" customHeight="1" x14ac:dyDescent="0.2">
      <c r="A43" s="86" t="s">
        <v>1423</v>
      </c>
      <c r="B43" s="84">
        <v>0</v>
      </c>
      <c r="C43" s="84">
        <v>-753.53568999999993</v>
      </c>
      <c r="D43" s="84">
        <v>-1294.1951899999999</v>
      </c>
      <c r="E43" s="84">
        <v>-258.29768000000001</v>
      </c>
      <c r="F43" s="84">
        <v>-307.25468000000001</v>
      </c>
      <c r="G43" s="84">
        <v>-475.81039000000004</v>
      </c>
      <c r="H43" s="84">
        <v>-296.72588000000002</v>
      </c>
      <c r="I43" s="84">
        <v>-8.019540000000001</v>
      </c>
      <c r="J43" s="84">
        <v>-282.25999000000002</v>
      </c>
      <c r="K43" s="84">
        <v>-257.61367999999999</v>
      </c>
      <c r="L43" s="84">
        <v>-896.59831178181526</v>
      </c>
      <c r="M43" s="84">
        <v>-66.456227349177439</v>
      </c>
      <c r="N43" s="84">
        <v>-685.03799000000004</v>
      </c>
      <c r="O43" s="84">
        <v>-78.401089999999996</v>
      </c>
      <c r="P43" s="84">
        <v>-68.917779999999993</v>
      </c>
      <c r="Q43" s="84">
        <v>-5.9588400000000004</v>
      </c>
      <c r="R43" s="84">
        <v>-184.78095000000002</v>
      </c>
      <c r="S43" s="84">
        <v>-870.44747000000007</v>
      </c>
      <c r="T43" s="84">
        <v>-381.11897999999997</v>
      </c>
      <c r="U43" s="84">
        <v>-232.65332633717438</v>
      </c>
      <c r="V43" s="84">
        <v>-31.44573055593801</v>
      </c>
      <c r="W43" s="84">
        <v>-2.5991400000000002</v>
      </c>
      <c r="X43" s="84">
        <v>-662.94659000000001</v>
      </c>
      <c r="Y43" s="84">
        <v>-361.27046999999999</v>
      </c>
      <c r="Z43" s="86">
        <f t="shared" si="2"/>
        <v>-8462.3456160241058</v>
      </c>
      <c r="AA43" s="3"/>
    </row>
    <row r="44" spans="1:27" ht="15" customHeight="1" x14ac:dyDescent="0.2">
      <c r="A44" s="86" t="s">
        <v>1424</v>
      </c>
      <c r="B44" s="85">
        <v>0</v>
      </c>
      <c r="C44" s="85">
        <v>0</v>
      </c>
      <c r="D44" s="85">
        <v>-959.57505000000003</v>
      </c>
      <c r="E44" s="85">
        <v>-63.112859999999998</v>
      </c>
      <c r="F44" s="85">
        <v>-247.20487</v>
      </c>
      <c r="G44" s="85">
        <v>-108.71317000000002</v>
      </c>
      <c r="H44" s="85">
        <v>-42.585339999999995</v>
      </c>
      <c r="I44" s="85">
        <v>-20.230340000000005</v>
      </c>
      <c r="J44" s="85">
        <v>0</v>
      </c>
      <c r="K44" s="85">
        <v>-55.435149999999993</v>
      </c>
      <c r="L44" s="85">
        <v>-9.5300567294826326</v>
      </c>
      <c r="M44" s="85">
        <v>-9.6781502717407637</v>
      </c>
      <c r="N44" s="85">
        <v>0</v>
      </c>
      <c r="O44" s="85">
        <v>0</v>
      </c>
      <c r="P44" s="85">
        <v>-174.29917</v>
      </c>
      <c r="Q44" s="85">
        <v>0</v>
      </c>
      <c r="R44" s="85">
        <v>-0.58311999999999997</v>
      </c>
      <c r="S44" s="85">
        <v>-441.56087000000002</v>
      </c>
      <c r="T44" s="85">
        <v>0</v>
      </c>
      <c r="U44" s="85">
        <v>-51.510089935563478</v>
      </c>
      <c r="V44" s="85">
        <v>0</v>
      </c>
      <c r="W44" s="85">
        <v>-5.0040000000000008E-2</v>
      </c>
      <c r="X44" s="85">
        <v>-561.91237999999998</v>
      </c>
      <c r="Y44" s="85">
        <v>-25.500330000000002</v>
      </c>
      <c r="Z44" s="86">
        <f t="shared" si="2"/>
        <v>-2771.4809869367873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-2.0419999999999997E-2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-5.8148800000000005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6">
        <f t="shared" si="2"/>
        <v>-5.8353000000000002</v>
      </c>
      <c r="AA45" s="3"/>
    </row>
    <row r="46" spans="1:27" ht="15" customHeight="1" x14ac:dyDescent="0.2">
      <c r="A46" s="86" t="s">
        <v>700</v>
      </c>
      <c r="B46" s="85">
        <v>0</v>
      </c>
      <c r="C46" s="85">
        <v>-116.41110999999999</v>
      </c>
      <c r="D46" s="85">
        <v>-223.34458999999998</v>
      </c>
      <c r="E46" s="85">
        <v>-38.141289999999991</v>
      </c>
      <c r="F46" s="85">
        <v>-274.74606</v>
      </c>
      <c r="G46" s="85">
        <v>-892.91983000000005</v>
      </c>
      <c r="H46" s="85">
        <v>-737.8285699999999</v>
      </c>
      <c r="I46" s="85">
        <v>-94.957540000000009</v>
      </c>
      <c r="J46" s="85">
        <v>-13.306850000000001</v>
      </c>
      <c r="K46" s="85">
        <v>-1.77</v>
      </c>
      <c r="L46" s="85">
        <v>-38.849514930060508</v>
      </c>
      <c r="M46" s="85">
        <v>-28.87454</v>
      </c>
      <c r="N46" s="85">
        <v>-375.31984999999997</v>
      </c>
      <c r="O46" s="85">
        <v>-3.6508499999999997</v>
      </c>
      <c r="P46" s="85">
        <v>-85.15213</v>
      </c>
      <c r="Q46" s="85">
        <v>0</v>
      </c>
      <c r="R46" s="85">
        <v>-27.005559999999999</v>
      </c>
      <c r="S46" s="85">
        <v>-165.45572999999999</v>
      </c>
      <c r="T46" s="85">
        <v>-238.02145999999999</v>
      </c>
      <c r="U46" s="85">
        <v>-117.21527732945508</v>
      </c>
      <c r="V46" s="85">
        <v>-118.1146159416009</v>
      </c>
      <c r="W46" s="85">
        <v>-1.00902</v>
      </c>
      <c r="X46" s="85">
        <v>-123.20737</v>
      </c>
      <c r="Y46" s="85">
        <v>-57.375819999999997</v>
      </c>
      <c r="Z46" s="86">
        <f t="shared" si="2"/>
        <v>-3772.6775782011164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2430</v>
      </c>
      <c r="B48" s="258">
        <f>+B26+B37+B38+B39</f>
        <v>302.72610999999972</v>
      </c>
      <c r="C48" s="258">
        <f>+C26+C37+C38+C39</f>
        <v>-1863.9599400000006</v>
      </c>
      <c r="D48" s="258">
        <f>+D26+D37+D38+D39</f>
        <v>-18107.190760000005</v>
      </c>
      <c r="E48" s="258">
        <f t="shared" ref="E48:Y48" si="3">+E26+E37+E38+E39</f>
        <v>-669.80228999999974</v>
      </c>
      <c r="F48" s="258">
        <f t="shared" si="3"/>
        <v>-8794.9209744900618</v>
      </c>
      <c r="G48" s="258">
        <f t="shared" si="3"/>
        <v>-18027.616030000005</v>
      </c>
      <c r="H48" s="258">
        <f t="shared" si="3"/>
        <v>-4637.2740899999981</v>
      </c>
      <c r="I48" s="258">
        <f t="shared" si="3"/>
        <v>-1922.1399899999999</v>
      </c>
      <c r="J48" s="258">
        <f t="shared" si="3"/>
        <v>-3786.1573899999994</v>
      </c>
      <c r="K48" s="258">
        <f t="shared" si="3"/>
        <v>-2604.4363200000007</v>
      </c>
      <c r="L48" s="258">
        <f t="shared" si="3"/>
        <v>-12642.052888598779</v>
      </c>
      <c r="M48" s="258">
        <f t="shared" si="3"/>
        <v>-59.139234748257536</v>
      </c>
      <c r="N48" s="258">
        <f t="shared" si="3"/>
        <v>907.96346000000199</v>
      </c>
      <c r="O48" s="258">
        <f t="shared" si="3"/>
        <v>-521.17802999999992</v>
      </c>
      <c r="P48" s="258">
        <f t="shared" si="3"/>
        <v>-728.41310999999985</v>
      </c>
      <c r="Q48" s="258">
        <f t="shared" si="3"/>
        <v>-21.836029999999997</v>
      </c>
      <c r="R48" s="258">
        <f t="shared" si="3"/>
        <v>-1365.4357200000002</v>
      </c>
      <c r="S48" s="258">
        <f t="shared" si="3"/>
        <v>-4712.7503600000009</v>
      </c>
      <c r="T48" s="258">
        <f t="shared" si="3"/>
        <v>-2074.4018700000024</v>
      </c>
      <c r="U48" s="258">
        <f t="shared" si="3"/>
        <v>-4064.2175076635394</v>
      </c>
      <c r="V48" s="258">
        <f t="shared" si="3"/>
        <v>-9608.0603985252237</v>
      </c>
      <c r="W48" s="258">
        <f t="shared" si="3"/>
        <v>-16.954159999999977</v>
      </c>
      <c r="X48" s="258">
        <f t="shared" si="3"/>
        <v>-538.21797000000242</v>
      </c>
      <c r="Y48" s="258">
        <f t="shared" si="3"/>
        <v>1746.0139800000006</v>
      </c>
      <c r="Z48" s="258">
        <f>SUM(B48:Y48)</f>
        <v>-93809.451514025859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308</v>
      </c>
      <c r="B50" s="264">
        <f>+B48+B23</f>
        <v>319.72376999999989</v>
      </c>
      <c r="C50" s="264">
        <f>+C48+C23</f>
        <v>1837.6140799999989</v>
      </c>
      <c r="D50" s="264">
        <f>+D48+D23</f>
        <v>2236.2034299999905</v>
      </c>
      <c r="E50" s="264">
        <f t="shared" ref="E50:Y50" si="4">+E48+E23</f>
        <v>174.43731000000128</v>
      </c>
      <c r="F50" s="264">
        <f t="shared" si="4"/>
        <v>2093.9171700099378</v>
      </c>
      <c r="G50" s="264">
        <f t="shared" si="4"/>
        <v>-1833.2870699999585</v>
      </c>
      <c r="H50" s="264">
        <f t="shared" si="4"/>
        <v>-545.72393999999758</v>
      </c>
      <c r="I50" s="264">
        <f t="shared" si="4"/>
        <v>222.37053999999966</v>
      </c>
      <c r="J50" s="264">
        <f t="shared" si="4"/>
        <v>1180.1606399999973</v>
      </c>
      <c r="K50" s="264">
        <f t="shared" si="4"/>
        <v>2392.7095369633362</v>
      </c>
      <c r="L50" s="264">
        <f t="shared" si="4"/>
        <v>6280.2910240187139</v>
      </c>
      <c r="M50" s="264">
        <f t="shared" si="4"/>
        <v>323.10367525174286</v>
      </c>
      <c r="N50" s="264">
        <f t="shared" si="4"/>
        <v>3864.1873600000063</v>
      </c>
      <c r="O50" s="264">
        <f t="shared" si="4"/>
        <v>251.99730999999963</v>
      </c>
      <c r="P50" s="264">
        <f t="shared" si="4"/>
        <v>724.48554999999953</v>
      </c>
      <c r="Q50" s="264">
        <f t="shared" si="4"/>
        <v>38.609040000000022</v>
      </c>
      <c r="R50" s="264">
        <f t="shared" si="4"/>
        <v>365.14382999999998</v>
      </c>
      <c r="S50" s="264">
        <f t="shared" si="4"/>
        <v>2642.9783999999945</v>
      </c>
      <c r="T50" s="264">
        <f t="shared" si="4"/>
        <v>1703.7584100000036</v>
      </c>
      <c r="U50" s="264">
        <f t="shared" si="4"/>
        <v>-29.474877663538791</v>
      </c>
      <c r="V50" s="264">
        <f t="shared" si="4"/>
        <v>-1552.4403293960168</v>
      </c>
      <c r="W50" s="264">
        <f t="shared" si="4"/>
        <v>-9.7228699999999755</v>
      </c>
      <c r="X50" s="264">
        <f t="shared" si="4"/>
        <v>7959.239169999998</v>
      </c>
      <c r="Y50" s="264">
        <f t="shared" si="4"/>
        <v>4055.0722400000031</v>
      </c>
      <c r="Z50" s="264">
        <f>SUM(B50:Y50)</f>
        <v>34695.353399184212</v>
      </c>
      <c r="AA50" s="4"/>
    </row>
    <row r="52" spans="1:2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47" priority="1" stopIfTrue="1">
      <formula>$AV9=1</formula>
    </cfRule>
  </conditionalFormatting>
  <conditionalFormatting sqref="B8:Y8">
    <cfRule type="expression" dxfId="46" priority="2" stopIfTrue="1">
      <formula>$AU8=1</formula>
    </cfRule>
  </conditionalFormatting>
  <conditionalFormatting sqref="Z8">
    <cfRule type="expression" dxfId="45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4000000000000001" top="0.98425196850393704" bottom="0.98425196850393704" header="0.51181102362204722" footer="0.51181102362204722"/>
  <pageSetup paperSize="8" scale="74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  <col min="28" max="28" width="10.140625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2913</v>
      </c>
      <c r="AA3" s="82" t="s">
        <v>2914</v>
      </c>
    </row>
    <row r="5" spans="1:27" x14ac:dyDescent="0.2">
      <c r="A5" s="674" t="s">
        <v>1458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167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311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0</v>
      </c>
      <c r="C10" s="84">
        <v>336.46221999999995</v>
      </c>
      <c r="D10" s="84">
        <v>284.84464999999994</v>
      </c>
      <c r="E10" s="84">
        <v>19.157890000000595</v>
      </c>
      <c r="F10" s="84">
        <v>0</v>
      </c>
      <c r="G10" s="84">
        <v>102.60619</v>
      </c>
      <c r="H10" s="84">
        <v>8149.2809800000077</v>
      </c>
      <c r="I10" s="84">
        <v>0</v>
      </c>
      <c r="J10" s="84">
        <v>865.36205000000041</v>
      </c>
      <c r="K10" s="84">
        <v>0</v>
      </c>
      <c r="L10" s="84">
        <v>38.728890000000014</v>
      </c>
      <c r="M10" s="84">
        <v>0</v>
      </c>
      <c r="N10" s="84">
        <v>610.53475000000049</v>
      </c>
      <c r="O10" s="84">
        <v>6972.8923499999937</v>
      </c>
      <c r="P10" s="84">
        <v>10.976269999999998</v>
      </c>
      <c r="Q10" s="84">
        <v>0</v>
      </c>
      <c r="R10" s="84">
        <v>0</v>
      </c>
      <c r="S10" s="84">
        <v>496.7584600000003</v>
      </c>
      <c r="T10" s="84">
        <v>109.62512</v>
      </c>
      <c r="U10" s="84">
        <v>732.62137000000018</v>
      </c>
      <c r="V10" s="84">
        <v>0</v>
      </c>
      <c r="W10" s="84">
        <v>0</v>
      </c>
      <c r="X10" s="84">
        <v>3.6286199999999953</v>
      </c>
      <c r="Y10" s="84">
        <v>-1.5457100000000246</v>
      </c>
      <c r="Z10" s="84">
        <f>SUM(B10:Y10)</f>
        <v>18731.934100000006</v>
      </c>
      <c r="AA10" s="3"/>
    </row>
    <row r="11" spans="1:27" ht="15" customHeight="1" x14ac:dyDescent="0.2">
      <c r="A11" s="89" t="s">
        <v>2527</v>
      </c>
      <c r="B11" s="85">
        <v>0</v>
      </c>
      <c r="C11" s="85">
        <v>2485.7991299999999</v>
      </c>
      <c r="D11" s="85">
        <v>473.06961000000001</v>
      </c>
      <c r="E11" s="85">
        <v>2361.6837700000001</v>
      </c>
      <c r="F11" s="85">
        <v>0</v>
      </c>
      <c r="G11" s="85">
        <v>755.96401000000003</v>
      </c>
      <c r="H11" s="85">
        <v>16979.570830000004</v>
      </c>
      <c r="I11" s="85">
        <v>0</v>
      </c>
      <c r="J11" s="85">
        <v>4463.8374100000001</v>
      </c>
      <c r="K11" s="85">
        <v>0</v>
      </c>
      <c r="L11" s="85">
        <v>240.46678</v>
      </c>
      <c r="M11" s="85">
        <v>0</v>
      </c>
      <c r="N11" s="85">
        <v>2177.9536300000004</v>
      </c>
      <c r="O11" s="85">
        <v>17385.816789999997</v>
      </c>
      <c r="P11" s="85">
        <v>14.447719999999999</v>
      </c>
      <c r="Q11" s="85">
        <v>0</v>
      </c>
      <c r="R11" s="85">
        <v>20.270529999999997</v>
      </c>
      <c r="S11" s="85">
        <v>2327.6200100000001</v>
      </c>
      <c r="T11" s="85">
        <v>117.50559999999999</v>
      </c>
      <c r="U11" s="85">
        <v>3971.2231900000006</v>
      </c>
      <c r="V11" s="85">
        <v>0</v>
      </c>
      <c r="W11" s="85">
        <v>0</v>
      </c>
      <c r="X11" s="85">
        <v>193.19363000000001</v>
      </c>
      <c r="Y11" s="85">
        <v>393.32162</v>
      </c>
      <c r="Z11" s="84">
        <f t="shared" ref="Z11:Z21" si="0">SUM(B11:Y11)</f>
        <v>54361.744259999999</v>
      </c>
      <c r="AA11" s="3"/>
    </row>
    <row r="12" spans="1:27" ht="15" customHeight="1" x14ac:dyDescent="0.2">
      <c r="A12" s="88" t="s">
        <v>2528</v>
      </c>
      <c r="B12" s="84">
        <v>0</v>
      </c>
      <c r="C12" s="84">
        <v>2485.7991299999999</v>
      </c>
      <c r="D12" s="84">
        <v>176.25725</v>
      </c>
      <c r="E12" s="84">
        <v>2361.6837700000001</v>
      </c>
      <c r="F12" s="84">
        <v>0</v>
      </c>
      <c r="G12" s="84">
        <v>703.34382999999991</v>
      </c>
      <c r="H12" s="84">
        <v>16827.549710000003</v>
      </c>
      <c r="I12" s="84">
        <v>0</v>
      </c>
      <c r="J12" s="84">
        <v>4433.8419800000001</v>
      </c>
      <c r="K12" s="84">
        <v>0</v>
      </c>
      <c r="L12" s="84">
        <v>240.46678</v>
      </c>
      <c r="M12" s="84">
        <v>0</v>
      </c>
      <c r="N12" s="84">
        <v>2128.06864</v>
      </c>
      <c r="O12" s="84">
        <v>17358.451549999998</v>
      </c>
      <c r="P12" s="84">
        <v>3.8469699999999998</v>
      </c>
      <c r="Q12" s="84">
        <v>0</v>
      </c>
      <c r="R12" s="84">
        <v>20.270529999999997</v>
      </c>
      <c r="S12" s="84">
        <v>2327.6200100000001</v>
      </c>
      <c r="T12" s="84">
        <v>1.18177</v>
      </c>
      <c r="U12" s="84">
        <v>3972.8344900000002</v>
      </c>
      <c r="V12" s="84">
        <v>0</v>
      </c>
      <c r="W12" s="84">
        <v>0</v>
      </c>
      <c r="X12" s="84">
        <v>193.19363000000001</v>
      </c>
      <c r="Y12" s="84">
        <v>393.32162</v>
      </c>
      <c r="Z12" s="84">
        <f t="shared" si="0"/>
        <v>53627.731660000005</v>
      </c>
      <c r="AA12" s="3"/>
    </row>
    <row r="13" spans="1:27" ht="15" customHeight="1" x14ac:dyDescent="0.2">
      <c r="A13" s="88" t="s">
        <v>2529</v>
      </c>
      <c r="B13" s="84">
        <v>0</v>
      </c>
      <c r="C13" s="84">
        <v>0</v>
      </c>
      <c r="D13" s="84">
        <v>296.81236000000001</v>
      </c>
      <c r="E13" s="84">
        <v>0</v>
      </c>
      <c r="F13" s="84">
        <v>0</v>
      </c>
      <c r="G13" s="84">
        <v>52.620179999999991</v>
      </c>
      <c r="H13" s="84">
        <v>152.02112</v>
      </c>
      <c r="I13" s="84">
        <v>0</v>
      </c>
      <c r="J13" s="84">
        <v>29.995429999999999</v>
      </c>
      <c r="K13" s="84">
        <v>0</v>
      </c>
      <c r="L13" s="84">
        <v>0</v>
      </c>
      <c r="M13" s="84">
        <v>0</v>
      </c>
      <c r="N13" s="84">
        <v>49.884990000000002</v>
      </c>
      <c r="O13" s="84">
        <v>27.36524</v>
      </c>
      <c r="P13" s="84">
        <v>10.60075</v>
      </c>
      <c r="Q13" s="84">
        <v>0</v>
      </c>
      <c r="R13" s="84">
        <v>0</v>
      </c>
      <c r="S13" s="84">
        <v>0</v>
      </c>
      <c r="T13" s="84">
        <v>116.32382999999999</v>
      </c>
      <c r="U13" s="84">
        <v>-1.6113</v>
      </c>
      <c r="V13" s="84">
        <v>0</v>
      </c>
      <c r="W13" s="84">
        <v>0</v>
      </c>
      <c r="X13" s="84">
        <v>0</v>
      </c>
      <c r="Y13" s="84">
        <v>0</v>
      </c>
      <c r="Z13" s="84">
        <f t="shared" si="0"/>
        <v>734.01260000000002</v>
      </c>
      <c r="AA13" s="3"/>
    </row>
    <row r="14" spans="1:27" ht="15" customHeight="1" x14ac:dyDescent="0.2">
      <c r="A14" s="88" t="s">
        <v>1407</v>
      </c>
      <c r="B14" s="85">
        <v>0</v>
      </c>
      <c r="C14" s="85">
        <v>-2104.9065499999997</v>
      </c>
      <c r="D14" s="85">
        <v>-170.37255999999999</v>
      </c>
      <c r="E14" s="85">
        <v>-2341.0798999999997</v>
      </c>
      <c r="F14" s="85">
        <v>0</v>
      </c>
      <c r="G14" s="85">
        <v>-660.69660999999996</v>
      </c>
      <c r="H14" s="85">
        <v>-9145.7872899999984</v>
      </c>
      <c r="I14" s="85">
        <v>0</v>
      </c>
      <c r="J14" s="85">
        <v>-3399.7186099999999</v>
      </c>
      <c r="K14" s="85">
        <v>0</v>
      </c>
      <c r="L14" s="85">
        <v>-201.24721</v>
      </c>
      <c r="M14" s="85">
        <v>0</v>
      </c>
      <c r="N14" s="85">
        <v>-1554.36268</v>
      </c>
      <c r="O14" s="85">
        <v>-11073.62991</v>
      </c>
      <c r="P14" s="85">
        <v>-3.8469699999999998</v>
      </c>
      <c r="Q14" s="85">
        <v>0</v>
      </c>
      <c r="R14" s="85">
        <v>-20.270529999999997</v>
      </c>
      <c r="S14" s="85">
        <v>-1820.79846</v>
      </c>
      <c r="T14" s="85">
        <v>0</v>
      </c>
      <c r="U14" s="85">
        <v>-2281.8563899999999</v>
      </c>
      <c r="V14" s="85">
        <v>0</v>
      </c>
      <c r="W14" s="85">
        <v>0</v>
      </c>
      <c r="X14" s="85">
        <v>-181.28585000000001</v>
      </c>
      <c r="Y14" s="85">
        <v>-393.58696000000003</v>
      </c>
      <c r="Z14" s="84">
        <f t="shared" si="0"/>
        <v>-35353.446479999999</v>
      </c>
      <c r="AA14" s="3"/>
    </row>
    <row r="15" spans="1:27" ht="15" customHeight="1" x14ac:dyDescent="0.2">
      <c r="A15" s="88" t="s">
        <v>1408</v>
      </c>
      <c r="B15" s="85">
        <v>0</v>
      </c>
      <c r="C15" s="85">
        <v>-539.48742000000004</v>
      </c>
      <c r="D15" s="85">
        <v>-154.61060999999998</v>
      </c>
      <c r="E15" s="85">
        <v>-305.04811000000001</v>
      </c>
      <c r="F15" s="85">
        <v>0</v>
      </c>
      <c r="G15" s="85">
        <v>-220.46593999999999</v>
      </c>
      <c r="H15" s="85">
        <v>-1919.3141499999997</v>
      </c>
      <c r="I15" s="85">
        <v>0</v>
      </c>
      <c r="J15" s="85">
        <v>-1423.5831899999998</v>
      </c>
      <c r="K15" s="85">
        <v>0</v>
      </c>
      <c r="L15" s="85">
        <v>-54.603020000000001</v>
      </c>
      <c r="M15" s="85">
        <v>0</v>
      </c>
      <c r="N15" s="85">
        <v>-385.35820000000001</v>
      </c>
      <c r="O15" s="85">
        <v>-2949.4277999999999</v>
      </c>
      <c r="P15" s="85">
        <v>-3.4016299999999999</v>
      </c>
      <c r="Q15" s="85">
        <v>0</v>
      </c>
      <c r="R15" s="85">
        <v>0</v>
      </c>
      <c r="S15" s="85">
        <v>-354.34456999999998</v>
      </c>
      <c r="T15" s="85">
        <v>-25.421340000000001</v>
      </c>
      <c r="U15" s="85">
        <v>-1994.3042700000001</v>
      </c>
      <c r="V15" s="85">
        <v>0</v>
      </c>
      <c r="W15" s="85">
        <v>0</v>
      </c>
      <c r="X15" s="85">
        <v>-41.394370000000002</v>
      </c>
      <c r="Y15" s="85">
        <v>-19.521090000000001</v>
      </c>
      <c r="Z15" s="84">
        <f t="shared" si="0"/>
        <v>-10390.28571</v>
      </c>
      <c r="AA15" s="3"/>
    </row>
    <row r="16" spans="1:27" ht="15" customHeight="1" x14ac:dyDescent="0.2">
      <c r="A16" s="90" t="s">
        <v>1409</v>
      </c>
      <c r="B16" s="85">
        <v>0</v>
      </c>
      <c r="C16" s="85">
        <v>477.77281999999997</v>
      </c>
      <c r="D16" s="85">
        <v>104.00307999999998</v>
      </c>
      <c r="E16" s="85">
        <v>297.94184000000001</v>
      </c>
      <c r="F16" s="85">
        <v>0</v>
      </c>
      <c r="G16" s="85">
        <v>212.71358999999995</v>
      </c>
      <c r="H16" s="85">
        <v>853.99394999999993</v>
      </c>
      <c r="I16" s="85">
        <v>0</v>
      </c>
      <c r="J16" s="85">
        <v>1132.4463000000001</v>
      </c>
      <c r="K16" s="85">
        <v>0</v>
      </c>
      <c r="L16" s="85">
        <v>46.400660000000002</v>
      </c>
      <c r="M16" s="85">
        <v>0</v>
      </c>
      <c r="N16" s="85">
        <v>297.65366</v>
      </c>
      <c r="O16" s="85">
        <v>1449.77205</v>
      </c>
      <c r="P16" s="85">
        <v>2.1802700000000002</v>
      </c>
      <c r="Q16" s="85">
        <v>0</v>
      </c>
      <c r="R16" s="85">
        <v>0</v>
      </c>
      <c r="S16" s="85">
        <v>306.00427000000002</v>
      </c>
      <c r="T16" s="85">
        <v>0</v>
      </c>
      <c r="U16" s="85">
        <v>999.09537</v>
      </c>
      <c r="V16" s="85">
        <v>0</v>
      </c>
      <c r="W16" s="85">
        <v>0</v>
      </c>
      <c r="X16" s="85">
        <v>33.115209999999998</v>
      </c>
      <c r="Y16" s="85">
        <v>18.24072</v>
      </c>
      <c r="Z16" s="84">
        <f t="shared" si="0"/>
        <v>6231.3337899999997</v>
      </c>
      <c r="AA16" s="3"/>
    </row>
    <row r="17" spans="1:27" ht="15" customHeight="1" x14ac:dyDescent="0.2">
      <c r="A17" s="88" t="s">
        <v>1410</v>
      </c>
      <c r="B17" s="85">
        <v>0</v>
      </c>
      <c r="C17" s="85">
        <v>298.97949999999997</v>
      </c>
      <c r="D17" s="85">
        <v>32.999410000000005</v>
      </c>
      <c r="E17" s="85">
        <v>3222.4388200000003</v>
      </c>
      <c r="F17" s="85">
        <v>0</v>
      </c>
      <c r="G17" s="85">
        <v>147.25849000000002</v>
      </c>
      <c r="H17" s="85">
        <v>2719.8789999999999</v>
      </c>
      <c r="I17" s="85">
        <v>0</v>
      </c>
      <c r="J17" s="85">
        <v>355.12002999999999</v>
      </c>
      <c r="K17" s="85">
        <v>0</v>
      </c>
      <c r="L17" s="85">
        <v>139.01157000000001</v>
      </c>
      <c r="M17" s="85">
        <v>0</v>
      </c>
      <c r="N17" s="85">
        <v>223.92451</v>
      </c>
      <c r="O17" s="85">
        <v>5538.1602199999998</v>
      </c>
      <c r="P17" s="85">
        <v>1.5968799999999999</v>
      </c>
      <c r="Q17" s="85">
        <v>0</v>
      </c>
      <c r="R17" s="85">
        <v>0</v>
      </c>
      <c r="S17" s="85">
        <v>120.86048</v>
      </c>
      <c r="T17" s="85">
        <v>17.540859999999999</v>
      </c>
      <c r="U17" s="85">
        <v>83.533860000000004</v>
      </c>
      <c r="V17" s="85">
        <v>0</v>
      </c>
      <c r="W17" s="85">
        <v>0</v>
      </c>
      <c r="X17" s="85">
        <v>0</v>
      </c>
      <c r="Y17" s="85">
        <v>0</v>
      </c>
      <c r="Z17" s="84">
        <f t="shared" si="0"/>
        <v>12901.303629999997</v>
      </c>
      <c r="AA17" s="3"/>
    </row>
    <row r="18" spans="1:27" ht="15" customHeight="1" x14ac:dyDescent="0.2">
      <c r="A18" s="88" t="s">
        <v>1411</v>
      </c>
      <c r="B18" s="85">
        <v>0</v>
      </c>
      <c r="C18" s="85">
        <v>-281.69526000000002</v>
      </c>
      <c r="D18" s="85">
        <v>-0.24428</v>
      </c>
      <c r="E18" s="85">
        <v>-3216.7785299999996</v>
      </c>
      <c r="F18" s="85">
        <v>0</v>
      </c>
      <c r="G18" s="85">
        <v>-132.16735</v>
      </c>
      <c r="H18" s="85">
        <v>-1339.0613599999999</v>
      </c>
      <c r="I18" s="85">
        <v>0</v>
      </c>
      <c r="J18" s="85">
        <v>-262.73989</v>
      </c>
      <c r="K18" s="85">
        <v>0</v>
      </c>
      <c r="L18" s="85">
        <v>-131.29989</v>
      </c>
      <c r="M18" s="85">
        <v>0</v>
      </c>
      <c r="N18" s="85">
        <v>-149.27616999999998</v>
      </c>
      <c r="O18" s="85">
        <v>-3377.799</v>
      </c>
      <c r="P18" s="85">
        <v>0</v>
      </c>
      <c r="Q18" s="85">
        <v>0</v>
      </c>
      <c r="R18" s="85">
        <v>0</v>
      </c>
      <c r="S18" s="85">
        <v>-82.583269999999999</v>
      </c>
      <c r="T18" s="85">
        <v>0</v>
      </c>
      <c r="U18" s="85">
        <v>-45.070389999999996</v>
      </c>
      <c r="V18" s="85">
        <v>0</v>
      </c>
      <c r="W18" s="85">
        <v>0</v>
      </c>
      <c r="X18" s="85">
        <v>0</v>
      </c>
      <c r="Y18" s="85">
        <v>0</v>
      </c>
      <c r="Z18" s="84">
        <f t="shared" si="0"/>
        <v>-9018.7153899999994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34.531790000000001</v>
      </c>
      <c r="D20" s="85">
        <v>12.323360000000001</v>
      </c>
      <c r="E20" s="85">
        <v>0</v>
      </c>
      <c r="F20" s="85">
        <v>0</v>
      </c>
      <c r="G20" s="85">
        <v>39.816270000000003</v>
      </c>
      <c r="H20" s="85">
        <v>0</v>
      </c>
      <c r="I20" s="85">
        <v>0</v>
      </c>
      <c r="J20" s="85">
        <v>58.028400000000005</v>
      </c>
      <c r="K20" s="85">
        <v>0</v>
      </c>
      <c r="L20" s="85">
        <v>10.88173412205014</v>
      </c>
      <c r="M20" s="85">
        <v>0</v>
      </c>
      <c r="N20" s="85">
        <v>0</v>
      </c>
      <c r="O20" s="85">
        <v>355.69682</v>
      </c>
      <c r="P20" s="85">
        <v>0</v>
      </c>
      <c r="Q20" s="85">
        <v>0</v>
      </c>
      <c r="R20" s="85">
        <v>0</v>
      </c>
      <c r="S20" s="85">
        <v>105.15948999999999</v>
      </c>
      <c r="T20" s="85">
        <v>0</v>
      </c>
      <c r="U20" s="85">
        <v>0</v>
      </c>
      <c r="V20" s="85">
        <v>0</v>
      </c>
      <c r="W20" s="85">
        <v>0</v>
      </c>
      <c r="X20" s="85">
        <v>0</v>
      </c>
      <c r="Y20" s="85">
        <v>0</v>
      </c>
      <c r="Z20" s="84">
        <f t="shared" si="0"/>
        <v>616.4378641220502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0</v>
      </c>
      <c r="D21" s="85">
        <v>0.52976000000000001</v>
      </c>
      <c r="E21" s="85">
        <v>132.67905999999999</v>
      </c>
      <c r="F21" s="85">
        <v>0</v>
      </c>
      <c r="G21" s="85">
        <v>0</v>
      </c>
      <c r="H21" s="85">
        <v>335.73578000000003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90.305639999999997</v>
      </c>
      <c r="O21" s="85">
        <v>1.82E-3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>
        <v>-0.61499999999999999</v>
      </c>
      <c r="V21" s="85">
        <v>0</v>
      </c>
      <c r="W21" s="85">
        <v>0</v>
      </c>
      <c r="X21" s="85">
        <v>0</v>
      </c>
      <c r="Y21" s="85">
        <v>0</v>
      </c>
      <c r="Z21" s="84">
        <f t="shared" si="0"/>
        <v>558.63706000000002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310</v>
      </c>
      <c r="B23" s="258">
        <f t="shared" ref="B23:Z23" si="1">+B10+B20+B21</f>
        <v>0</v>
      </c>
      <c r="C23" s="258">
        <f t="shared" si="1"/>
        <v>370.99400999999995</v>
      </c>
      <c r="D23" s="258">
        <f t="shared" si="1"/>
        <v>297.69776999999993</v>
      </c>
      <c r="E23" s="258">
        <f t="shared" si="1"/>
        <v>151.8369500000006</v>
      </c>
      <c r="F23" s="258">
        <f t="shared" si="1"/>
        <v>0</v>
      </c>
      <c r="G23" s="258">
        <f t="shared" si="1"/>
        <v>142.42246</v>
      </c>
      <c r="H23" s="258">
        <f t="shared" si="1"/>
        <v>8485.0167600000077</v>
      </c>
      <c r="I23" s="258">
        <f t="shared" si="1"/>
        <v>0</v>
      </c>
      <c r="J23" s="258">
        <f t="shared" si="1"/>
        <v>923.39045000000044</v>
      </c>
      <c r="K23" s="258">
        <f t="shared" si="1"/>
        <v>0</v>
      </c>
      <c r="L23" s="258">
        <f t="shared" si="1"/>
        <v>49.610624122050154</v>
      </c>
      <c r="M23" s="258">
        <f t="shared" si="1"/>
        <v>0</v>
      </c>
      <c r="N23" s="258">
        <f t="shared" si="1"/>
        <v>700.84039000000053</v>
      </c>
      <c r="O23" s="258">
        <f t="shared" si="1"/>
        <v>7328.5909899999942</v>
      </c>
      <c r="P23" s="258">
        <f t="shared" si="1"/>
        <v>10.976269999999998</v>
      </c>
      <c r="Q23" s="258">
        <f t="shared" si="1"/>
        <v>0</v>
      </c>
      <c r="R23" s="258">
        <f t="shared" si="1"/>
        <v>0</v>
      </c>
      <c r="S23" s="258">
        <f t="shared" si="1"/>
        <v>601.91795000000025</v>
      </c>
      <c r="T23" s="258">
        <f t="shared" si="1"/>
        <v>109.62512</v>
      </c>
      <c r="U23" s="258">
        <f t="shared" si="1"/>
        <v>732.00637000000017</v>
      </c>
      <c r="V23" s="258">
        <f t="shared" si="1"/>
        <v>0</v>
      </c>
      <c r="W23" s="258">
        <f t="shared" si="1"/>
        <v>0</v>
      </c>
      <c r="X23" s="258">
        <f t="shared" si="1"/>
        <v>3.6286199999999953</v>
      </c>
      <c r="Y23" s="258">
        <f t="shared" si="1"/>
        <v>-1.5457100000000246</v>
      </c>
      <c r="Z23" s="258">
        <f t="shared" si="1"/>
        <v>19907.009024122057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309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0</v>
      </c>
      <c r="C26" s="85">
        <v>-41.123100000000008</v>
      </c>
      <c r="D26" s="85">
        <v>-160.02413999999999</v>
      </c>
      <c r="E26" s="85">
        <v>-9.8333200000000005</v>
      </c>
      <c r="F26" s="85">
        <v>0</v>
      </c>
      <c r="G26" s="85">
        <v>-42.563919999999996</v>
      </c>
      <c r="H26" s="85">
        <v>-4468.0941800000001</v>
      </c>
      <c r="I26" s="85">
        <v>0</v>
      </c>
      <c r="J26" s="85">
        <v>-544.63387</v>
      </c>
      <c r="K26" s="85">
        <v>0</v>
      </c>
      <c r="L26" s="85">
        <v>-4.7595419999999979</v>
      </c>
      <c r="M26" s="85">
        <v>0</v>
      </c>
      <c r="N26" s="85">
        <v>-314.85598999999979</v>
      </c>
      <c r="O26" s="85">
        <v>-4772.3318000000008</v>
      </c>
      <c r="P26" s="85">
        <v>-16.591379999999994</v>
      </c>
      <c r="Q26" s="85">
        <v>0</v>
      </c>
      <c r="R26" s="85">
        <v>0</v>
      </c>
      <c r="S26" s="85">
        <v>-320.50525000000016</v>
      </c>
      <c r="T26" s="85">
        <v>-62.998860000000001</v>
      </c>
      <c r="U26" s="85">
        <v>-137.86796000000001</v>
      </c>
      <c r="V26" s="85">
        <v>0</v>
      </c>
      <c r="W26" s="85">
        <v>0</v>
      </c>
      <c r="X26" s="85">
        <v>0</v>
      </c>
      <c r="Y26" s="85">
        <v>0</v>
      </c>
      <c r="Z26" s="86">
        <f>SUM(B26:Y26)</f>
        <v>-10896.183312000001</v>
      </c>
      <c r="AA26" s="3"/>
    </row>
    <row r="27" spans="1:27" ht="15" customHeight="1" x14ac:dyDescent="0.2">
      <c r="A27" s="88" t="s">
        <v>1414</v>
      </c>
      <c r="B27" s="84">
        <v>0</v>
      </c>
      <c r="C27" s="84">
        <v>-135.57704000000001</v>
      </c>
      <c r="D27" s="84">
        <v>-136.95303000000001</v>
      </c>
      <c r="E27" s="84">
        <v>-9.6814199999999992</v>
      </c>
      <c r="F27" s="84">
        <v>0</v>
      </c>
      <c r="G27" s="84">
        <v>-82.670410000000004</v>
      </c>
      <c r="H27" s="84">
        <v>-8434.8481599999996</v>
      </c>
      <c r="I27" s="84">
        <v>0</v>
      </c>
      <c r="J27" s="84">
        <v>-1526.4727399999999</v>
      </c>
      <c r="K27" s="84">
        <v>0</v>
      </c>
      <c r="L27" s="84">
        <v>-23.797709999999999</v>
      </c>
      <c r="M27" s="84">
        <v>0</v>
      </c>
      <c r="N27" s="84">
        <v>-996.40783999999985</v>
      </c>
      <c r="O27" s="84">
        <v>-12292.76014</v>
      </c>
      <c r="P27" s="84">
        <v>-6.8009599999999999</v>
      </c>
      <c r="Q27" s="84">
        <v>0</v>
      </c>
      <c r="R27" s="84">
        <v>0</v>
      </c>
      <c r="S27" s="84">
        <v>-1246.2404100000001</v>
      </c>
      <c r="T27" s="84">
        <v>-48.67595</v>
      </c>
      <c r="U27" s="84">
        <v>-219.24975000000001</v>
      </c>
      <c r="V27" s="84">
        <v>0</v>
      </c>
      <c r="W27" s="84">
        <v>0</v>
      </c>
      <c r="X27" s="84">
        <v>0</v>
      </c>
      <c r="Y27" s="84">
        <v>0</v>
      </c>
      <c r="Z27" s="86">
        <f t="shared" ref="Z27:Z46" si="2">SUM(B27:Y27)</f>
        <v>-25160.135559999999</v>
      </c>
      <c r="AA27" s="3"/>
    </row>
    <row r="28" spans="1:27" ht="15" customHeight="1" x14ac:dyDescent="0.2">
      <c r="A28" s="88" t="s">
        <v>2528</v>
      </c>
      <c r="B28" s="85">
        <v>0</v>
      </c>
      <c r="C28" s="85">
        <v>-135.57704000000001</v>
      </c>
      <c r="D28" s="85">
        <v>0</v>
      </c>
      <c r="E28" s="85">
        <v>-7.7710100000000004</v>
      </c>
      <c r="F28" s="85">
        <v>0</v>
      </c>
      <c r="G28" s="85">
        <v>-52.99239</v>
      </c>
      <c r="H28" s="85">
        <v>-8359.3631800000003</v>
      </c>
      <c r="I28" s="85">
        <v>0</v>
      </c>
      <c r="J28" s="85">
        <v>-1498.4244699999999</v>
      </c>
      <c r="K28" s="85">
        <v>0</v>
      </c>
      <c r="L28" s="85">
        <v>-23.797709999999999</v>
      </c>
      <c r="M28" s="85">
        <v>0</v>
      </c>
      <c r="N28" s="85">
        <v>-952.08413999999993</v>
      </c>
      <c r="O28" s="85">
        <v>-12277.642980000001</v>
      </c>
      <c r="P28" s="85">
        <v>-1.9504999999999999</v>
      </c>
      <c r="Q28" s="85">
        <v>0</v>
      </c>
      <c r="R28" s="85">
        <v>0</v>
      </c>
      <c r="S28" s="85">
        <v>-1246.2404100000001</v>
      </c>
      <c r="T28" s="85">
        <v>0</v>
      </c>
      <c r="U28" s="85">
        <v>-217.52099999999999</v>
      </c>
      <c r="V28" s="85">
        <v>0</v>
      </c>
      <c r="W28" s="85">
        <v>0</v>
      </c>
      <c r="X28" s="85">
        <v>0</v>
      </c>
      <c r="Y28" s="85">
        <v>0</v>
      </c>
      <c r="Z28" s="86">
        <f t="shared" si="2"/>
        <v>-24773.364829999999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0</v>
      </c>
      <c r="D29" s="85">
        <v>-136.95303000000001</v>
      </c>
      <c r="E29" s="85">
        <v>-1.9104100000000002</v>
      </c>
      <c r="F29" s="85">
        <v>0</v>
      </c>
      <c r="G29" s="85">
        <v>-29.678019999999997</v>
      </c>
      <c r="H29" s="85">
        <v>-75.484979999999993</v>
      </c>
      <c r="I29" s="85">
        <v>0</v>
      </c>
      <c r="J29" s="85">
        <v>-28.048269999999999</v>
      </c>
      <c r="K29" s="85">
        <v>0</v>
      </c>
      <c r="L29" s="85">
        <v>0</v>
      </c>
      <c r="M29" s="85">
        <v>0</v>
      </c>
      <c r="N29" s="85">
        <v>-44.323700000000002</v>
      </c>
      <c r="O29" s="85">
        <v>-15.11716</v>
      </c>
      <c r="P29" s="85">
        <v>-4.85046</v>
      </c>
      <c r="Q29" s="85">
        <v>0</v>
      </c>
      <c r="R29" s="85">
        <v>0</v>
      </c>
      <c r="S29" s="85">
        <v>0</v>
      </c>
      <c r="T29" s="85">
        <v>-48.67595</v>
      </c>
      <c r="U29" s="85">
        <v>-1.72875</v>
      </c>
      <c r="V29" s="85">
        <v>0</v>
      </c>
      <c r="W29" s="85">
        <v>0</v>
      </c>
      <c r="X29" s="85">
        <v>0</v>
      </c>
      <c r="Y29" s="85">
        <v>0</v>
      </c>
      <c r="Z29" s="86">
        <f t="shared" si="2"/>
        <v>-386.77073000000001</v>
      </c>
      <c r="AA29" s="3"/>
    </row>
    <row r="30" spans="1:27" ht="15" customHeight="1" x14ac:dyDescent="0.2">
      <c r="A30" s="88" t="s">
        <v>1415</v>
      </c>
      <c r="B30" s="84">
        <v>0</v>
      </c>
      <c r="C30" s="84">
        <v>94.903940000000006</v>
      </c>
      <c r="D30" s="84">
        <v>0</v>
      </c>
      <c r="E30" s="84">
        <v>0</v>
      </c>
      <c r="F30" s="84">
        <v>0</v>
      </c>
      <c r="G30" s="84">
        <v>39.744279999999996</v>
      </c>
      <c r="H30" s="84">
        <v>4283.5961600000001</v>
      </c>
      <c r="I30" s="84">
        <v>0</v>
      </c>
      <c r="J30" s="84">
        <v>1075.5051899999999</v>
      </c>
      <c r="K30" s="84">
        <v>0</v>
      </c>
      <c r="L30" s="84">
        <v>19.038168000000002</v>
      </c>
      <c r="M30" s="84">
        <v>0</v>
      </c>
      <c r="N30" s="84">
        <v>667.18905000000007</v>
      </c>
      <c r="O30" s="84">
        <v>7470.8208299999997</v>
      </c>
      <c r="P30" s="84">
        <v>1.4628699999999999</v>
      </c>
      <c r="Q30" s="84">
        <v>0</v>
      </c>
      <c r="R30" s="84">
        <v>0</v>
      </c>
      <c r="S30" s="84">
        <v>866.72997999999995</v>
      </c>
      <c r="T30" s="84">
        <v>0</v>
      </c>
      <c r="U30" s="84">
        <v>113.49683999999999</v>
      </c>
      <c r="V30" s="84">
        <v>0</v>
      </c>
      <c r="W30" s="84">
        <v>0</v>
      </c>
      <c r="X30" s="84">
        <v>0</v>
      </c>
      <c r="Y30" s="84">
        <v>0</v>
      </c>
      <c r="Z30" s="86">
        <f t="shared" si="2"/>
        <v>14632.487308</v>
      </c>
      <c r="AA30" s="3"/>
    </row>
    <row r="31" spans="1:27" ht="15" customHeight="1" x14ac:dyDescent="0.2">
      <c r="A31" s="88" t="s">
        <v>2528</v>
      </c>
      <c r="B31" s="85">
        <v>0</v>
      </c>
      <c r="C31" s="85">
        <v>94.903940000000006</v>
      </c>
      <c r="D31" s="85">
        <v>0</v>
      </c>
      <c r="E31" s="85">
        <v>0</v>
      </c>
      <c r="F31" s="85">
        <v>0</v>
      </c>
      <c r="G31" s="85">
        <v>39.744279999999996</v>
      </c>
      <c r="H31" s="85">
        <v>4283.5961600000001</v>
      </c>
      <c r="I31" s="85">
        <v>0</v>
      </c>
      <c r="J31" s="85">
        <v>1075.5051899999999</v>
      </c>
      <c r="K31" s="85">
        <v>0</v>
      </c>
      <c r="L31" s="85">
        <v>19.038168000000002</v>
      </c>
      <c r="M31" s="85">
        <v>0</v>
      </c>
      <c r="N31" s="85">
        <v>667.18905000000007</v>
      </c>
      <c r="O31" s="85">
        <v>7470.8208299999997</v>
      </c>
      <c r="P31" s="85">
        <v>1.4628699999999999</v>
      </c>
      <c r="Q31" s="85">
        <v>0</v>
      </c>
      <c r="R31" s="85">
        <v>0</v>
      </c>
      <c r="S31" s="85">
        <v>866.72997999999995</v>
      </c>
      <c r="T31" s="85">
        <v>0</v>
      </c>
      <c r="U31" s="85">
        <v>113.49683999999999</v>
      </c>
      <c r="V31" s="85">
        <v>0</v>
      </c>
      <c r="W31" s="85">
        <v>0</v>
      </c>
      <c r="X31" s="85">
        <v>0</v>
      </c>
      <c r="Y31" s="85">
        <v>0</v>
      </c>
      <c r="Z31" s="86">
        <f t="shared" si="2"/>
        <v>14632.487308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6">
        <f t="shared" si="2"/>
        <v>0</v>
      </c>
      <c r="AA32" s="3"/>
    </row>
    <row r="33" spans="1:27" ht="15" customHeight="1" x14ac:dyDescent="0.2">
      <c r="A33" s="88" t="s">
        <v>1416</v>
      </c>
      <c r="B33" s="85">
        <v>0</v>
      </c>
      <c r="C33" s="85">
        <v>-1.5</v>
      </c>
      <c r="D33" s="85">
        <v>-67.182960000000008</v>
      </c>
      <c r="E33" s="85">
        <v>-0.69968999999999992</v>
      </c>
      <c r="F33" s="85">
        <v>0</v>
      </c>
      <c r="G33" s="85">
        <v>-2.5093100000000002</v>
      </c>
      <c r="H33" s="85">
        <v>-17174.877769999999</v>
      </c>
      <c r="I33" s="85">
        <v>0</v>
      </c>
      <c r="J33" s="85">
        <v>-340.69784999999996</v>
      </c>
      <c r="K33" s="85">
        <v>0</v>
      </c>
      <c r="L33" s="85">
        <v>0</v>
      </c>
      <c r="M33" s="85">
        <v>0</v>
      </c>
      <c r="N33" s="85">
        <v>-22.721310000000003</v>
      </c>
      <c r="O33" s="85">
        <v>-1993.9256499999999</v>
      </c>
      <c r="P33" s="85">
        <v>-39.96817999999999</v>
      </c>
      <c r="Q33" s="85">
        <v>0</v>
      </c>
      <c r="R33" s="85">
        <v>0</v>
      </c>
      <c r="S33" s="85">
        <v>-17.326250000000002</v>
      </c>
      <c r="T33" s="85">
        <v>-14.32291</v>
      </c>
      <c r="U33" s="85">
        <v>-83.626130000000003</v>
      </c>
      <c r="V33" s="85">
        <v>0</v>
      </c>
      <c r="W33" s="85">
        <v>0</v>
      </c>
      <c r="X33" s="85">
        <v>0</v>
      </c>
      <c r="Y33" s="85">
        <v>0</v>
      </c>
      <c r="Z33" s="86">
        <f t="shared" si="2"/>
        <v>-19759.35801</v>
      </c>
      <c r="AA33" s="3"/>
    </row>
    <row r="34" spans="1:27" ht="15" customHeight="1" x14ac:dyDescent="0.2">
      <c r="A34" s="90" t="s">
        <v>1417</v>
      </c>
      <c r="B34" s="85">
        <v>0</v>
      </c>
      <c r="C34" s="85">
        <v>1.05</v>
      </c>
      <c r="D34" s="85">
        <v>0</v>
      </c>
      <c r="E34" s="85">
        <v>0</v>
      </c>
      <c r="F34" s="85">
        <v>0</v>
      </c>
      <c r="G34" s="85">
        <v>0</v>
      </c>
      <c r="H34" s="85">
        <v>14800.943140000001</v>
      </c>
      <c r="I34" s="85">
        <v>0</v>
      </c>
      <c r="J34" s="85">
        <v>171.79728</v>
      </c>
      <c r="K34" s="85">
        <v>0</v>
      </c>
      <c r="L34" s="85">
        <v>0</v>
      </c>
      <c r="M34" s="85">
        <v>0</v>
      </c>
      <c r="N34" s="85">
        <v>13.762799999999999</v>
      </c>
      <c r="O34" s="85">
        <v>1219.6638700000001</v>
      </c>
      <c r="P34" s="85">
        <v>22.915019999999998</v>
      </c>
      <c r="Q34" s="85">
        <v>0</v>
      </c>
      <c r="R34" s="85">
        <v>0</v>
      </c>
      <c r="S34" s="85">
        <v>4.2308000000000003</v>
      </c>
      <c r="T34" s="85">
        <v>0</v>
      </c>
      <c r="U34" s="85">
        <v>39.435199999999995</v>
      </c>
      <c r="V34" s="85">
        <v>0</v>
      </c>
      <c r="W34" s="85">
        <v>0</v>
      </c>
      <c r="X34" s="85">
        <v>0</v>
      </c>
      <c r="Y34" s="85">
        <v>0</v>
      </c>
      <c r="Z34" s="86">
        <f t="shared" si="2"/>
        <v>16273.798110000002</v>
      </c>
      <c r="AA34" s="3"/>
    </row>
    <row r="35" spans="1:27" ht="15" customHeight="1" x14ac:dyDescent="0.2">
      <c r="A35" s="88" t="s">
        <v>1418</v>
      </c>
      <c r="B35" s="85">
        <v>0</v>
      </c>
      <c r="C35" s="85">
        <v>0</v>
      </c>
      <c r="D35" s="85">
        <v>44.111849999999997</v>
      </c>
      <c r="E35" s="85">
        <v>0.54779</v>
      </c>
      <c r="F35" s="85">
        <v>0</v>
      </c>
      <c r="G35" s="85">
        <v>2.8715200000000003</v>
      </c>
      <c r="H35" s="85">
        <v>13848.55456</v>
      </c>
      <c r="I35" s="85">
        <v>0</v>
      </c>
      <c r="J35" s="85">
        <v>124.46203</v>
      </c>
      <c r="K35" s="85">
        <v>0</v>
      </c>
      <c r="L35" s="85">
        <v>0</v>
      </c>
      <c r="M35" s="85">
        <v>0</v>
      </c>
      <c r="N35" s="85">
        <v>42.751169999999995</v>
      </c>
      <c r="O35" s="85">
        <v>2258.83457</v>
      </c>
      <c r="P35" s="85">
        <v>18.40239</v>
      </c>
      <c r="Q35" s="85">
        <v>0</v>
      </c>
      <c r="R35" s="85">
        <v>0</v>
      </c>
      <c r="S35" s="85">
        <v>123.57255000000001</v>
      </c>
      <c r="T35" s="85">
        <v>0</v>
      </c>
      <c r="U35" s="85">
        <v>23.487970000000001</v>
      </c>
      <c r="V35" s="85">
        <v>0</v>
      </c>
      <c r="W35" s="85">
        <v>0</v>
      </c>
      <c r="X35" s="85">
        <v>0</v>
      </c>
      <c r="Y35" s="85">
        <v>0</v>
      </c>
      <c r="Z35" s="86">
        <f t="shared" si="2"/>
        <v>16487.596399999999</v>
      </c>
      <c r="AA35" s="3"/>
    </row>
    <row r="36" spans="1:27" ht="15" customHeight="1" x14ac:dyDescent="0.2">
      <c r="A36" s="90" t="s">
        <v>1419</v>
      </c>
      <c r="B36" s="85">
        <v>0</v>
      </c>
      <c r="C36" s="85">
        <v>0</v>
      </c>
      <c r="D36" s="85">
        <v>0</v>
      </c>
      <c r="E36" s="85">
        <v>0</v>
      </c>
      <c r="F36" s="85">
        <v>0</v>
      </c>
      <c r="G36" s="85">
        <v>0</v>
      </c>
      <c r="H36" s="85">
        <v>-11791.46211</v>
      </c>
      <c r="I36" s="85">
        <v>0</v>
      </c>
      <c r="J36" s="85">
        <v>-49.227779999999996</v>
      </c>
      <c r="K36" s="85">
        <v>0</v>
      </c>
      <c r="L36" s="85">
        <v>0</v>
      </c>
      <c r="M36" s="85">
        <v>0</v>
      </c>
      <c r="N36" s="85">
        <v>-19.429860000000001</v>
      </c>
      <c r="O36" s="85">
        <v>-1434.9652800000001</v>
      </c>
      <c r="P36" s="85">
        <v>-12.60252</v>
      </c>
      <c r="Q36" s="85">
        <v>0</v>
      </c>
      <c r="R36" s="85">
        <v>0</v>
      </c>
      <c r="S36" s="85">
        <v>-51.471919999999997</v>
      </c>
      <c r="T36" s="85">
        <v>0</v>
      </c>
      <c r="U36" s="85">
        <v>-11.412090000000001</v>
      </c>
      <c r="V36" s="85">
        <v>0</v>
      </c>
      <c r="W36" s="85">
        <v>0</v>
      </c>
      <c r="X36" s="85">
        <v>0</v>
      </c>
      <c r="Y36" s="85">
        <v>0</v>
      </c>
      <c r="Z36" s="86">
        <f t="shared" si="2"/>
        <v>-13370.57156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6">
        <f t="shared" si="2"/>
        <v>0</v>
      </c>
      <c r="AA37" s="3"/>
    </row>
    <row r="38" spans="1:27" ht="15" customHeight="1" x14ac:dyDescent="0.2">
      <c r="A38" s="90" t="s">
        <v>2534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-529.81959999999992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6">
        <f t="shared" si="2"/>
        <v>-529.81959999999992</v>
      </c>
      <c r="AA38" s="3"/>
    </row>
    <row r="39" spans="1:27" ht="15" customHeight="1" x14ac:dyDescent="0.2">
      <c r="A39" s="88" t="s">
        <v>2535</v>
      </c>
      <c r="B39" s="85">
        <v>0</v>
      </c>
      <c r="C39" s="85">
        <v>-123.17666999999996</v>
      </c>
      <c r="D39" s="85">
        <v>-128.56895</v>
      </c>
      <c r="E39" s="85">
        <v>-236.15598000000003</v>
      </c>
      <c r="F39" s="85">
        <v>0</v>
      </c>
      <c r="G39" s="85">
        <v>-69.284139999999994</v>
      </c>
      <c r="H39" s="85">
        <v>-2611.5275799999999</v>
      </c>
      <c r="I39" s="85">
        <v>0</v>
      </c>
      <c r="J39" s="85">
        <v>-61.806720000000034</v>
      </c>
      <c r="K39" s="85">
        <v>0</v>
      </c>
      <c r="L39" s="85">
        <v>-4.0831694839026342</v>
      </c>
      <c r="M39" s="85">
        <v>0</v>
      </c>
      <c r="N39" s="85">
        <v>-249.72611000000003</v>
      </c>
      <c r="O39" s="85">
        <v>-2374.3633299999997</v>
      </c>
      <c r="P39" s="85">
        <v>-24.069809999999997</v>
      </c>
      <c r="Q39" s="85">
        <v>0</v>
      </c>
      <c r="R39" s="85">
        <v>1.2689399999999997</v>
      </c>
      <c r="S39" s="85">
        <v>-928.72886000000005</v>
      </c>
      <c r="T39" s="85">
        <v>-346.21290000000005</v>
      </c>
      <c r="U39" s="85">
        <v>-163.53656855626343</v>
      </c>
      <c r="V39" s="85">
        <v>0</v>
      </c>
      <c r="W39" s="85">
        <v>0</v>
      </c>
      <c r="X39" s="85">
        <v>1.2870100000000004</v>
      </c>
      <c r="Y39" s="85">
        <v>20.480790000000006</v>
      </c>
      <c r="Z39" s="86">
        <f t="shared" si="2"/>
        <v>-7298.2040480401674</v>
      </c>
      <c r="AA39" s="3"/>
    </row>
    <row r="40" spans="1:27" ht="15" customHeight="1" x14ac:dyDescent="0.2">
      <c r="A40" s="86" t="s">
        <v>1420</v>
      </c>
      <c r="B40" s="85">
        <v>0</v>
      </c>
      <c r="C40" s="85">
        <v>-293.94291999999996</v>
      </c>
      <c r="D40" s="85">
        <v>-87.298190000000005</v>
      </c>
      <c r="E40" s="85">
        <v>-61.882539999999992</v>
      </c>
      <c r="F40" s="85">
        <v>0</v>
      </c>
      <c r="G40" s="85">
        <v>-101.5745</v>
      </c>
      <c r="H40" s="85">
        <v>-3065.3632600000001</v>
      </c>
      <c r="I40" s="85">
        <v>0</v>
      </c>
      <c r="J40" s="85">
        <v>-746.64175</v>
      </c>
      <c r="K40" s="85">
        <v>0</v>
      </c>
      <c r="L40" s="85">
        <v>-28.122800000000016</v>
      </c>
      <c r="M40" s="85">
        <v>0</v>
      </c>
      <c r="N40" s="85">
        <v>-444.53562000000005</v>
      </c>
      <c r="O40" s="85">
        <v>-2619.13796</v>
      </c>
      <c r="P40" s="85">
        <v>-3.4525799999999998</v>
      </c>
      <c r="Q40" s="85">
        <v>0</v>
      </c>
      <c r="R40" s="85">
        <v>-2.02705</v>
      </c>
      <c r="S40" s="85">
        <v>-401.56990999999999</v>
      </c>
      <c r="T40" s="85">
        <v>-34.033999999999999</v>
      </c>
      <c r="U40" s="85">
        <v>-470.25774000000001</v>
      </c>
      <c r="V40" s="85">
        <v>0</v>
      </c>
      <c r="W40" s="85">
        <v>0</v>
      </c>
      <c r="X40" s="85">
        <v>-11.90765</v>
      </c>
      <c r="Y40" s="85">
        <v>-39.332169999999998</v>
      </c>
      <c r="Z40" s="86">
        <f t="shared" si="2"/>
        <v>-8411.0806399999983</v>
      </c>
      <c r="AA40" s="3"/>
    </row>
    <row r="41" spans="1:27" ht="15" customHeight="1" x14ac:dyDescent="0.2">
      <c r="A41" s="86" t="s">
        <v>1421</v>
      </c>
      <c r="B41" s="85">
        <v>0</v>
      </c>
      <c r="C41" s="85">
        <v>298.37245000000001</v>
      </c>
      <c r="D41" s="85">
        <v>6.6316000000000006</v>
      </c>
      <c r="E41" s="85">
        <v>24.566129999999998</v>
      </c>
      <c r="F41" s="85">
        <v>0</v>
      </c>
      <c r="G41" s="85">
        <v>61.501630000000006</v>
      </c>
      <c r="H41" s="85">
        <v>2618.1643399999998</v>
      </c>
      <c r="I41" s="85">
        <v>0</v>
      </c>
      <c r="J41" s="85">
        <v>869.36270999999999</v>
      </c>
      <c r="K41" s="85">
        <v>0</v>
      </c>
      <c r="L41" s="85">
        <v>50.801299999999998</v>
      </c>
      <c r="M41" s="85">
        <v>0</v>
      </c>
      <c r="N41" s="85">
        <v>440.59962000000002</v>
      </c>
      <c r="O41" s="85">
        <v>1706.61501</v>
      </c>
      <c r="P41" s="85">
        <v>0.65398999999999996</v>
      </c>
      <c r="Q41" s="85">
        <v>0</v>
      </c>
      <c r="R41" s="85">
        <v>3.4459899999999997</v>
      </c>
      <c r="S41" s="85">
        <v>324.74028000000004</v>
      </c>
      <c r="T41" s="85">
        <v>0</v>
      </c>
      <c r="U41" s="85">
        <v>643.49536000000001</v>
      </c>
      <c r="V41" s="85">
        <v>0</v>
      </c>
      <c r="W41" s="85">
        <v>0</v>
      </c>
      <c r="X41" s="85">
        <v>13.515169999999999</v>
      </c>
      <c r="Y41" s="85">
        <v>59.901620000000001</v>
      </c>
      <c r="Z41" s="86">
        <f t="shared" si="2"/>
        <v>7122.3671999999988</v>
      </c>
      <c r="AA41" s="3"/>
    </row>
    <row r="42" spans="1:27" ht="15" customHeight="1" x14ac:dyDescent="0.2">
      <c r="A42" s="86" t="s">
        <v>1422</v>
      </c>
      <c r="B42" s="85">
        <v>0</v>
      </c>
      <c r="C42" s="85">
        <v>-43.359180000000002</v>
      </c>
      <c r="D42" s="85">
        <v>-22.845310000000001</v>
      </c>
      <c r="E42" s="85">
        <v>-88.412840000000003</v>
      </c>
      <c r="F42" s="85">
        <v>0</v>
      </c>
      <c r="G42" s="85">
        <v>-10.244620000000001</v>
      </c>
      <c r="H42" s="85">
        <v>-822.76283999999998</v>
      </c>
      <c r="I42" s="85">
        <v>0</v>
      </c>
      <c r="J42" s="85">
        <v>-98.091350000000006</v>
      </c>
      <c r="K42" s="85">
        <v>0</v>
      </c>
      <c r="L42" s="85">
        <v>-11.691201152805464</v>
      </c>
      <c r="M42" s="85">
        <v>0</v>
      </c>
      <c r="N42" s="85">
        <v>-135.69162</v>
      </c>
      <c r="O42" s="85">
        <v>-951.31623999999999</v>
      </c>
      <c r="P42" s="85">
        <v>-8.6409099999999999</v>
      </c>
      <c r="Q42" s="85">
        <v>0</v>
      </c>
      <c r="R42" s="85">
        <v>0</v>
      </c>
      <c r="S42" s="85">
        <v>-485.68136000000004</v>
      </c>
      <c r="T42" s="85">
        <v>-143.64132000000001</v>
      </c>
      <c r="U42" s="85">
        <v>-193.92826220964659</v>
      </c>
      <c r="V42" s="85">
        <v>0</v>
      </c>
      <c r="W42" s="85">
        <v>0</v>
      </c>
      <c r="X42" s="85">
        <v>0</v>
      </c>
      <c r="Y42" s="85">
        <v>0</v>
      </c>
      <c r="Z42" s="86">
        <f t="shared" si="2"/>
        <v>-3016.3070533624523</v>
      </c>
      <c r="AA42" s="3"/>
    </row>
    <row r="43" spans="1:27" ht="15" customHeight="1" x14ac:dyDescent="0.2">
      <c r="A43" s="86" t="s">
        <v>1423</v>
      </c>
      <c r="B43" s="84">
        <v>0</v>
      </c>
      <c r="C43" s="84">
        <v>-40.306280000000001</v>
      </c>
      <c r="D43" s="84">
        <v>-10.32025</v>
      </c>
      <c r="E43" s="84">
        <v>-81.852460000000008</v>
      </c>
      <c r="F43" s="84">
        <v>0</v>
      </c>
      <c r="G43" s="84">
        <v>-5.5007600000000005</v>
      </c>
      <c r="H43" s="84">
        <v>-389.17885999999999</v>
      </c>
      <c r="I43" s="84">
        <v>0</v>
      </c>
      <c r="J43" s="84">
        <v>-86.010559999999998</v>
      </c>
      <c r="K43" s="84">
        <v>0</v>
      </c>
      <c r="L43" s="84">
        <v>-5.5895445854471806</v>
      </c>
      <c r="M43" s="84">
        <v>0</v>
      </c>
      <c r="N43" s="84">
        <v>-55.518189999999997</v>
      </c>
      <c r="O43" s="84">
        <v>-501.40499</v>
      </c>
      <c r="P43" s="84">
        <v>-2.0351500000000002</v>
      </c>
      <c r="Q43" s="84">
        <v>0</v>
      </c>
      <c r="R43" s="84">
        <v>0</v>
      </c>
      <c r="S43" s="84">
        <v>-205.30182000000002</v>
      </c>
      <c r="T43" s="84">
        <v>-122.59773999999999</v>
      </c>
      <c r="U43" s="84">
        <v>-92.892959918401203</v>
      </c>
      <c r="V43" s="84">
        <v>0</v>
      </c>
      <c r="W43" s="84">
        <v>0</v>
      </c>
      <c r="X43" s="84">
        <v>0</v>
      </c>
      <c r="Y43" s="84">
        <v>0</v>
      </c>
      <c r="Z43" s="86">
        <f t="shared" si="2"/>
        <v>-1598.509564503848</v>
      </c>
      <c r="AA43" s="3"/>
    </row>
    <row r="44" spans="1:27" ht="15" customHeight="1" x14ac:dyDescent="0.2">
      <c r="A44" s="86" t="s">
        <v>1424</v>
      </c>
      <c r="B44" s="85">
        <v>0</v>
      </c>
      <c r="C44" s="85">
        <v>0</v>
      </c>
      <c r="D44" s="85">
        <v>0</v>
      </c>
      <c r="E44" s="85">
        <v>-19.999950000000002</v>
      </c>
      <c r="F44" s="85">
        <v>0</v>
      </c>
      <c r="G44" s="85">
        <v>-1.2567600000000001</v>
      </c>
      <c r="H44" s="85">
        <v>-55.853970000000004</v>
      </c>
      <c r="I44" s="85">
        <v>0</v>
      </c>
      <c r="J44" s="85">
        <v>0</v>
      </c>
      <c r="K44" s="85">
        <v>0</v>
      </c>
      <c r="L44" s="85">
        <v>-5.9411975565092194E-2</v>
      </c>
      <c r="M44" s="85">
        <v>0</v>
      </c>
      <c r="N44" s="85">
        <v>0</v>
      </c>
      <c r="O44" s="85">
        <v>0</v>
      </c>
      <c r="P44" s="85">
        <v>-8.1368999999999989</v>
      </c>
      <c r="Q44" s="85">
        <v>0</v>
      </c>
      <c r="R44" s="85">
        <v>0</v>
      </c>
      <c r="S44" s="85">
        <v>-104.14557000000001</v>
      </c>
      <c r="T44" s="85">
        <v>0</v>
      </c>
      <c r="U44" s="85">
        <v>-20.566758254051166</v>
      </c>
      <c r="V44" s="85">
        <v>0</v>
      </c>
      <c r="W44" s="85">
        <v>0</v>
      </c>
      <c r="X44" s="85">
        <v>0</v>
      </c>
      <c r="Y44" s="85">
        <v>0</v>
      </c>
      <c r="Z44" s="86">
        <f t="shared" si="2"/>
        <v>-210.01932022961628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-2.3999999999999998E-4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-3.3930000000000002E-2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6">
        <f t="shared" si="2"/>
        <v>-3.4169999999999999E-2</v>
      </c>
      <c r="AA45" s="3"/>
    </row>
    <row r="46" spans="1:27" ht="15" customHeight="1" x14ac:dyDescent="0.2">
      <c r="A46" s="86" t="s">
        <v>700</v>
      </c>
      <c r="B46" s="85">
        <v>0</v>
      </c>
      <c r="C46" s="85">
        <v>-43.940739999999998</v>
      </c>
      <c r="D46" s="85">
        <v>-14.736800000000001</v>
      </c>
      <c r="E46" s="85">
        <v>-8.5743200000000002</v>
      </c>
      <c r="F46" s="85">
        <v>0</v>
      </c>
      <c r="G46" s="85">
        <v>-12.20889</v>
      </c>
      <c r="H46" s="85">
        <v>-896.53299000000004</v>
      </c>
      <c r="I46" s="85">
        <v>0</v>
      </c>
      <c r="J46" s="85">
        <v>-0.42576999999999998</v>
      </c>
      <c r="K46" s="85">
        <v>0</v>
      </c>
      <c r="L46" s="85">
        <v>-9.4215117700848747</v>
      </c>
      <c r="M46" s="85">
        <v>0</v>
      </c>
      <c r="N46" s="85">
        <v>-54.580300000000001</v>
      </c>
      <c r="O46" s="85">
        <v>-9.1191499999999994</v>
      </c>
      <c r="P46" s="85">
        <v>-2.4582600000000001</v>
      </c>
      <c r="Q46" s="85">
        <v>0</v>
      </c>
      <c r="R46" s="85">
        <v>-0.15</v>
      </c>
      <c r="S46" s="85">
        <v>-56.770479999999999</v>
      </c>
      <c r="T46" s="85">
        <v>-45.905910000000006</v>
      </c>
      <c r="U46" s="85">
        <v>-29.386208174164505</v>
      </c>
      <c r="V46" s="85">
        <v>0</v>
      </c>
      <c r="W46" s="85">
        <v>0</v>
      </c>
      <c r="X46" s="85">
        <v>-0.32051000000000002</v>
      </c>
      <c r="Y46" s="85">
        <v>-8.8660000000000003E-2</v>
      </c>
      <c r="Z46" s="86">
        <f t="shared" si="2"/>
        <v>-1184.6204999442493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303</v>
      </c>
      <c r="B48" s="258">
        <f>+B26+B37+B38+B39</f>
        <v>0</v>
      </c>
      <c r="C48" s="258">
        <f>+C26+C37+C38+C39</f>
        <v>-164.29976999999997</v>
      </c>
      <c r="D48" s="258">
        <f>+D26+D37+D38+D39</f>
        <v>-288.59308999999996</v>
      </c>
      <c r="E48" s="258">
        <f>+E26+E37+E38+E39</f>
        <v>-245.98930000000001</v>
      </c>
      <c r="F48" s="258">
        <f>+F26+F37+F38+F39</f>
        <v>0</v>
      </c>
      <c r="G48" s="258">
        <f t="shared" ref="G48:O48" si="3">+G26+G37+G38+G39</f>
        <v>-111.84805999999999</v>
      </c>
      <c r="H48" s="258">
        <f t="shared" si="3"/>
        <v>-7609.4413599999998</v>
      </c>
      <c r="I48" s="258">
        <f t="shared" si="3"/>
        <v>0</v>
      </c>
      <c r="J48" s="258">
        <f t="shared" si="3"/>
        <v>-606.44059000000004</v>
      </c>
      <c r="K48" s="258">
        <f t="shared" si="3"/>
        <v>0</v>
      </c>
      <c r="L48" s="258">
        <f t="shared" si="3"/>
        <v>-8.8427114839026331</v>
      </c>
      <c r="M48" s="258">
        <f t="shared" si="3"/>
        <v>0</v>
      </c>
      <c r="N48" s="258">
        <f t="shared" si="3"/>
        <v>-564.58209999999985</v>
      </c>
      <c r="O48" s="258">
        <f t="shared" si="3"/>
        <v>-7146.6951300000001</v>
      </c>
      <c r="P48" s="258">
        <f t="shared" ref="P48:Y48" si="4">+P26+P37+P38+P39</f>
        <v>-40.661189999999991</v>
      </c>
      <c r="Q48" s="258">
        <f t="shared" si="4"/>
        <v>0</v>
      </c>
      <c r="R48" s="258">
        <f t="shared" si="4"/>
        <v>1.2689399999999997</v>
      </c>
      <c r="S48" s="258">
        <f t="shared" si="4"/>
        <v>-1249.2341100000003</v>
      </c>
      <c r="T48" s="258">
        <f t="shared" si="4"/>
        <v>-409.21176000000003</v>
      </c>
      <c r="U48" s="258">
        <f t="shared" si="4"/>
        <v>-301.40452855626347</v>
      </c>
      <c r="V48" s="258">
        <f t="shared" si="4"/>
        <v>0</v>
      </c>
      <c r="W48" s="258">
        <f t="shared" si="4"/>
        <v>0</v>
      </c>
      <c r="X48" s="258">
        <f t="shared" si="4"/>
        <v>1.2870100000000004</v>
      </c>
      <c r="Y48" s="258">
        <f t="shared" si="4"/>
        <v>20.480790000000006</v>
      </c>
      <c r="Z48" s="258">
        <f>SUM(B48:Y48)</f>
        <v>-18724.206960040163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308</v>
      </c>
      <c r="B50" s="264">
        <f>+B48+B23</f>
        <v>0</v>
      </c>
      <c r="C50" s="264">
        <f>+C48+C23</f>
        <v>206.69423999999998</v>
      </c>
      <c r="D50" s="264">
        <f>+D48+D23</f>
        <v>9.1046799999999735</v>
      </c>
      <c r="E50" s="264">
        <f>+E48+E23</f>
        <v>-94.152349999999416</v>
      </c>
      <c r="F50" s="264">
        <f>+F48+F23</f>
        <v>0</v>
      </c>
      <c r="G50" s="264">
        <f t="shared" ref="G50:O50" si="5">+G48+G23</f>
        <v>30.574400000000011</v>
      </c>
      <c r="H50" s="264">
        <f t="shared" si="5"/>
        <v>875.5754000000079</v>
      </c>
      <c r="I50" s="264">
        <f t="shared" si="5"/>
        <v>0</v>
      </c>
      <c r="J50" s="264">
        <f t="shared" si="5"/>
        <v>316.9498600000004</v>
      </c>
      <c r="K50" s="264">
        <f t="shared" si="5"/>
        <v>0</v>
      </c>
      <c r="L50" s="264">
        <f t="shared" si="5"/>
        <v>40.767912638147521</v>
      </c>
      <c r="M50" s="264">
        <f t="shared" si="5"/>
        <v>0</v>
      </c>
      <c r="N50" s="264">
        <f t="shared" si="5"/>
        <v>136.25829000000067</v>
      </c>
      <c r="O50" s="264">
        <f t="shared" si="5"/>
        <v>181.89585999999417</v>
      </c>
      <c r="P50" s="264">
        <f t="shared" ref="P50:Y50" si="6">+P48+P23</f>
        <v>-29.684919999999991</v>
      </c>
      <c r="Q50" s="264">
        <f t="shared" si="6"/>
        <v>0</v>
      </c>
      <c r="R50" s="264">
        <f t="shared" si="6"/>
        <v>1.2689399999999997</v>
      </c>
      <c r="S50" s="264">
        <f t="shared" si="6"/>
        <v>-647.31616000000008</v>
      </c>
      <c r="T50" s="264">
        <f t="shared" si="6"/>
        <v>-299.58664000000005</v>
      </c>
      <c r="U50" s="264">
        <f t="shared" si="6"/>
        <v>430.6018414437367</v>
      </c>
      <c r="V50" s="264">
        <f t="shared" si="6"/>
        <v>0</v>
      </c>
      <c r="W50" s="264">
        <f t="shared" si="6"/>
        <v>0</v>
      </c>
      <c r="X50" s="264">
        <f t="shared" si="6"/>
        <v>4.9156299999999957</v>
      </c>
      <c r="Y50" s="264">
        <f t="shared" si="6"/>
        <v>18.935079999999981</v>
      </c>
      <c r="Z50" s="264">
        <f>SUM(B50:Y50)</f>
        <v>1182.8020640818877</v>
      </c>
      <c r="AA50" s="4"/>
    </row>
    <row r="52" spans="1:2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44" priority="1" stopIfTrue="1">
      <formula>$AV9=1</formula>
    </cfRule>
  </conditionalFormatting>
  <conditionalFormatting sqref="B8:Y8">
    <cfRule type="expression" dxfId="43" priority="2" stopIfTrue="1">
      <formula>$AU8=1</formula>
    </cfRule>
  </conditionalFormatting>
  <conditionalFormatting sqref="Z8">
    <cfRule type="expression" dxfId="42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25" top="0.98425196850393704" bottom="0.98425196850393704" header="0.51181102362204722" footer="0.51181102362204722"/>
  <pageSetup paperSize="8" scale="73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workbookViewId="0">
      <selection activeCell="A2" sqref="A2"/>
    </sheetView>
  </sheetViews>
  <sheetFormatPr defaultRowHeight="12.75" x14ac:dyDescent="0.2"/>
  <cols>
    <col min="1" max="1" width="28.42578125" bestFit="1" customWidth="1"/>
    <col min="28" max="28" width="10.140625" customWidth="1"/>
  </cols>
  <sheetData>
    <row r="1" spans="1:27" x14ac:dyDescent="0.2">
      <c r="A1" s="519" t="s">
        <v>185</v>
      </c>
    </row>
    <row r="2" spans="1:27" x14ac:dyDescent="0.2">
      <c r="A2" s="519" t="s">
        <v>2786</v>
      </c>
    </row>
    <row r="3" spans="1:27" x14ac:dyDescent="0.2">
      <c r="A3" s="20" t="s">
        <v>2915</v>
      </c>
      <c r="AA3" s="82" t="s">
        <v>2916</v>
      </c>
    </row>
    <row r="5" spans="1:27" x14ac:dyDescent="0.2">
      <c r="A5" s="674" t="s">
        <v>1459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168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3"/>
    </row>
    <row r="6" spans="1:27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3"/>
    </row>
    <row r="7" spans="1:2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14" t="s">
        <v>2525</v>
      </c>
    </row>
    <row r="8" spans="1:27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</row>
    <row r="9" spans="1:27" ht="15" customHeight="1" x14ac:dyDescent="0.2">
      <c r="A9" s="98" t="s">
        <v>2431</v>
      </c>
      <c r="B9" s="98"/>
      <c r="C9" s="98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4"/>
    </row>
    <row r="10" spans="1:27" ht="15" customHeight="1" x14ac:dyDescent="0.2">
      <c r="A10" s="88" t="s">
        <v>2526</v>
      </c>
      <c r="B10" s="84">
        <v>4238.1099899999999</v>
      </c>
      <c r="C10" s="84">
        <v>25061.759659999996</v>
      </c>
      <c r="D10" s="84">
        <v>96492.996349999972</v>
      </c>
      <c r="E10" s="84">
        <v>599.96280000000002</v>
      </c>
      <c r="F10" s="84">
        <v>0</v>
      </c>
      <c r="G10" s="84">
        <v>927.73014999999998</v>
      </c>
      <c r="H10" s="84">
        <v>37328.178830000004</v>
      </c>
      <c r="I10" s="84">
        <v>424.44918000000007</v>
      </c>
      <c r="J10" s="84">
        <v>0</v>
      </c>
      <c r="K10" s="84">
        <v>0</v>
      </c>
      <c r="L10" s="84">
        <v>476.40981000000272</v>
      </c>
      <c r="M10" s="84">
        <v>57.024560000000008</v>
      </c>
      <c r="N10" s="84">
        <v>6916.8001999999988</v>
      </c>
      <c r="O10" s="84">
        <v>7.4065500000000011</v>
      </c>
      <c r="P10" s="84">
        <v>1095.5825600000001</v>
      </c>
      <c r="Q10" s="84">
        <v>0</v>
      </c>
      <c r="R10" s="84">
        <v>98.244839999999925</v>
      </c>
      <c r="S10" s="84">
        <v>148999.81390000007</v>
      </c>
      <c r="T10" s="84">
        <v>399.2724</v>
      </c>
      <c r="U10" s="84">
        <v>45.593270000000018</v>
      </c>
      <c r="V10" s="84">
        <v>29.315910000000148</v>
      </c>
      <c r="W10" s="84">
        <v>0</v>
      </c>
      <c r="X10" s="84">
        <v>12229.462270000002</v>
      </c>
      <c r="Y10" s="84">
        <v>190891.68741000007</v>
      </c>
      <c r="Z10" s="84">
        <f>SUM(B10:Y10)</f>
        <v>526319.80064000015</v>
      </c>
      <c r="AA10" s="3"/>
    </row>
    <row r="11" spans="1:27" ht="15" customHeight="1" x14ac:dyDescent="0.2">
      <c r="A11" s="89" t="s">
        <v>2527</v>
      </c>
      <c r="B11" s="85">
        <v>4536.7019900000005</v>
      </c>
      <c r="C11" s="85">
        <v>60719.542009999997</v>
      </c>
      <c r="D11" s="85">
        <v>119811.57892999999</v>
      </c>
      <c r="E11" s="85">
        <v>1380.8617000000002</v>
      </c>
      <c r="F11" s="85">
        <v>0</v>
      </c>
      <c r="G11" s="85">
        <v>1597.46687</v>
      </c>
      <c r="H11" s="85">
        <v>55406.575220000006</v>
      </c>
      <c r="I11" s="85">
        <v>1088.2742800000001</v>
      </c>
      <c r="J11" s="85">
        <v>0</v>
      </c>
      <c r="K11" s="85">
        <v>0</v>
      </c>
      <c r="L11" s="85">
        <v>19364.889950000004</v>
      </c>
      <c r="M11" s="85">
        <v>134.94892000000002</v>
      </c>
      <c r="N11" s="85">
        <v>28015.612029999997</v>
      </c>
      <c r="O11" s="85">
        <v>0</v>
      </c>
      <c r="P11" s="85">
        <v>1762.3454899999999</v>
      </c>
      <c r="Q11" s="85">
        <v>0</v>
      </c>
      <c r="R11" s="85">
        <v>822.17053999999996</v>
      </c>
      <c r="S11" s="85">
        <v>196686.29680000007</v>
      </c>
      <c r="T11" s="85">
        <v>382.77375000000001</v>
      </c>
      <c r="U11" s="85">
        <v>181.47429</v>
      </c>
      <c r="V11" s="85">
        <v>5503.8190700000005</v>
      </c>
      <c r="W11" s="85">
        <v>0</v>
      </c>
      <c r="X11" s="85">
        <v>13663.714260000002</v>
      </c>
      <c r="Y11" s="85">
        <v>229210.89254000009</v>
      </c>
      <c r="Z11" s="84">
        <f t="shared" ref="Z11:Z21" si="0">SUM(B11:Y11)</f>
        <v>740269.93864000018</v>
      </c>
      <c r="AA11" s="3"/>
    </row>
    <row r="12" spans="1:27" ht="15" customHeight="1" x14ac:dyDescent="0.2">
      <c r="A12" s="88" t="s">
        <v>2528</v>
      </c>
      <c r="B12" s="84">
        <v>4536.7019900000005</v>
      </c>
      <c r="C12" s="84">
        <v>60719.542009999997</v>
      </c>
      <c r="D12" s="84">
        <v>117721.80477</v>
      </c>
      <c r="E12" s="84">
        <v>1380.8617000000002</v>
      </c>
      <c r="F12" s="84">
        <v>0</v>
      </c>
      <c r="G12" s="84">
        <v>1375.0033999999998</v>
      </c>
      <c r="H12" s="84">
        <v>54596.694550000007</v>
      </c>
      <c r="I12" s="84">
        <v>1016.2566200000001</v>
      </c>
      <c r="J12" s="84">
        <v>0</v>
      </c>
      <c r="K12" s="84">
        <v>0</v>
      </c>
      <c r="L12" s="84">
        <v>19364.889950000004</v>
      </c>
      <c r="M12" s="84">
        <v>134.94892000000002</v>
      </c>
      <c r="N12" s="84">
        <v>27736.160899999999</v>
      </c>
      <c r="O12" s="84">
        <v>0</v>
      </c>
      <c r="P12" s="84">
        <v>1727.54799</v>
      </c>
      <c r="Q12" s="84">
        <v>0</v>
      </c>
      <c r="R12" s="84">
        <v>822.17053999999996</v>
      </c>
      <c r="S12" s="84">
        <v>196686.29680000007</v>
      </c>
      <c r="T12" s="84">
        <v>0</v>
      </c>
      <c r="U12" s="84">
        <v>169.39219</v>
      </c>
      <c r="V12" s="84">
        <v>5503.8190700000005</v>
      </c>
      <c r="W12" s="84">
        <v>0</v>
      </c>
      <c r="X12" s="84">
        <v>0.53188000000000002</v>
      </c>
      <c r="Y12" s="84">
        <v>211491.48877000008</v>
      </c>
      <c r="Z12" s="84">
        <f t="shared" si="0"/>
        <v>704984.11205000023</v>
      </c>
      <c r="AA12" s="3"/>
    </row>
    <row r="13" spans="1:27" ht="15" customHeight="1" x14ac:dyDescent="0.2">
      <c r="A13" s="88" t="s">
        <v>2529</v>
      </c>
      <c r="B13" s="84">
        <v>0</v>
      </c>
      <c r="C13" s="84">
        <v>0</v>
      </c>
      <c r="D13" s="84">
        <v>2089.7741599999999</v>
      </c>
      <c r="E13" s="84">
        <v>0</v>
      </c>
      <c r="F13" s="84">
        <v>0</v>
      </c>
      <c r="G13" s="84">
        <v>222.46347</v>
      </c>
      <c r="H13" s="84">
        <v>809.88067000000001</v>
      </c>
      <c r="I13" s="84">
        <v>72.017660000000006</v>
      </c>
      <c r="J13" s="84">
        <v>0</v>
      </c>
      <c r="K13" s="84">
        <v>0</v>
      </c>
      <c r="L13" s="84">
        <v>0</v>
      </c>
      <c r="M13" s="84">
        <v>0</v>
      </c>
      <c r="N13" s="84">
        <v>279.45112999999998</v>
      </c>
      <c r="O13" s="84">
        <v>0</v>
      </c>
      <c r="P13" s="84">
        <v>34.797499999999999</v>
      </c>
      <c r="Q13" s="84">
        <v>0</v>
      </c>
      <c r="R13" s="84">
        <v>0</v>
      </c>
      <c r="S13" s="84">
        <v>0</v>
      </c>
      <c r="T13" s="84">
        <v>382.77375000000001</v>
      </c>
      <c r="U13" s="84">
        <v>12.082100000000001</v>
      </c>
      <c r="V13" s="84">
        <v>0</v>
      </c>
      <c r="W13" s="84">
        <v>0</v>
      </c>
      <c r="X13" s="84">
        <v>13663.18238</v>
      </c>
      <c r="Y13" s="84">
        <v>17719.403770000001</v>
      </c>
      <c r="Z13" s="84">
        <f t="shared" si="0"/>
        <v>35285.826589999997</v>
      </c>
      <c r="AA13" s="3"/>
    </row>
    <row r="14" spans="1:27" ht="15" customHeight="1" x14ac:dyDescent="0.2">
      <c r="A14" s="88" t="s">
        <v>1407</v>
      </c>
      <c r="B14" s="85">
        <v>-110.152</v>
      </c>
      <c r="C14" s="85">
        <v>-34088.127710000001</v>
      </c>
      <c r="D14" s="85">
        <v>-20941.133089999999</v>
      </c>
      <c r="E14" s="85">
        <v>-122.07582000000001</v>
      </c>
      <c r="F14" s="85">
        <v>0</v>
      </c>
      <c r="G14" s="85">
        <v>-669.30592999999999</v>
      </c>
      <c r="H14" s="85">
        <v>-13410.598759999999</v>
      </c>
      <c r="I14" s="85">
        <v>-614.77773999999999</v>
      </c>
      <c r="J14" s="85">
        <v>0</v>
      </c>
      <c r="K14" s="85">
        <v>0</v>
      </c>
      <c r="L14" s="85">
        <v>-18864.06841</v>
      </c>
      <c r="M14" s="85">
        <v>-88.452130000000011</v>
      </c>
      <c r="N14" s="85">
        <v>-19915.732469999999</v>
      </c>
      <c r="O14" s="85">
        <v>0</v>
      </c>
      <c r="P14" s="85">
        <v>-619.44164000000001</v>
      </c>
      <c r="Q14" s="85">
        <v>0</v>
      </c>
      <c r="R14" s="85">
        <v>-631.50820999999996</v>
      </c>
      <c r="S14" s="85">
        <v>-39130.892090000001</v>
      </c>
      <c r="T14" s="85">
        <v>0</v>
      </c>
      <c r="U14" s="85">
        <v>-144.38141999999999</v>
      </c>
      <c r="V14" s="85">
        <v>-5463.7092300000004</v>
      </c>
      <c r="W14" s="85">
        <v>0</v>
      </c>
      <c r="X14" s="85">
        <v>0</v>
      </c>
      <c r="Y14" s="85">
        <v>-2671.5348799999997</v>
      </c>
      <c r="Z14" s="84">
        <f t="shared" si="0"/>
        <v>-157485.89153000002</v>
      </c>
      <c r="AA14" s="3"/>
    </row>
    <row r="15" spans="1:27" ht="15" customHeight="1" x14ac:dyDescent="0.2">
      <c r="A15" s="88" t="s">
        <v>1408</v>
      </c>
      <c r="B15" s="85">
        <v>-573.21400000000006</v>
      </c>
      <c r="C15" s="85">
        <v>-16651.23271</v>
      </c>
      <c r="D15" s="85">
        <v>-55619.54724</v>
      </c>
      <c r="E15" s="85">
        <v>-547.44033999999999</v>
      </c>
      <c r="F15" s="85">
        <v>0</v>
      </c>
      <c r="G15" s="85">
        <v>-13.818710000000001</v>
      </c>
      <c r="H15" s="85">
        <v>-22089.580819999999</v>
      </c>
      <c r="I15" s="85">
        <v>-418.55872000000005</v>
      </c>
      <c r="J15" s="85">
        <v>0</v>
      </c>
      <c r="K15" s="85">
        <v>0</v>
      </c>
      <c r="L15" s="85">
        <v>-743.13942000000009</v>
      </c>
      <c r="M15" s="85">
        <v>-25.180790000000002</v>
      </c>
      <c r="N15" s="85">
        <v>-8155.6255300000003</v>
      </c>
      <c r="O15" s="85">
        <v>0</v>
      </c>
      <c r="P15" s="85">
        <v>-582.71299999999997</v>
      </c>
      <c r="Q15" s="85">
        <v>0</v>
      </c>
      <c r="R15" s="85">
        <v>-353.83817000000005</v>
      </c>
      <c r="S15" s="85">
        <v>-69145.392129999993</v>
      </c>
      <c r="T15" s="85">
        <v>-38.615000000000002</v>
      </c>
      <c r="U15" s="85">
        <v>-2.9999999999999997E-5</v>
      </c>
      <c r="V15" s="85">
        <v>-4641.5631199999998</v>
      </c>
      <c r="W15" s="85">
        <v>0</v>
      </c>
      <c r="X15" s="85">
        <v>-7913.58356</v>
      </c>
      <c r="Y15" s="85">
        <v>-103446.51286</v>
      </c>
      <c r="Z15" s="84">
        <f t="shared" si="0"/>
        <v>-290959.55615000002</v>
      </c>
      <c r="AA15" s="3"/>
    </row>
    <row r="16" spans="1:27" ht="15" customHeight="1" x14ac:dyDescent="0.2">
      <c r="A16" s="90" t="s">
        <v>1409</v>
      </c>
      <c r="B16" s="85">
        <v>19.071000000000002</v>
      </c>
      <c r="C16" s="85">
        <v>9117.5430299999989</v>
      </c>
      <c r="D16" s="85">
        <v>9871.0403399999996</v>
      </c>
      <c r="E16" s="85">
        <v>46.1402</v>
      </c>
      <c r="F16" s="85">
        <v>0</v>
      </c>
      <c r="G16" s="85">
        <v>0</v>
      </c>
      <c r="H16" s="85">
        <v>4439.9432900000002</v>
      </c>
      <c r="I16" s="85">
        <v>286.82607000000002</v>
      </c>
      <c r="J16" s="85">
        <v>0</v>
      </c>
      <c r="K16" s="85">
        <v>0</v>
      </c>
      <c r="L16" s="85">
        <v>564.14496999999994</v>
      </c>
      <c r="M16" s="85">
        <v>17.19303</v>
      </c>
      <c r="N16" s="85">
        <v>4887.6165199999996</v>
      </c>
      <c r="O16" s="85">
        <v>0</v>
      </c>
      <c r="P16" s="85">
        <v>212.14920999999998</v>
      </c>
      <c r="Q16" s="85">
        <v>0</v>
      </c>
      <c r="R16" s="85">
        <v>242.33245000000002</v>
      </c>
      <c r="S16" s="85">
        <v>12083.32317</v>
      </c>
      <c r="T16" s="85">
        <v>0</v>
      </c>
      <c r="U16" s="85">
        <v>0</v>
      </c>
      <c r="V16" s="85">
        <v>4630.76919</v>
      </c>
      <c r="W16" s="85">
        <v>0</v>
      </c>
      <c r="X16" s="85">
        <v>0</v>
      </c>
      <c r="Y16" s="85">
        <v>804.94713000000002</v>
      </c>
      <c r="Z16" s="84">
        <f t="shared" si="0"/>
        <v>47223.039599999996</v>
      </c>
      <c r="AA16" s="3"/>
    </row>
    <row r="17" spans="1:27" ht="15" customHeight="1" x14ac:dyDescent="0.2">
      <c r="A17" s="88" t="s">
        <v>1410</v>
      </c>
      <c r="B17" s="85">
        <v>377.91800000000001</v>
      </c>
      <c r="C17" s="85">
        <v>13568.01071</v>
      </c>
      <c r="D17" s="85">
        <v>52125.099020000001</v>
      </c>
      <c r="E17" s="85">
        <v>43.950069999999997</v>
      </c>
      <c r="F17" s="85">
        <v>0</v>
      </c>
      <c r="G17" s="85">
        <v>13.387919999999999</v>
      </c>
      <c r="H17" s="85">
        <v>17283.911549999997</v>
      </c>
      <c r="I17" s="85">
        <v>252.22513000000001</v>
      </c>
      <c r="J17" s="85">
        <v>0</v>
      </c>
      <c r="K17" s="85">
        <v>0</v>
      </c>
      <c r="L17" s="85">
        <v>760.98460999999998</v>
      </c>
      <c r="M17" s="85">
        <v>26.97024</v>
      </c>
      <c r="N17" s="85">
        <v>5137.5375200000008</v>
      </c>
      <c r="O17" s="85">
        <v>14.81278</v>
      </c>
      <c r="P17" s="85">
        <v>899.36537999999996</v>
      </c>
      <c r="Q17" s="85">
        <v>0</v>
      </c>
      <c r="R17" s="85">
        <v>103.88244</v>
      </c>
      <c r="S17" s="85">
        <v>60598.201399999998</v>
      </c>
      <c r="T17" s="85">
        <v>55.11365</v>
      </c>
      <c r="U17" s="85">
        <v>45.819369999999999</v>
      </c>
      <c r="V17" s="85">
        <v>5770.6</v>
      </c>
      <c r="W17" s="85">
        <v>0</v>
      </c>
      <c r="X17" s="85">
        <v>6479.3315699999994</v>
      </c>
      <c r="Y17" s="85">
        <v>67475.344459999993</v>
      </c>
      <c r="Z17" s="84">
        <f t="shared" si="0"/>
        <v>231032.46582000001</v>
      </c>
      <c r="AA17" s="3"/>
    </row>
    <row r="18" spans="1:27" ht="15" customHeight="1" x14ac:dyDescent="0.2">
      <c r="A18" s="88" t="s">
        <v>1411</v>
      </c>
      <c r="B18" s="85">
        <v>-12.215</v>
      </c>
      <c r="C18" s="85">
        <v>-7603.9756699999998</v>
      </c>
      <c r="D18" s="85">
        <v>-8754.0416100000002</v>
      </c>
      <c r="E18" s="85">
        <v>-201.47301000000002</v>
      </c>
      <c r="F18" s="85">
        <v>0</v>
      </c>
      <c r="G18" s="85">
        <v>0</v>
      </c>
      <c r="H18" s="85">
        <v>-4302.0716500000008</v>
      </c>
      <c r="I18" s="85">
        <v>-169.53984</v>
      </c>
      <c r="J18" s="85">
        <v>0</v>
      </c>
      <c r="K18" s="85">
        <v>0</v>
      </c>
      <c r="L18" s="85">
        <v>-606.40188999999998</v>
      </c>
      <c r="M18" s="85">
        <v>-8.4547099999999986</v>
      </c>
      <c r="N18" s="85">
        <v>-3052.6078700000003</v>
      </c>
      <c r="O18" s="85">
        <v>-7.4062299999999999</v>
      </c>
      <c r="P18" s="85">
        <v>-576.12288000000001</v>
      </c>
      <c r="Q18" s="85">
        <v>0</v>
      </c>
      <c r="R18" s="85">
        <v>-84.794210000000007</v>
      </c>
      <c r="S18" s="85">
        <v>-12091.723249999999</v>
      </c>
      <c r="T18" s="85">
        <v>0</v>
      </c>
      <c r="U18" s="85">
        <v>-37.318940000000005</v>
      </c>
      <c r="V18" s="85">
        <v>-5770.6</v>
      </c>
      <c r="W18" s="85">
        <v>0</v>
      </c>
      <c r="X18" s="85">
        <v>0</v>
      </c>
      <c r="Y18" s="85">
        <v>-481.44898000000001</v>
      </c>
      <c r="Z18" s="84">
        <f t="shared" si="0"/>
        <v>-43760.195740000003</v>
      </c>
      <c r="AA18" s="3"/>
    </row>
    <row r="19" spans="1:27" ht="15" customHeight="1" x14ac:dyDescent="0.2">
      <c r="A19" s="88" t="s">
        <v>2530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4">
        <f t="shared" si="0"/>
        <v>0</v>
      </c>
      <c r="AA19" s="3"/>
    </row>
    <row r="20" spans="1:27" ht="15" customHeight="1" x14ac:dyDescent="0.2">
      <c r="A20" s="91" t="s">
        <v>1412</v>
      </c>
      <c r="B20" s="85">
        <v>0</v>
      </c>
      <c r="C20" s="85">
        <v>1494.8405600000001</v>
      </c>
      <c r="D20" s="85">
        <v>3121.0591600000002</v>
      </c>
      <c r="E20" s="85">
        <v>0</v>
      </c>
      <c r="F20" s="85">
        <v>0</v>
      </c>
      <c r="G20" s="85">
        <v>0</v>
      </c>
      <c r="H20" s="85">
        <v>0</v>
      </c>
      <c r="I20" s="85">
        <v>22.977419999999999</v>
      </c>
      <c r="J20" s="85">
        <v>0</v>
      </c>
      <c r="K20" s="85">
        <v>0</v>
      </c>
      <c r="L20" s="85">
        <v>876.31058118988767</v>
      </c>
      <c r="M20" s="85">
        <v>0</v>
      </c>
      <c r="N20" s="85">
        <v>0</v>
      </c>
      <c r="O20" s="85">
        <v>0</v>
      </c>
      <c r="P20" s="85">
        <v>52.442830000000008</v>
      </c>
      <c r="Q20" s="85">
        <v>0</v>
      </c>
      <c r="R20" s="85">
        <v>14.22931</v>
      </c>
      <c r="S20" s="85">
        <v>8332.6964200000002</v>
      </c>
      <c r="T20" s="85">
        <v>0</v>
      </c>
      <c r="U20" s="85">
        <v>0</v>
      </c>
      <c r="V20" s="85">
        <v>7.4516687545081819</v>
      </c>
      <c r="W20" s="85">
        <v>0</v>
      </c>
      <c r="X20" s="85">
        <v>559.54568999999992</v>
      </c>
      <c r="Y20" s="85">
        <v>3225.5045999999998</v>
      </c>
      <c r="Z20" s="84">
        <f t="shared" si="0"/>
        <v>17707.058239944396</v>
      </c>
      <c r="AA20" s="3"/>
    </row>
    <row r="21" spans="1:27" ht="15" customHeight="1" x14ac:dyDescent="0.2">
      <c r="A21" s="90" t="s">
        <v>2531</v>
      </c>
      <c r="B21" s="85">
        <v>0</v>
      </c>
      <c r="C21" s="85">
        <v>0</v>
      </c>
      <c r="D21" s="85">
        <v>462.46141999999998</v>
      </c>
      <c r="E21" s="85">
        <v>1.1475</v>
      </c>
      <c r="F21" s="85">
        <v>0</v>
      </c>
      <c r="G21" s="85">
        <v>0</v>
      </c>
      <c r="H21" s="85">
        <v>50.976430000000001</v>
      </c>
      <c r="I21" s="85">
        <v>22.309560000000001</v>
      </c>
      <c r="J21" s="85">
        <v>0</v>
      </c>
      <c r="K21" s="85">
        <v>0</v>
      </c>
      <c r="L21" s="85">
        <v>0</v>
      </c>
      <c r="M21" s="85">
        <v>0</v>
      </c>
      <c r="N21" s="85">
        <v>30.79476</v>
      </c>
      <c r="O21" s="85">
        <v>0</v>
      </c>
      <c r="P21" s="85">
        <v>-4.8890000000000003E-2</v>
      </c>
      <c r="Q21" s="85">
        <v>0</v>
      </c>
      <c r="R21" s="85">
        <v>0</v>
      </c>
      <c r="S21" s="85">
        <v>164.07986</v>
      </c>
      <c r="T21" s="85">
        <v>0</v>
      </c>
      <c r="U21" s="85">
        <v>0</v>
      </c>
      <c r="V21" s="85">
        <v>0</v>
      </c>
      <c r="W21" s="85">
        <v>0</v>
      </c>
      <c r="X21" s="85">
        <v>0</v>
      </c>
      <c r="Y21" s="85">
        <v>2130.0985299999998</v>
      </c>
      <c r="Z21" s="84">
        <f t="shared" si="0"/>
        <v>2861.8191699999998</v>
      </c>
      <c r="AA21" s="3"/>
    </row>
    <row r="22" spans="1:27" x14ac:dyDescent="0.2">
      <c r="A22" s="9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3"/>
    </row>
    <row r="23" spans="1:27" x14ac:dyDescent="0.2">
      <c r="A23" s="257" t="s">
        <v>305</v>
      </c>
      <c r="B23" s="258">
        <f t="shared" ref="B23:Z23" si="1">+B10+B20+B21</f>
        <v>4238.1099899999999</v>
      </c>
      <c r="C23" s="258">
        <f t="shared" si="1"/>
        <v>26556.600219999997</v>
      </c>
      <c r="D23" s="258">
        <f t="shared" si="1"/>
        <v>100076.51692999998</v>
      </c>
      <c r="E23" s="258">
        <f t="shared" si="1"/>
        <v>601.11030000000005</v>
      </c>
      <c r="F23" s="258">
        <f t="shared" si="1"/>
        <v>0</v>
      </c>
      <c r="G23" s="258">
        <f t="shared" si="1"/>
        <v>927.73014999999998</v>
      </c>
      <c r="H23" s="258">
        <f t="shared" si="1"/>
        <v>37379.155260000007</v>
      </c>
      <c r="I23" s="258">
        <f t="shared" si="1"/>
        <v>469.73616000000004</v>
      </c>
      <c r="J23" s="258">
        <f t="shared" si="1"/>
        <v>0</v>
      </c>
      <c r="K23" s="258">
        <f t="shared" si="1"/>
        <v>0</v>
      </c>
      <c r="L23" s="258">
        <f t="shared" si="1"/>
        <v>1352.7203911898905</v>
      </c>
      <c r="M23" s="258">
        <f t="shared" si="1"/>
        <v>57.024560000000008</v>
      </c>
      <c r="N23" s="258">
        <f t="shared" si="1"/>
        <v>6947.5949599999985</v>
      </c>
      <c r="O23" s="258">
        <f t="shared" si="1"/>
        <v>7.4065500000000011</v>
      </c>
      <c r="P23" s="258">
        <f t="shared" si="1"/>
        <v>1147.9765</v>
      </c>
      <c r="Q23" s="258">
        <f t="shared" si="1"/>
        <v>0</v>
      </c>
      <c r="R23" s="258">
        <f t="shared" si="1"/>
        <v>112.47414999999992</v>
      </c>
      <c r="S23" s="258">
        <f t="shared" si="1"/>
        <v>157496.59018000006</v>
      </c>
      <c r="T23" s="258">
        <f t="shared" si="1"/>
        <v>399.2724</v>
      </c>
      <c r="U23" s="258">
        <f t="shared" si="1"/>
        <v>45.593270000000018</v>
      </c>
      <c r="V23" s="258">
        <f t="shared" si="1"/>
        <v>36.767578754508328</v>
      </c>
      <c r="W23" s="258">
        <f t="shared" si="1"/>
        <v>0</v>
      </c>
      <c r="X23" s="258">
        <f t="shared" si="1"/>
        <v>12789.007960000003</v>
      </c>
      <c r="Y23" s="258">
        <f t="shared" si="1"/>
        <v>196247.29054000005</v>
      </c>
      <c r="Z23" s="258">
        <f t="shared" si="1"/>
        <v>546888.67804994457</v>
      </c>
      <c r="AA23" s="4"/>
    </row>
    <row r="24" spans="1:27" x14ac:dyDescent="0.2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3"/>
    </row>
    <row r="25" spans="1:27" ht="15" customHeight="1" x14ac:dyDescent="0.2">
      <c r="A25" s="94" t="s">
        <v>309</v>
      </c>
      <c r="B25" s="94"/>
      <c r="C25" s="94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"/>
    </row>
    <row r="26" spans="1:27" ht="15" customHeight="1" x14ac:dyDescent="0.2">
      <c r="A26" s="88" t="s">
        <v>2532</v>
      </c>
      <c r="B26" s="85">
        <v>-432.10163</v>
      </c>
      <c r="C26" s="85">
        <v>-24739.854309999995</v>
      </c>
      <c r="D26" s="85">
        <v>-80696.664709999997</v>
      </c>
      <c r="E26" s="85">
        <v>-973.57365000000016</v>
      </c>
      <c r="F26" s="85">
        <v>0</v>
      </c>
      <c r="G26" s="85">
        <v>-175.23041999999998</v>
      </c>
      <c r="H26" s="85">
        <v>-33502.822870000004</v>
      </c>
      <c r="I26" s="85">
        <v>-296.07347999999996</v>
      </c>
      <c r="J26" s="85">
        <v>0</v>
      </c>
      <c r="K26" s="85">
        <v>0</v>
      </c>
      <c r="L26" s="85">
        <v>-72.797319999999246</v>
      </c>
      <c r="M26" s="85">
        <v>-9.3218199999999989</v>
      </c>
      <c r="N26" s="85">
        <v>-7985.923039999996</v>
      </c>
      <c r="O26" s="85">
        <v>-66.830179999999999</v>
      </c>
      <c r="P26" s="85">
        <v>-37.657760000000039</v>
      </c>
      <c r="Q26" s="85">
        <v>0</v>
      </c>
      <c r="R26" s="85">
        <v>7.678789999999994</v>
      </c>
      <c r="S26" s="85">
        <v>-120796.64182999999</v>
      </c>
      <c r="T26" s="85">
        <v>-337.30545000000001</v>
      </c>
      <c r="U26" s="85">
        <v>-1.1684699999999999</v>
      </c>
      <c r="V26" s="85">
        <v>-0.1011</v>
      </c>
      <c r="W26" s="85">
        <v>0</v>
      </c>
      <c r="X26" s="85">
        <v>-13829.09014</v>
      </c>
      <c r="Y26" s="85">
        <v>-144999.64167999997</v>
      </c>
      <c r="Z26" s="86">
        <f>SUM(B26:Y26)</f>
        <v>-428945.12106999999</v>
      </c>
      <c r="AA26" s="3"/>
    </row>
    <row r="27" spans="1:27" ht="15" customHeight="1" x14ac:dyDescent="0.2">
      <c r="A27" s="88" t="s">
        <v>1414</v>
      </c>
      <c r="B27" s="84">
        <v>-460.13799999999998</v>
      </c>
      <c r="C27" s="84">
        <v>-60925.475490000004</v>
      </c>
      <c r="D27" s="84">
        <v>-97601.909050000002</v>
      </c>
      <c r="E27" s="84">
        <v>-1000.0231600000001</v>
      </c>
      <c r="F27" s="84">
        <v>0</v>
      </c>
      <c r="G27" s="84">
        <v>-139.77225000000001</v>
      </c>
      <c r="H27" s="84">
        <v>-42591.648070000003</v>
      </c>
      <c r="I27" s="84">
        <v>-772.87277000000006</v>
      </c>
      <c r="J27" s="84">
        <v>0</v>
      </c>
      <c r="K27" s="84">
        <v>0</v>
      </c>
      <c r="L27" s="84">
        <v>-16047.026619999999</v>
      </c>
      <c r="M27" s="84">
        <v>-21.938299999999998</v>
      </c>
      <c r="N27" s="84">
        <v>-18933.626439999996</v>
      </c>
      <c r="O27" s="84">
        <v>-158.00014999999999</v>
      </c>
      <c r="P27" s="84">
        <v>-229.27658000000002</v>
      </c>
      <c r="Q27" s="84">
        <v>0</v>
      </c>
      <c r="R27" s="84">
        <v>-6.1268100000000008</v>
      </c>
      <c r="S27" s="84">
        <v>-148163.63265000001</v>
      </c>
      <c r="T27" s="84">
        <v>-308.46234000000004</v>
      </c>
      <c r="U27" s="84">
        <v>-0.28555999999999998</v>
      </c>
      <c r="V27" s="84">
        <v>-0.20219999999999999</v>
      </c>
      <c r="W27" s="84">
        <v>0</v>
      </c>
      <c r="X27" s="84">
        <v>-13675.94974</v>
      </c>
      <c r="Y27" s="84">
        <v>-147015.57410999999</v>
      </c>
      <c r="Z27" s="86">
        <f t="shared" ref="Z27:Z46" si="2">SUM(B27:Y27)</f>
        <v>-548051.94029000006</v>
      </c>
      <c r="AA27" s="3"/>
    </row>
    <row r="28" spans="1:27" ht="15" customHeight="1" x14ac:dyDescent="0.2">
      <c r="A28" s="88" t="s">
        <v>2528</v>
      </c>
      <c r="B28" s="85">
        <v>-460.13799999999998</v>
      </c>
      <c r="C28" s="85">
        <v>-60925.475490000004</v>
      </c>
      <c r="D28" s="85">
        <v>-96313.023390000002</v>
      </c>
      <c r="E28" s="85">
        <v>-931.31110999999999</v>
      </c>
      <c r="F28" s="85">
        <v>0</v>
      </c>
      <c r="G28" s="85">
        <v>0</v>
      </c>
      <c r="H28" s="85">
        <v>-42038.40756</v>
      </c>
      <c r="I28" s="85">
        <v>-716.19226000000003</v>
      </c>
      <c r="J28" s="85">
        <v>0</v>
      </c>
      <c r="K28" s="85">
        <v>0</v>
      </c>
      <c r="L28" s="85">
        <v>-16047.026619999999</v>
      </c>
      <c r="M28" s="85">
        <v>-21.938299999999998</v>
      </c>
      <c r="N28" s="85">
        <v>-18723.732969999997</v>
      </c>
      <c r="O28" s="85">
        <v>-158.00014999999999</v>
      </c>
      <c r="P28" s="85">
        <v>-201.2287</v>
      </c>
      <c r="Q28" s="85">
        <v>0</v>
      </c>
      <c r="R28" s="85">
        <v>-6.1268100000000008</v>
      </c>
      <c r="S28" s="85">
        <v>-148163.63265000001</v>
      </c>
      <c r="T28" s="85">
        <v>0</v>
      </c>
      <c r="U28" s="85">
        <v>-0.22900000000000001</v>
      </c>
      <c r="V28" s="85">
        <v>-0.20219999999999999</v>
      </c>
      <c r="W28" s="85">
        <v>0</v>
      </c>
      <c r="X28" s="85">
        <v>-3.2539600000000002</v>
      </c>
      <c r="Y28" s="85">
        <v>-130702.91765999999</v>
      </c>
      <c r="Z28" s="86">
        <f t="shared" si="2"/>
        <v>-515412.83682999999</v>
      </c>
      <c r="AA28" s="3"/>
    </row>
    <row r="29" spans="1:27" ht="15" customHeight="1" x14ac:dyDescent="0.2">
      <c r="A29" s="88" t="s">
        <v>2529</v>
      </c>
      <c r="B29" s="85">
        <v>0</v>
      </c>
      <c r="C29" s="85">
        <v>0</v>
      </c>
      <c r="D29" s="85">
        <v>-1288.8856599999999</v>
      </c>
      <c r="E29" s="85">
        <v>-68.712050000000005</v>
      </c>
      <c r="F29" s="85">
        <v>0</v>
      </c>
      <c r="G29" s="85">
        <v>-139.77225000000001</v>
      </c>
      <c r="H29" s="85">
        <v>-553.24050999999997</v>
      </c>
      <c r="I29" s="85">
        <v>-56.680510000000005</v>
      </c>
      <c r="J29" s="85">
        <v>0</v>
      </c>
      <c r="K29" s="85">
        <v>0</v>
      </c>
      <c r="L29" s="85">
        <v>0</v>
      </c>
      <c r="M29" s="85">
        <v>0</v>
      </c>
      <c r="N29" s="85">
        <v>-209.89347000000001</v>
      </c>
      <c r="O29" s="85">
        <v>0</v>
      </c>
      <c r="P29" s="85">
        <v>-28.047879999999999</v>
      </c>
      <c r="Q29" s="85">
        <v>0</v>
      </c>
      <c r="R29" s="85">
        <v>0</v>
      </c>
      <c r="S29" s="85">
        <v>0</v>
      </c>
      <c r="T29" s="85">
        <v>-308.46234000000004</v>
      </c>
      <c r="U29" s="85">
        <v>-5.6559999999999999E-2</v>
      </c>
      <c r="V29" s="85">
        <v>0</v>
      </c>
      <c r="W29" s="85">
        <v>0</v>
      </c>
      <c r="X29" s="85">
        <v>-13672.69578</v>
      </c>
      <c r="Y29" s="85">
        <v>-16312.656449999999</v>
      </c>
      <c r="Z29" s="86">
        <f t="shared" si="2"/>
        <v>-32639.103459999998</v>
      </c>
      <c r="AA29" s="3"/>
    </row>
    <row r="30" spans="1:27" ht="15" customHeight="1" x14ac:dyDescent="0.2">
      <c r="A30" s="88" t="s">
        <v>1415</v>
      </c>
      <c r="B30" s="84">
        <v>4.0393699999999999</v>
      </c>
      <c r="C30" s="84">
        <v>36557.353470000009</v>
      </c>
      <c r="D30" s="84">
        <v>16569.888360000001</v>
      </c>
      <c r="E30" s="84">
        <v>37.11347</v>
      </c>
      <c r="F30" s="84">
        <v>0</v>
      </c>
      <c r="G30" s="84">
        <v>0</v>
      </c>
      <c r="H30" s="84">
        <v>10482.324199999999</v>
      </c>
      <c r="I30" s="84">
        <v>501.32571000000002</v>
      </c>
      <c r="J30" s="84">
        <v>0</v>
      </c>
      <c r="K30" s="84">
        <v>0</v>
      </c>
      <c r="L30" s="84">
        <v>15990.306919999999</v>
      </c>
      <c r="M30" s="84">
        <v>12.237770000000001</v>
      </c>
      <c r="N30" s="84">
        <v>11233.874250000001</v>
      </c>
      <c r="O30" s="84">
        <v>78.997799999999998</v>
      </c>
      <c r="P30" s="84">
        <v>196.1978</v>
      </c>
      <c r="Q30" s="84">
        <v>0</v>
      </c>
      <c r="R30" s="84">
        <v>1.7391099999999999</v>
      </c>
      <c r="S30" s="84">
        <v>29659.835280000003</v>
      </c>
      <c r="T30" s="84">
        <v>0</v>
      </c>
      <c r="U30" s="84">
        <v>3.7090000000000005E-2</v>
      </c>
      <c r="V30" s="84">
        <v>0.1011</v>
      </c>
      <c r="W30" s="84">
        <v>0</v>
      </c>
      <c r="X30" s="84">
        <v>1.7327699999999999</v>
      </c>
      <c r="Y30" s="84">
        <v>3448.8123599999999</v>
      </c>
      <c r="Z30" s="86">
        <f t="shared" si="2"/>
        <v>124775.91683</v>
      </c>
      <c r="AA30" s="3"/>
    </row>
    <row r="31" spans="1:27" ht="15" customHeight="1" x14ac:dyDescent="0.2">
      <c r="A31" s="88" t="s">
        <v>2528</v>
      </c>
      <c r="B31" s="85">
        <v>4.0393699999999999</v>
      </c>
      <c r="C31" s="85">
        <v>36557.353470000009</v>
      </c>
      <c r="D31" s="85">
        <v>16569.888360000001</v>
      </c>
      <c r="E31" s="85">
        <v>37.11347</v>
      </c>
      <c r="F31" s="85">
        <v>0</v>
      </c>
      <c r="G31" s="85">
        <v>0</v>
      </c>
      <c r="H31" s="85">
        <v>10482.324199999999</v>
      </c>
      <c r="I31" s="85">
        <v>501.32571000000002</v>
      </c>
      <c r="J31" s="85">
        <v>0</v>
      </c>
      <c r="K31" s="85">
        <v>0</v>
      </c>
      <c r="L31" s="85">
        <v>15990.306919999999</v>
      </c>
      <c r="M31" s="85">
        <v>12.237770000000001</v>
      </c>
      <c r="N31" s="85">
        <v>11233.874250000001</v>
      </c>
      <c r="O31" s="85">
        <v>78.997799999999998</v>
      </c>
      <c r="P31" s="85">
        <v>196.1978</v>
      </c>
      <c r="Q31" s="85">
        <v>0</v>
      </c>
      <c r="R31" s="85">
        <v>1.7391099999999999</v>
      </c>
      <c r="S31" s="85">
        <v>29659.835280000003</v>
      </c>
      <c r="T31" s="85">
        <v>0</v>
      </c>
      <c r="U31" s="85">
        <v>3.7090000000000005E-2</v>
      </c>
      <c r="V31" s="85">
        <v>0.1011</v>
      </c>
      <c r="W31" s="85">
        <v>0</v>
      </c>
      <c r="X31" s="85">
        <v>1.7327699999999999</v>
      </c>
      <c r="Y31" s="85">
        <v>3448.8123599999999</v>
      </c>
      <c r="Z31" s="86">
        <f t="shared" si="2"/>
        <v>124775.91683</v>
      </c>
      <c r="AA31" s="3"/>
    </row>
    <row r="32" spans="1:27" ht="15" customHeight="1" x14ac:dyDescent="0.2">
      <c r="A32" s="88" t="s">
        <v>2529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6">
        <f t="shared" si="2"/>
        <v>0</v>
      </c>
      <c r="AA32" s="3"/>
    </row>
    <row r="33" spans="1:27" ht="15" customHeight="1" x14ac:dyDescent="0.2">
      <c r="A33" s="88" t="s">
        <v>1416</v>
      </c>
      <c r="B33" s="85">
        <v>-60.343000000000004</v>
      </c>
      <c r="C33" s="85">
        <v>-7458.0555700000004</v>
      </c>
      <c r="D33" s="85">
        <v>-17084.732239999998</v>
      </c>
      <c r="E33" s="85">
        <v>-10.678280000000001</v>
      </c>
      <c r="F33" s="85">
        <v>0</v>
      </c>
      <c r="G33" s="85">
        <v>-98.806899999999999</v>
      </c>
      <c r="H33" s="85">
        <v>-6616.2954099999997</v>
      </c>
      <c r="I33" s="85">
        <v>-90.334049999999991</v>
      </c>
      <c r="J33" s="85">
        <v>0</v>
      </c>
      <c r="K33" s="85">
        <v>0</v>
      </c>
      <c r="L33" s="85">
        <v>-22.883650000000003</v>
      </c>
      <c r="M33" s="85">
        <v>-2.3245</v>
      </c>
      <c r="N33" s="85">
        <v>-1698.77279</v>
      </c>
      <c r="O33" s="85">
        <v>0</v>
      </c>
      <c r="P33" s="85">
        <v>-33.625599999999999</v>
      </c>
      <c r="Q33" s="85">
        <v>0</v>
      </c>
      <c r="R33" s="85">
        <v>0</v>
      </c>
      <c r="S33" s="85">
        <v>-13041.401540000001</v>
      </c>
      <c r="T33" s="85">
        <v>-28.843109999999999</v>
      </c>
      <c r="U33" s="85">
        <v>-1.96858</v>
      </c>
      <c r="V33" s="85">
        <v>0</v>
      </c>
      <c r="W33" s="85">
        <v>0</v>
      </c>
      <c r="X33" s="85">
        <v>-319.85946999999999</v>
      </c>
      <c r="Y33" s="85">
        <v>-3911.0352499999999</v>
      </c>
      <c r="Z33" s="86">
        <f t="shared" si="2"/>
        <v>-50479.959940000001</v>
      </c>
      <c r="AA33" s="3"/>
    </row>
    <row r="34" spans="1:27" ht="15" customHeight="1" x14ac:dyDescent="0.2">
      <c r="A34" s="90" t="s">
        <v>1417</v>
      </c>
      <c r="B34" s="85">
        <v>0</v>
      </c>
      <c r="C34" s="85">
        <v>4510.7339800000009</v>
      </c>
      <c r="D34" s="85">
        <v>2623.8550599999999</v>
      </c>
      <c r="E34" s="85">
        <v>0</v>
      </c>
      <c r="F34" s="85">
        <v>0</v>
      </c>
      <c r="G34" s="85">
        <v>0</v>
      </c>
      <c r="H34" s="85">
        <v>1353.585</v>
      </c>
      <c r="I34" s="85">
        <v>29.615380000000002</v>
      </c>
      <c r="J34" s="85">
        <v>0</v>
      </c>
      <c r="K34" s="85">
        <v>0</v>
      </c>
      <c r="L34" s="85">
        <v>6.8060299999999998</v>
      </c>
      <c r="M34" s="85">
        <v>1.76</v>
      </c>
      <c r="N34" s="85">
        <v>852.48746999999992</v>
      </c>
      <c r="O34" s="85">
        <v>0</v>
      </c>
      <c r="P34" s="85">
        <v>23.385210000000001</v>
      </c>
      <c r="Q34" s="85">
        <v>0</v>
      </c>
      <c r="R34" s="85">
        <v>0</v>
      </c>
      <c r="S34" s="85">
        <v>2730.3223399999997</v>
      </c>
      <c r="T34" s="85">
        <v>0</v>
      </c>
      <c r="U34" s="85">
        <v>0.84610000000000007</v>
      </c>
      <c r="V34" s="85">
        <v>0</v>
      </c>
      <c r="W34" s="85">
        <v>0</v>
      </c>
      <c r="X34" s="85">
        <v>0</v>
      </c>
      <c r="Y34" s="85">
        <v>0</v>
      </c>
      <c r="Z34" s="86">
        <f t="shared" si="2"/>
        <v>12133.396570000003</v>
      </c>
      <c r="AA34" s="3"/>
    </row>
    <row r="35" spans="1:27" ht="15" customHeight="1" x14ac:dyDescent="0.2">
      <c r="A35" s="88" t="s">
        <v>1418</v>
      </c>
      <c r="B35" s="85">
        <v>105.672</v>
      </c>
      <c r="C35" s="85">
        <v>6531.8357500000002</v>
      </c>
      <c r="D35" s="85">
        <v>17431.571090000001</v>
      </c>
      <c r="E35" s="85">
        <v>1.4320000000000001E-2</v>
      </c>
      <c r="F35" s="85">
        <v>0</v>
      </c>
      <c r="G35" s="85">
        <v>63.348730000000003</v>
      </c>
      <c r="H35" s="85">
        <v>4987.8389200000001</v>
      </c>
      <c r="I35" s="85">
        <v>50.848850000000006</v>
      </c>
      <c r="J35" s="85">
        <v>0</v>
      </c>
      <c r="K35" s="85">
        <v>0</v>
      </c>
      <c r="L35" s="85">
        <v>59.934930000000001</v>
      </c>
      <c r="M35" s="85">
        <v>1.96892</v>
      </c>
      <c r="N35" s="85">
        <v>1130.6227100000001</v>
      </c>
      <c r="O35" s="85">
        <v>24.344270000000002</v>
      </c>
      <c r="P35" s="85">
        <v>26.34947</v>
      </c>
      <c r="Q35" s="85">
        <v>0</v>
      </c>
      <c r="R35" s="85">
        <v>60.332430000000002</v>
      </c>
      <c r="S35" s="85">
        <v>10168.30148</v>
      </c>
      <c r="T35" s="85">
        <v>0</v>
      </c>
      <c r="U35" s="85">
        <v>0.39257999999999998</v>
      </c>
      <c r="V35" s="85">
        <v>0</v>
      </c>
      <c r="W35" s="85">
        <v>0</v>
      </c>
      <c r="X35" s="85">
        <v>164.9863</v>
      </c>
      <c r="Y35" s="85">
        <v>2478.1553200000003</v>
      </c>
      <c r="Z35" s="86">
        <f t="shared" si="2"/>
        <v>43286.518069999998</v>
      </c>
      <c r="AA35" s="3"/>
    </row>
    <row r="36" spans="1:27" ht="15" customHeight="1" x14ac:dyDescent="0.2">
      <c r="A36" s="90" t="s">
        <v>1419</v>
      </c>
      <c r="B36" s="85">
        <v>-21.332000000000001</v>
      </c>
      <c r="C36" s="85">
        <v>-3956.2464500000001</v>
      </c>
      <c r="D36" s="85">
        <v>-2635.3379300000001</v>
      </c>
      <c r="E36" s="85">
        <v>0</v>
      </c>
      <c r="F36" s="85">
        <v>0</v>
      </c>
      <c r="G36" s="85">
        <v>0</v>
      </c>
      <c r="H36" s="85">
        <v>-1118.62751</v>
      </c>
      <c r="I36" s="85">
        <v>-14.656600000000001</v>
      </c>
      <c r="J36" s="85">
        <v>0</v>
      </c>
      <c r="K36" s="85">
        <v>0</v>
      </c>
      <c r="L36" s="85">
        <v>-59.934930000000001</v>
      </c>
      <c r="M36" s="85">
        <v>-1.0257100000000001</v>
      </c>
      <c r="N36" s="85">
        <v>-570.50824</v>
      </c>
      <c r="O36" s="85">
        <v>-12.1721</v>
      </c>
      <c r="P36" s="85">
        <v>-20.68806</v>
      </c>
      <c r="Q36" s="85">
        <v>0</v>
      </c>
      <c r="R36" s="85">
        <v>-48.265940000000001</v>
      </c>
      <c r="S36" s="85">
        <v>-2150.0667400000002</v>
      </c>
      <c r="T36" s="85">
        <v>0</v>
      </c>
      <c r="U36" s="85">
        <v>-0.19009999999999999</v>
      </c>
      <c r="V36" s="85">
        <v>0</v>
      </c>
      <c r="W36" s="85">
        <v>0</v>
      </c>
      <c r="X36" s="85">
        <v>0</v>
      </c>
      <c r="Y36" s="85">
        <v>0</v>
      </c>
      <c r="Z36" s="86">
        <f t="shared" si="2"/>
        <v>-10609.052310000001</v>
      </c>
      <c r="AA36" s="3"/>
    </row>
    <row r="37" spans="1:27" ht="15" customHeight="1" x14ac:dyDescent="0.2">
      <c r="A37" s="90" t="s">
        <v>2533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6">
        <f t="shared" si="2"/>
        <v>0</v>
      </c>
      <c r="AA37" s="3"/>
    </row>
    <row r="38" spans="1:27" ht="15" customHeight="1" x14ac:dyDescent="0.2">
      <c r="A38" s="90" t="s">
        <v>2534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6">
        <f t="shared" si="2"/>
        <v>0</v>
      </c>
      <c r="AA38" s="3"/>
    </row>
    <row r="39" spans="1:27" ht="15" customHeight="1" x14ac:dyDescent="0.2">
      <c r="A39" s="88" t="s">
        <v>2535</v>
      </c>
      <c r="B39" s="85">
        <v>-1850.24773</v>
      </c>
      <c r="C39" s="85">
        <v>-3028.0902800000003</v>
      </c>
      <c r="D39" s="85">
        <v>-18879.541749999997</v>
      </c>
      <c r="E39" s="85">
        <v>-509.51654000000002</v>
      </c>
      <c r="F39" s="85">
        <v>0</v>
      </c>
      <c r="G39" s="85">
        <v>-241.50275000000067</v>
      </c>
      <c r="H39" s="85">
        <v>-13251.04509</v>
      </c>
      <c r="I39" s="85">
        <v>-141.35353000000003</v>
      </c>
      <c r="J39" s="85">
        <v>0</v>
      </c>
      <c r="K39" s="85">
        <v>0</v>
      </c>
      <c r="L39" s="85">
        <v>-1259.1437554848274</v>
      </c>
      <c r="M39" s="85">
        <v>-14.009953625492496</v>
      </c>
      <c r="N39" s="85">
        <v>1246.1980000000005</v>
      </c>
      <c r="O39" s="85">
        <v>-29.068619999999999</v>
      </c>
      <c r="P39" s="85">
        <v>-779.2834499999999</v>
      </c>
      <c r="Q39" s="85">
        <v>0</v>
      </c>
      <c r="R39" s="85">
        <v>-139.40657999999999</v>
      </c>
      <c r="S39" s="85">
        <v>-37649.266969999997</v>
      </c>
      <c r="T39" s="85">
        <v>-261.51503999999994</v>
      </c>
      <c r="U39" s="85">
        <v>-33.202389281344082</v>
      </c>
      <c r="V39" s="85">
        <v>472.69728820134321</v>
      </c>
      <c r="W39" s="85">
        <v>0</v>
      </c>
      <c r="X39" s="85">
        <v>-282.14961000000005</v>
      </c>
      <c r="Y39" s="85">
        <v>-40248.172050000001</v>
      </c>
      <c r="Z39" s="86">
        <f t="shared" si="2"/>
        <v>-116877.62080019031</v>
      </c>
      <c r="AA39" s="3"/>
    </row>
    <row r="40" spans="1:27" ht="15" customHeight="1" x14ac:dyDescent="0.2">
      <c r="A40" s="86" t="s">
        <v>1420</v>
      </c>
      <c r="B40" s="85">
        <v>-1889.6125</v>
      </c>
      <c r="C40" s="85">
        <v>-5263.35887</v>
      </c>
      <c r="D40" s="85">
        <v>-10946.749449999999</v>
      </c>
      <c r="E40" s="85">
        <v>-115.59782000000001</v>
      </c>
      <c r="F40" s="85">
        <v>0</v>
      </c>
      <c r="G40" s="85">
        <v>-238.71823000000069</v>
      </c>
      <c r="H40" s="85">
        <v>-7940.2908800000005</v>
      </c>
      <c r="I40" s="85">
        <v>50.797100000000007</v>
      </c>
      <c r="J40" s="85">
        <v>0</v>
      </c>
      <c r="K40" s="85">
        <v>0</v>
      </c>
      <c r="L40" s="85">
        <v>-279.30441000000013</v>
      </c>
      <c r="M40" s="85">
        <v>-21.43019</v>
      </c>
      <c r="N40" s="85">
        <v>-2425.9434100000003</v>
      </c>
      <c r="O40" s="85">
        <v>0</v>
      </c>
      <c r="P40" s="85">
        <v>-544.41116</v>
      </c>
      <c r="Q40" s="85">
        <v>0</v>
      </c>
      <c r="R40" s="85">
        <v>-52.282389999999999</v>
      </c>
      <c r="S40" s="85">
        <v>-19130.719009999993</v>
      </c>
      <c r="T40" s="85">
        <v>-97.396509999999992</v>
      </c>
      <c r="U40" s="85">
        <v>-29.893799999999999</v>
      </c>
      <c r="V40" s="85">
        <v>-961.84762999999998</v>
      </c>
      <c r="W40" s="85">
        <v>0</v>
      </c>
      <c r="X40" s="85">
        <v>-51.000779999999999</v>
      </c>
      <c r="Y40" s="85">
        <v>-16328.568359999999</v>
      </c>
      <c r="Z40" s="86">
        <f t="shared" si="2"/>
        <v>-66266.328299999994</v>
      </c>
      <c r="AA40" s="3"/>
    </row>
    <row r="41" spans="1:27" ht="15" customHeight="1" x14ac:dyDescent="0.2">
      <c r="A41" s="86" t="s">
        <v>1421</v>
      </c>
      <c r="B41" s="85">
        <v>39.36477</v>
      </c>
      <c r="C41" s="85">
        <v>8498.3470699999998</v>
      </c>
      <c r="D41" s="85">
        <v>5205.1410800000003</v>
      </c>
      <c r="E41" s="85">
        <v>0</v>
      </c>
      <c r="F41" s="85">
        <v>0</v>
      </c>
      <c r="G41" s="85">
        <v>0</v>
      </c>
      <c r="H41" s="85">
        <v>2646.78134</v>
      </c>
      <c r="I41" s="85">
        <v>0</v>
      </c>
      <c r="J41" s="85">
        <v>0</v>
      </c>
      <c r="K41" s="85">
        <v>0</v>
      </c>
      <c r="L41" s="85">
        <v>563.61546999999996</v>
      </c>
      <c r="M41" s="85">
        <v>19.332740000000001</v>
      </c>
      <c r="N41" s="85">
        <v>6301.1626900000001</v>
      </c>
      <c r="O41" s="85">
        <v>-17.268619999999999</v>
      </c>
      <c r="P41" s="85">
        <v>50.906179999999999</v>
      </c>
      <c r="Q41" s="85">
        <v>0</v>
      </c>
      <c r="R41" s="85">
        <v>0</v>
      </c>
      <c r="S41" s="85">
        <v>7506.882529999999</v>
      </c>
      <c r="T41" s="85">
        <v>0</v>
      </c>
      <c r="U41" s="85">
        <v>33.637440000000005</v>
      </c>
      <c r="V41" s="85">
        <v>1450.02801</v>
      </c>
      <c r="W41" s="85">
        <v>0</v>
      </c>
      <c r="X41" s="85">
        <v>0</v>
      </c>
      <c r="Y41" s="85">
        <v>0</v>
      </c>
      <c r="Z41" s="86">
        <f t="shared" si="2"/>
        <v>32297.930700000004</v>
      </c>
      <c r="AA41" s="3"/>
    </row>
    <row r="42" spans="1:27" ht="15" customHeight="1" x14ac:dyDescent="0.2">
      <c r="A42" s="86" t="s">
        <v>1422</v>
      </c>
      <c r="B42" s="85">
        <v>0</v>
      </c>
      <c r="C42" s="85">
        <v>-2885.9612700000002</v>
      </c>
      <c r="D42" s="85">
        <v>-4591.8607600000005</v>
      </c>
      <c r="E42" s="85">
        <v>-51.694429999999997</v>
      </c>
      <c r="F42" s="85">
        <v>0</v>
      </c>
      <c r="G42" s="85">
        <v>0</v>
      </c>
      <c r="H42" s="85">
        <v>-3809.8659700000003</v>
      </c>
      <c r="I42" s="85">
        <v>-35.841800000000006</v>
      </c>
      <c r="J42" s="85">
        <v>0</v>
      </c>
      <c r="K42" s="85">
        <v>0</v>
      </c>
      <c r="L42" s="85">
        <v>-941.4972983269912</v>
      </c>
      <c r="M42" s="85">
        <v>-7.6122046507880921</v>
      </c>
      <c r="N42" s="85">
        <v>-1339.2058999999999</v>
      </c>
      <c r="O42" s="85">
        <v>0</v>
      </c>
      <c r="P42" s="85">
        <v>-124.80577000000001</v>
      </c>
      <c r="Q42" s="85">
        <v>0</v>
      </c>
      <c r="R42" s="85">
        <v>-46.442519999999995</v>
      </c>
      <c r="S42" s="85">
        <v>-14406.102500000001</v>
      </c>
      <c r="T42" s="85">
        <v>-76.906530000000004</v>
      </c>
      <c r="U42" s="85">
        <v>-4.2580189331697129</v>
      </c>
      <c r="V42" s="85">
        <v>-8.8186450708115895</v>
      </c>
      <c r="W42" s="85">
        <v>0</v>
      </c>
      <c r="X42" s="85">
        <v>-122.01130000000001</v>
      </c>
      <c r="Y42" s="85">
        <v>-19502.204850000002</v>
      </c>
      <c r="Z42" s="86">
        <f t="shared" si="2"/>
        <v>-47955.089766981764</v>
      </c>
      <c r="AA42" s="3"/>
    </row>
    <row r="43" spans="1:27" ht="15" customHeight="1" x14ac:dyDescent="0.2">
      <c r="A43" s="86" t="s">
        <v>1423</v>
      </c>
      <c r="B43" s="84">
        <v>0</v>
      </c>
      <c r="C43" s="84">
        <v>-1925.02934</v>
      </c>
      <c r="D43" s="84">
        <v>-4143.6508599999997</v>
      </c>
      <c r="E43" s="84">
        <v>-47.858620000000002</v>
      </c>
      <c r="F43" s="84">
        <v>0</v>
      </c>
      <c r="G43" s="84">
        <v>0</v>
      </c>
      <c r="H43" s="84">
        <v>-1802.1223500000001</v>
      </c>
      <c r="I43" s="84">
        <v>-2.1362800000000002</v>
      </c>
      <c r="J43" s="84">
        <v>0</v>
      </c>
      <c r="K43" s="84">
        <v>0</v>
      </c>
      <c r="L43" s="84">
        <v>-450.12835356219693</v>
      </c>
      <c r="M43" s="84">
        <v>-3.7536478955056336</v>
      </c>
      <c r="N43" s="84">
        <v>-723.59579000000008</v>
      </c>
      <c r="O43" s="84">
        <v>0</v>
      </c>
      <c r="P43" s="84">
        <v>-28.952809999999996</v>
      </c>
      <c r="Q43" s="84">
        <v>0</v>
      </c>
      <c r="R43" s="84">
        <v>-25.761590000000002</v>
      </c>
      <c r="S43" s="84">
        <v>-6089.5872799999997</v>
      </c>
      <c r="T43" s="84">
        <v>-62.749900000000004</v>
      </c>
      <c r="U43" s="84">
        <v>-2.039620102732258</v>
      </c>
      <c r="V43" s="84">
        <v>-1.4012296776249569</v>
      </c>
      <c r="W43" s="84">
        <v>0</v>
      </c>
      <c r="X43" s="84">
        <v>-52.2117</v>
      </c>
      <c r="Y43" s="84">
        <v>-2523.5198799999998</v>
      </c>
      <c r="Z43" s="86">
        <f t="shared" si="2"/>
        <v>-17884.499251238063</v>
      </c>
      <c r="AA43" s="3"/>
    </row>
    <row r="44" spans="1:27" ht="15" customHeight="1" x14ac:dyDescent="0.2">
      <c r="A44" s="86" t="s">
        <v>1424</v>
      </c>
      <c r="B44" s="85">
        <v>0</v>
      </c>
      <c r="C44" s="85">
        <v>0</v>
      </c>
      <c r="D44" s="85">
        <v>-2398.9376099999999</v>
      </c>
      <c r="E44" s="85">
        <v>-11.693850000000001</v>
      </c>
      <c r="F44" s="85">
        <v>0</v>
      </c>
      <c r="G44" s="85">
        <v>0</v>
      </c>
      <c r="H44" s="85">
        <v>-258.63601999999997</v>
      </c>
      <c r="I44" s="85">
        <v>-5.3890600000000006</v>
      </c>
      <c r="J44" s="85">
        <v>0</v>
      </c>
      <c r="K44" s="85">
        <v>0</v>
      </c>
      <c r="L44" s="85">
        <v>-4.7844711378848226</v>
      </c>
      <c r="M44" s="85">
        <v>-0.54665107919877498</v>
      </c>
      <c r="N44" s="85">
        <v>0</v>
      </c>
      <c r="O44" s="85">
        <v>0</v>
      </c>
      <c r="P44" s="85">
        <v>-78.423699999999997</v>
      </c>
      <c r="Q44" s="85">
        <v>0</v>
      </c>
      <c r="R44" s="85">
        <v>-11.8704</v>
      </c>
      <c r="S44" s="85">
        <v>-3089.1277099999998</v>
      </c>
      <c r="T44" s="85">
        <v>0</v>
      </c>
      <c r="U44" s="85">
        <v>-0.45157753203090456</v>
      </c>
      <c r="V44" s="85">
        <v>0</v>
      </c>
      <c r="W44" s="85">
        <v>0</v>
      </c>
      <c r="X44" s="85">
        <v>-44.254550000000002</v>
      </c>
      <c r="Y44" s="85">
        <v>-1103.1650300000001</v>
      </c>
      <c r="Z44" s="86">
        <f t="shared" si="2"/>
        <v>-7007.2806297491134</v>
      </c>
      <c r="AA44" s="3"/>
    </row>
    <row r="45" spans="1:27" ht="15" customHeight="1" x14ac:dyDescent="0.2">
      <c r="A45" s="86" t="s">
        <v>699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-7.6079999999999995E-2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6">
        <f t="shared" si="2"/>
        <v>-7.6079999999999995E-2</v>
      </c>
      <c r="AA45" s="3"/>
    </row>
    <row r="46" spans="1:27" ht="15" customHeight="1" x14ac:dyDescent="0.2">
      <c r="A46" s="86" t="s">
        <v>700</v>
      </c>
      <c r="B46" s="85">
        <v>0</v>
      </c>
      <c r="C46" s="85">
        <v>-1452.0878700000001</v>
      </c>
      <c r="D46" s="85">
        <v>-2003.48415</v>
      </c>
      <c r="E46" s="85">
        <v>-282.67182000000003</v>
      </c>
      <c r="F46" s="85">
        <v>0</v>
      </c>
      <c r="G46" s="85">
        <v>-2.7845200000000001</v>
      </c>
      <c r="H46" s="85">
        <v>-2086.9112099999998</v>
      </c>
      <c r="I46" s="85">
        <v>-148.78349000000003</v>
      </c>
      <c r="J46" s="85">
        <v>0</v>
      </c>
      <c r="K46" s="85">
        <v>0</v>
      </c>
      <c r="L46" s="85">
        <v>-147.04469245775445</v>
      </c>
      <c r="M46" s="85">
        <v>0</v>
      </c>
      <c r="N46" s="85">
        <v>-566.21958999999993</v>
      </c>
      <c r="O46" s="85">
        <v>-11.8</v>
      </c>
      <c r="P46" s="85">
        <v>-53.59619</v>
      </c>
      <c r="Q46" s="85">
        <v>0</v>
      </c>
      <c r="R46" s="85">
        <v>-3.0496799999999999</v>
      </c>
      <c r="S46" s="85">
        <v>-2440.6129999999998</v>
      </c>
      <c r="T46" s="85">
        <v>-24.386020000000002</v>
      </c>
      <c r="U46" s="85">
        <v>-30.196812713411216</v>
      </c>
      <c r="V46" s="85">
        <v>-5.2632170502202564</v>
      </c>
      <c r="W46" s="85">
        <v>0</v>
      </c>
      <c r="X46" s="85">
        <v>-12.671280000000001</v>
      </c>
      <c r="Y46" s="85">
        <v>-790.71393</v>
      </c>
      <c r="Z46" s="86">
        <f t="shared" si="2"/>
        <v>-10062.277472221387</v>
      </c>
      <c r="AA46" s="3"/>
    </row>
    <row r="47" spans="1:27" x14ac:dyDescent="0.2">
      <c r="A47" s="8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3"/>
    </row>
    <row r="48" spans="1:27" x14ac:dyDescent="0.2">
      <c r="A48" s="257" t="s">
        <v>303</v>
      </c>
      <c r="B48" s="258">
        <f>+B26+B37+B38+B39</f>
        <v>-2282.3493600000002</v>
      </c>
      <c r="C48" s="258">
        <f t="shared" ref="C48:Z48" si="3">+C26+C37+C38+C39</f>
        <v>-27767.944589999996</v>
      </c>
      <c r="D48" s="258">
        <f t="shared" si="3"/>
        <v>-99576.206459999987</v>
      </c>
      <c r="E48" s="258">
        <f t="shared" si="3"/>
        <v>-1483.0901900000001</v>
      </c>
      <c r="F48" s="258">
        <f t="shared" si="3"/>
        <v>0</v>
      </c>
      <c r="G48" s="258">
        <f t="shared" si="3"/>
        <v>-416.73317000000065</v>
      </c>
      <c r="H48" s="258">
        <f t="shared" si="3"/>
        <v>-46753.867960000003</v>
      </c>
      <c r="I48" s="258">
        <f t="shared" si="3"/>
        <v>-437.42701</v>
      </c>
      <c r="J48" s="258">
        <f t="shared" si="3"/>
        <v>0</v>
      </c>
      <c r="K48" s="258">
        <f t="shared" si="3"/>
        <v>0</v>
      </c>
      <c r="L48" s="258">
        <f t="shared" si="3"/>
        <v>-1331.9410754848266</v>
      </c>
      <c r="M48" s="258">
        <f t="shared" si="3"/>
        <v>-23.331773625492495</v>
      </c>
      <c r="N48" s="258">
        <f t="shared" si="3"/>
        <v>-6739.7250399999957</v>
      </c>
      <c r="O48" s="258">
        <f t="shared" si="3"/>
        <v>-95.898799999999994</v>
      </c>
      <c r="P48" s="258">
        <f t="shared" si="3"/>
        <v>-816.94120999999996</v>
      </c>
      <c r="Q48" s="258">
        <f t="shared" si="3"/>
        <v>0</v>
      </c>
      <c r="R48" s="258">
        <f t="shared" si="3"/>
        <v>-131.72779</v>
      </c>
      <c r="S48" s="258">
        <f t="shared" si="3"/>
        <v>-158445.90879999998</v>
      </c>
      <c r="T48" s="258">
        <f t="shared" si="3"/>
        <v>-598.82048999999995</v>
      </c>
      <c r="U48" s="258">
        <f t="shared" si="3"/>
        <v>-34.370859281344082</v>
      </c>
      <c r="V48" s="258">
        <f t="shared" si="3"/>
        <v>472.59618820134324</v>
      </c>
      <c r="W48" s="258">
        <f t="shared" si="3"/>
        <v>0</v>
      </c>
      <c r="X48" s="258">
        <f t="shared" si="3"/>
        <v>-14111.239750000001</v>
      </c>
      <c r="Y48" s="258">
        <f t="shared" si="3"/>
        <v>-185247.81372999997</v>
      </c>
      <c r="Z48" s="258">
        <f t="shared" si="3"/>
        <v>-545822.74187019025</v>
      </c>
      <c r="AA48" s="4"/>
    </row>
    <row r="49" spans="1:27" x14ac:dyDescent="0.2">
      <c r="A49" s="86" t="s">
        <v>701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3"/>
    </row>
    <row r="50" spans="1:27" ht="13.5" thickBot="1" x14ac:dyDescent="0.25">
      <c r="A50" s="263" t="s">
        <v>308</v>
      </c>
      <c r="B50" s="264">
        <f>+B48+B23</f>
        <v>1955.7606299999998</v>
      </c>
      <c r="C50" s="264">
        <f t="shared" ref="C50:Z50" si="4">+C48+C23</f>
        <v>-1211.3443699999989</v>
      </c>
      <c r="D50" s="264">
        <f t="shared" si="4"/>
        <v>500.31046999999671</v>
      </c>
      <c r="E50" s="264">
        <f t="shared" si="4"/>
        <v>-881.97989000000007</v>
      </c>
      <c r="F50" s="264">
        <f t="shared" si="4"/>
        <v>0</v>
      </c>
      <c r="G50" s="264">
        <f t="shared" si="4"/>
        <v>510.99697999999933</v>
      </c>
      <c r="H50" s="264">
        <f t="shared" si="4"/>
        <v>-9374.7126999999964</v>
      </c>
      <c r="I50" s="264">
        <f t="shared" si="4"/>
        <v>32.309150000000045</v>
      </c>
      <c r="J50" s="264">
        <f t="shared" si="4"/>
        <v>0</v>
      </c>
      <c r="K50" s="264">
        <f t="shared" si="4"/>
        <v>0</v>
      </c>
      <c r="L50" s="264">
        <f t="shared" si="4"/>
        <v>20.779315705063937</v>
      </c>
      <c r="M50" s="264">
        <f t="shared" si="4"/>
        <v>33.692786374507513</v>
      </c>
      <c r="N50" s="264">
        <f t="shared" si="4"/>
        <v>207.86992000000282</v>
      </c>
      <c r="O50" s="264">
        <f t="shared" si="4"/>
        <v>-88.492249999999999</v>
      </c>
      <c r="P50" s="264">
        <f t="shared" si="4"/>
        <v>331.03529000000003</v>
      </c>
      <c r="Q50" s="264">
        <f t="shared" si="4"/>
        <v>0</v>
      </c>
      <c r="R50" s="264">
        <f t="shared" si="4"/>
        <v>-19.253640000000075</v>
      </c>
      <c r="S50" s="264">
        <f t="shared" si="4"/>
        <v>-949.31861999991816</v>
      </c>
      <c r="T50" s="264">
        <f t="shared" si="4"/>
        <v>-199.54808999999995</v>
      </c>
      <c r="U50" s="264">
        <f t="shared" si="4"/>
        <v>11.222410718655937</v>
      </c>
      <c r="V50" s="264">
        <f t="shared" si="4"/>
        <v>509.36376695585159</v>
      </c>
      <c r="W50" s="264">
        <f t="shared" si="4"/>
        <v>0</v>
      </c>
      <c r="X50" s="264">
        <f t="shared" si="4"/>
        <v>-1322.231789999998</v>
      </c>
      <c r="Y50" s="264">
        <f t="shared" si="4"/>
        <v>10999.47681000008</v>
      </c>
      <c r="Z50" s="264">
        <f t="shared" si="4"/>
        <v>1065.9361797543243</v>
      </c>
      <c r="AA50" s="4"/>
    </row>
    <row r="52" spans="1:2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</sheetData>
  <mergeCells count="2">
    <mergeCell ref="A5:L6"/>
    <mergeCell ref="M5:Z6"/>
  </mergeCells>
  <phoneticPr fontId="2" type="noConversion"/>
  <conditionalFormatting sqref="D9:Z9">
    <cfRule type="expression" dxfId="41" priority="1" stopIfTrue="1">
      <formula>$AV9=1</formula>
    </cfRule>
  </conditionalFormatting>
  <conditionalFormatting sqref="B8:Y8">
    <cfRule type="expression" dxfId="40" priority="2" stopIfTrue="1">
      <formula>$AU8=1</formula>
    </cfRule>
  </conditionalFormatting>
  <conditionalFormatting sqref="Z8">
    <cfRule type="expression" dxfId="39" priority="5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31496062992125984" top="0.98425196850393704" bottom="0.98425196850393704" header="0.51181102362204722" footer="0.51181102362204722"/>
  <pageSetup paperSize="8" scale="73"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showGridLines="0" workbookViewId="0">
      <selection activeCell="A2" sqref="A2"/>
    </sheetView>
  </sheetViews>
  <sheetFormatPr defaultRowHeight="12.75" x14ac:dyDescent="0.2"/>
  <cols>
    <col min="1" max="1" width="27.7109375" style="108" customWidth="1"/>
    <col min="2" max="2" width="9.7109375" style="25" customWidth="1"/>
    <col min="3" max="3" width="10" style="25" customWidth="1"/>
    <col min="4" max="4" width="11" style="25" customWidth="1"/>
    <col min="5" max="5" width="12.42578125" style="25" customWidth="1"/>
    <col min="6" max="6" width="11.140625" style="25" customWidth="1"/>
    <col min="7" max="7" width="10.85546875" style="25" customWidth="1"/>
    <col min="8" max="8" width="10.7109375" style="25" customWidth="1"/>
    <col min="9" max="24" width="9.140625" style="25"/>
    <col min="25" max="25" width="9.42578125" style="25" customWidth="1"/>
    <col min="26" max="26" width="11.42578125" style="25" customWidth="1"/>
    <col min="27" max="16384" width="9.140625" style="25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2917</v>
      </c>
      <c r="AA3" s="82" t="s">
        <v>2918</v>
      </c>
    </row>
    <row r="5" spans="1:29" x14ac:dyDescent="0.2">
      <c r="A5" s="677" t="s">
        <v>1220</v>
      </c>
      <c r="B5" s="677"/>
      <c r="C5" s="677"/>
      <c r="D5" s="677"/>
      <c r="E5" s="677"/>
      <c r="F5" s="677"/>
      <c r="G5" s="677"/>
      <c r="H5" s="677"/>
      <c r="I5" s="677"/>
      <c r="J5" s="677"/>
      <c r="K5" s="677"/>
      <c r="L5" s="667" t="s">
        <v>2910</v>
      </c>
      <c r="M5" s="667"/>
      <c r="N5" s="667"/>
      <c r="O5" s="667"/>
      <c r="P5" s="667"/>
      <c r="Q5" s="667"/>
      <c r="R5" s="667"/>
      <c r="S5" s="667"/>
      <c r="T5" s="667"/>
      <c r="U5" s="667"/>
      <c r="V5" s="667"/>
      <c r="W5" s="667"/>
      <c r="X5" s="667"/>
      <c r="Y5" s="667"/>
    </row>
    <row r="6" spans="1:29" x14ac:dyDescent="0.2">
      <c r="A6" s="677"/>
      <c r="B6" s="677"/>
      <c r="C6" s="677"/>
      <c r="D6" s="677"/>
      <c r="E6" s="677"/>
      <c r="F6" s="677"/>
      <c r="G6" s="677"/>
      <c r="H6" s="677"/>
      <c r="I6" s="677"/>
      <c r="J6" s="677"/>
      <c r="K6" s="677"/>
      <c r="L6" s="667"/>
      <c r="M6" s="667"/>
      <c r="N6" s="667"/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7"/>
    </row>
    <row r="7" spans="1:29" ht="13.5" thickBot="1" x14ac:dyDescent="0.25">
      <c r="AA7" s="14" t="s">
        <v>2410</v>
      </c>
    </row>
    <row r="8" spans="1:29" ht="57.75" customHeight="1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  <c r="AA8"/>
      <c r="AB8"/>
      <c r="AC8"/>
    </row>
    <row r="9" spans="1:29" x14ac:dyDescent="0.2">
      <c r="A9" s="109" t="s">
        <v>2919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</row>
    <row r="10" spans="1:29" x14ac:dyDescent="0.2">
      <c r="A10" s="289" t="s">
        <v>2920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</row>
    <row r="11" spans="1:29" x14ac:dyDescent="0.2">
      <c r="A11" s="290" t="s">
        <v>2921</v>
      </c>
      <c r="B11" s="127">
        <v>12228.085719999999</v>
      </c>
      <c r="C11" s="127">
        <v>109578.56423999999</v>
      </c>
      <c r="D11" s="127">
        <v>174052.24121000001</v>
      </c>
      <c r="E11" s="127">
        <v>25774.696419999997</v>
      </c>
      <c r="F11" s="127">
        <v>54782.820230000005</v>
      </c>
      <c r="G11" s="127">
        <v>192847.77735000013</v>
      </c>
      <c r="H11" s="127">
        <v>62924.660199999998</v>
      </c>
      <c r="I11" s="127">
        <v>14854.823919999999</v>
      </c>
      <c r="J11" s="127">
        <v>66624.407120000003</v>
      </c>
      <c r="K11" s="127">
        <v>34939.712490000005</v>
      </c>
      <c r="L11" s="127">
        <v>75086.469429999808</v>
      </c>
      <c r="M11" s="127">
        <v>19557.579009999998</v>
      </c>
      <c r="N11" s="127">
        <v>89251.859389999998</v>
      </c>
      <c r="O11" s="127">
        <v>16607.808059999999</v>
      </c>
      <c r="P11" s="127">
        <v>6025.7867700000006</v>
      </c>
      <c r="Q11" s="127">
        <v>1294.67815</v>
      </c>
      <c r="R11" s="127">
        <v>16699.930370000002</v>
      </c>
      <c r="S11" s="127">
        <v>127665.93530000003</v>
      </c>
      <c r="T11" s="127">
        <v>30756.967339999999</v>
      </c>
      <c r="U11" s="127">
        <v>10446.33437</v>
      </c>
      <c r="V11" s="127">
        <v>29649.92971</v>
      </c>
      <c r="W11" s="127">
        <v>202.27758</v>
      </c>
      <c r="X11" s="127">
        <v>47301.527390000003</v>
      </c>
      <c r="Y11" s="127">
        <v>78191.882600000026</v>
      </c>
      <c r="Z11" s="294">
        <f t="shared" ref="Z11:Z17" si="0">SUM(B11:Y11)</f>
        <v>1297346.7543700002</v>
      </c>
    </row>
    <row r="12" spans="1:29" x14ac:dyDescent="0.2">
      <c r="A12" s="290" t="s">
        <v>2922</v>
      </c>
      <c r="B12" s="127">
        <v>0</v>
      </c>
      <c r="C12" s="127">
        <v>2257.7432599999997</v>
      </c>
      <c r="D12" s="127">
        <v>0</v>
      </c>
      <c r="E12" s="127">
        <v>0</v>
      </c>
      <c r="F12" s="127">
        <v>0</v>
      </c>
      <c r="G12" s="127">
        <v>0</v>
      </c>
      <c r="H12" s="127">
        <v>599.12151000000006</v>
      </c>
      <c r="I12" s="127">
        <v>0</v>
      </c>
      <c r="J12" s="127">
        <v>2315.6905300000003</v>
      </c>
      <c r="K12" s="127">
        <v>537.7559</v>
      </c>
      <c r="L12" s="127">
        <v>1719.1947500000001</v>
      </c>
      <c r="M12" s="127">
        <v>0</v>
      </c>
      <c r="N12" s="127">
        <v>0</v>
      </c>
      <c r="O12" s="127">
        <v>0</v>
      </c>
      <c r="P12" s="127">
        <v>0</v>
      </c>
      <c r="Q12" s="127">
        <v>0</v>
      </c>
      <c r="R12" s="127">
        <v>0</v>
      </c>
      <c r="S12" s="127">
        <v>12760.65475</v>
      </c>
      <c r="T12" s="127">
        <v>0</v>
      </c>
      <c r="U12" s="127">
        <v>71.78304</v>
      </c>
      <c r="V12" s="127">
        <v>217.82928000000001</v>
      </c>
      <c r="W12" s="127">
        <v>0</v>
      </c>
      <c r="X12" s="127">
        <v>0</v>
      </c>
      <c r="Y12" s="127">
        <v>0</v>
      </c>
      <c r="Z12" s="294">
        <f t="shared" si="0"/>
        <v>20479.773020000001</v>
      </c>
    </row>
    <row r="13" spans="1:29" x14ac:dyDescent="0.2">
      <c r="A13" s="290" t="s">
        <v>2923</v>
      </c>
      <c r="B13" s="127">
        <v>286.96772999999996</v>
      </c>
      <c r="C13" s="127">
        <v>17286.5998</v>
      </c>
      <c r="D13" s="127">
        <v>29786.239869999998</v>
      </c>
      <c r="E13" s="127">
        <v>4383.2702299999992</v>
      </c>
      <c r="F13" s="127">
        <v>3568.1865299999999</v>
      </c>
      <c r="G13" s="127">
        <v>27274.091120000001</v>
      </c>
      <c r="H13" s="127">
        <v>19051.6093</v>
      </c>
      <c r="I13" s="127">
        <v>4437.0483899999999</v>
      </c>
      <c r="J13" s="127">
        <v>12554.730589999999</v>
      </c>
      <c r="K13" s="127">
        <v>6289.7142199999998</v>
      </c>
      <c r="L13" s="127">
        <v>5785.0409500000005</v>
      </c>
      <c r="M13" s="127">
        <v>2768.6201599999999</v>
      </c>
      <c r="N13" s="127">
        <v>17857.410630000002</v>
      </c>
      <c r="O13" s="127">
        <v>5204.3849700000001</v>
      </c>
      <c r="P13" s="127">
        <v>2661.0407500000001</v>
      </c>
      <c r="Q13" s="127">
        <v>1650.7749899999999</v>
      </c>
      <c r="R13" s="127">
        <v>3419.9882500000003</v>
      </c>
      <c r="S13" s="127">
        <v>14144.77991999999</v>
      </c>
      <c r="T13" s="127">
        <v>8485.2208499999997</v>
      </c>
      <c r="U13" s="127">
        <v>1818.9289799999999</v>
      </c>
      <c r="V13" s="127">
        <v>1803.2687100000001</v>
      </c>
      <c r="W13" s="127">
        <v>192.29472000000001</v>
      </c>
      <c r="X13" s="127">
        <v>4114.1764700000003</v>
      </c>
      <c r="Y13" s="127">
        <v>11116.457480000003</v>
      </c>
      <c r="Z13" s="294">
        <f t="shared" si="0"/>
        <v>205940.84561000002</v>
      </c>
    </row>
    <row r="14" spans="1:29" x14ac:dyDescent="0.2">
      <c r="A14" s="290" t="s">
        <v>2924</v>
      </c>
      <c r="B14" s="127">
        <f>+B11+B12+B13</f>
        <v>12515.053449999999</v>
      </c>
      <c r="C14" s="127">
        <f t="shared" ref="C14:Y14" si="1">+C11+C12+C13</f>
        <v>129122.90729999999</v>
      </c>
      <c r="D14" s="127">
        <f t="shared" si="1"/>
        <v>203838.48108</v>
      </c>
      <c r="E14" s="127">
        <f t="shared" si="1"/>
        <v>30157.966649999995</v>
      </c>
      <c r="F14" s="127">
        <f t="shared" si="1"/>
        <v>58351.006760000004</v>
      </c>
      <c r="G14" s="127">
        <f t="shared" si="1"/>
        <v>220121.86847000013</v>
      </c>
      <c r="H14" s="127">
        <f t="shared" si="1"/>
        <v>82575.391009999992</v>
      </c>
      <c r="I14" s="127">
        <f t="shared" si="1"/>
        <v>19291.872309999999</v>
      </c>
      <c r="J14" s="127">
        <f t="shared" si="1"/>
        <v>81494.828240000003</v>
      </c>
      <c r="K14" s="127">
        <f t="shared" si="1"/>
        <v>41767.182610000003</v>
      </c>
      <c r="L14" s="127">
        <f t="shared" si="1"/>
        <v>82590.705129999798</v>
      </c>
      <c r="M14" s="127">
        <f t="shared" si="1"/>
        <v>22326.199169999996</v>
      </c>
      <c r="N14" s="127">
        <f t="shared" si="1"/>
        <v>107109.27002</v>
      </c>
      <c r="O14" s="127">
        <f t="shared" si="1"/>
        <v>21812.193029999999</v>
      </c>
      <c r="P14" s="127">
        <f t="shared" si="1"/>
        <v>8686.8275200000007</v>
      </c>
      <c r="Q14" s="127">
        <f t="shared" si="1"/>
        <v>2945.4531399999996</v>
      </c>
      <c r="R14" s="127">
        <f t="shared" si="1"/>
        <v>20119.918620000004</v>
      </c>
      <c r="S14" s="127">
        <f t="shared" si="1"/>
        <v>154571.36997000003</v>
      </c>
      <c r="T14" s="127">
        <f t="shared" si="1"/>
        <v>39242.188190000001</v>
      </c>
      <c r="U14" s="127">
        <f t="shared" si="1"/>
        <v>12337.046390000001</v>
      </c>
      <c r="V14" s="127">
        <f t="shared" si="1"/>
        <v>31671.027700000002</v>
      </c>
      <c r="W14" s="127">
        <f t="shared" si="1"/>
        <v>394.57230000000004</v>
      </c>
      <c r="X14" s="127">
        <f t="shared" si="1"/>
        <v>51415.703860000001</v>
      </c>
      <c r="Y14" s="127">
        <f t="shared" si="1"/>
        <v>89308.340080000024</v>
      </c>
      <c r="Z14" s="294">
        <f t="shared" si="0"/>
        <v>1523767.3730000001</v>
      </c>
    </row>
    <row r="15" spans="1:29" x14ac:dyDescent="0.2">
      <c r="A15" s="289" t="s">
        <v>2925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294">
        <f t="shared" si="0"/>
        <v>0</v>
      </c>
    </row>
    <row r="16" spans="1:29" x14ac:dyDescent="0.2">
      <c r="A16" s="288" t="s">
        <v>2921</v>
      </c>
      <c r="B16" s="127">
        <v>2878.0169999999998</v>
      </c>
      <c r="C16" s="127">
        <v>48382.484640000002</v>
      </c>
      <c r="D16" s="127">
        <v>84262.88291</v>
      </c>
      <c r="E16" s="127">
        <v>6735.5567699999992</v>
      </c>
      <c r="F16" s="127">
        <v>17551.905409999999</v>
      </c>
      <c r="G16" s="127">
        <v>45920.818359999997</v>
      </c>
      <c r="H16" s="127">
        <v>22738.806109999998</v>
      </c>
      <c r="I16" s="127">
        <v>5327.0361900000007</v>
      </c>
      <c r="J16" s="127">
        <v>31680.793850000002</v>
      </c>
      <c r="K16" s="127">
        <v>8076.2116599999999</v>
      </c>
      <c r="L16" s="127">
        <v>30379.88077</v>
      </c>
      <c r="M16" s="127">
        <v>4235.6960499999996</v>
      </c>
      <c r="N16" s="127">
        <v>23336.537210000002</v>
      </c>
      <c r="O16" s="127">
        <v>4747.0339599999998</v>
      </c>
      <c r="P16" s="127">
        <v>1289.18857</v>
      </c>
      <c r="Q16" s="127">
        <v>237.38749999999999</v>
      </c>
      <c r="R16" s="127">
        <v>5961.1394199999995</v>
      </c>
      <c r="S16" s="127">
        <v>29811.181190000003</v>
      </c>
      <c r="T16" s="127">
        <v>9740.4530999999988</v>
      </c>
      <c r="U16" s="127">
        <v>6844.5595400000002</v>
      </c>
      <c r="V16" s="127">
        <v>11689.297050000001</v>
      </c>
      <c r="W16" s="127">
        <v>146.19798</v>
      </c>
      <c r="X16" s="127">
        <v>11090.31738</v>
      </c>
      <c r="Y16" s="127">
        <v>31913.267400000001</v>
      </c>
      <c r="Z16" s="294">
        <f t="shared" si="0"/>
        <v>444976.65002000006</v>
      </c>
    </row>
    <row r="17" spans="1:26" x14ac:dyDescent="0.2">
      <c r="A17" s="290" t="s">
        <v>2922</v>
      </c>
      <c r="B17" s="127">
        <v>0</v>
      </c>
      <c r="C17" s="127">
        <v>152.76661999999999</v>
      </c>
      <c r="D17" s="127">
        <v>0</v>
      </c>
      <c r="E17" s="127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51.266349999999996</v>
      </c>
      <c r="K17" s="127">
        <v>0</v>
      </c>
      <c r="L17" s="127">
        <v>426.81871000000001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3412.94742</v>
      </c>
      <c r="T17" s="127">
        <v>0</v>
      </c>
      <c r="U17" s="127">
        <v>0</v>
      </c>
      <c r="V17" s="127">
        <v>0</v>
      </c>
      <c r="W17" s="127">
        <v>0</v>
      </c>
      <c r="X17" s="127">
        <v>344.19690000000003</v>
      </c>
      <c r="Y17" s="127">
        <v>0</v>
      </c>
      <c r="Z17" s="294">
        <f t="shared" si="0"/>
        <v>4387.9960000000001</v>
      </c>
    </row>
    <row r="18" spans="1:26" x14ac:dyDescent="0.2">
      <c r="A18" s="290" t="s">
        <v>2924</v>
      </c>
      <c r="B18" s="127">
        <f>SUM(B16:B17)</f>
        <v>2878.0169999999998</v>
      </c>
      <c r="C18" s="127">
        <f>SUM(C16:C17)</f>
        <v>48535.251260000005</v>
      </c>
      <c r="D18" s="127">
        <f t="shared" ref="D18:Z18" si="2">SUM(D16:D17)</f>
        <v>84262.88291</v>
      </c>
      <c r="E18" s="127">
        <f t="shared" si="2"/>
        <v>6735.5567699999992</v>
      </c>
      <c r="F18" s="127">
        <f t="shared" si="2"/>
        <v>17551.905409999999</v>
      </c>
      <c r="G18" s="127">
        <f t="shared" si="2"/>
        <v>45920.818359999997</v>
      </c>
      <c r="H18" s="127">
        <f t="shared" si="2"/>
        <v>22738.806109999998</v>
      </c>
      <c r="I18" s="127">
        <f t="shared" si="2"/>
        <v>5327.0361900000007</v>
      </c>
      <c r="J18" s="127">
        <f t="shared" si="2"/>
        <v>31732.060200000004</v>
      </c>
      <c r="K18" s="127">
        <f t="shared" si="2"/>
        <v>8076.2116599999999</v>
      </c>
      <c r="L18" s="127">
        <f t="shared" si="2"/>
        <v>30806.699479999999</v>
      </c>
      <c r="M18" s="127">
        <f t="shared" si="2"/>
        <v>4235.6960499999996</v>
      </c>
      <c r="N18" s="127">
        <f t="shared" si="2"/>
        <v>23336.537210000002</v>
      </c>
      <c r="O18" s="127">
        <f t="shared" si="2"/>
        <v>4747.0339599999998</v>
      </c>
      <c r="P18" s="127">
        <f t="shared" si="2"/>
        <v>1289.18857</v>
      </c>
      <c r="Q18" s="127">
        <f t="shared" si="2"/>
        <v>237.38749999999999</v>
      </c>
      <c r="R18" s="127">
        <f t="shared" si="2"/>
        <v>5961.1394199999995</v>
      </c>
      <c r="S18" s="127">
        <f t="shared" si="2"/>
        <v>33224.12861</v>
      </c>
      <c r="T18" s="127">
        <f t="shared" si="2"/>
        <v>9740.4530999999988</v>
      </c>
      <c r="U18" s="127">
        <f t="shared" si="2"/>
        <v>6844.5595400000002</v>
      </c>
      <c r="V18" s="127">
        <f t="shared" si="2"/>
        <v>11689.297050000001</v>
      </c>
      <c r="W18" s="127">
        <f t="shared" si="2"/>
        <v>146.19798</v>
      </c>
      <c r="X18" s="127">
        <f t="shared" si="2"/>
        <v>11434.514280000001</v>
      </c>
      <c r="Y18" s="127">
        <f t="shared" si="2"/>
        <v>31913.267400000001</v>
      </c>
      <c r="Z18" s="127">
        <f t="shared" si="2"/>
        <v>449364.64602000004</v>
      </c>
    </row>
    <row r="19" spans="1:26" x14ac:dyDescent="0.2">
      <c r="A19" s="291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294"/>
    </row>
    <row r="20" spans="1:26" x14ac:dyDescent="0.2">
      <c r="A20" s="289" t="s">
        <v>1257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294"/>
    </row>
    <row r="21" spans="1:26" x14ac:dyDescent="0.2">
      <c r="A21" s="289" t="s">
        <v>2920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294"/>
    </row>
    <row r="22" spans="1:26" x14ac:dyDescent="0.2">
      <c r="A22" s="290" t="s">
        <v>1258</v>
      </c>
      <c r="B22" s="127">
        <v>1986.9553100000001</v>
      </c>
      <c r="C22" s="127">
        <v>23013.634149999998</v>
      </c>
      <c r="D22" s="127">
        <v>58811.121740000002</v>
      </c>
      <c r="E22" s="127">
        <v>5161.8379999999997</v>
      </c>
      <c r="F22" s="127">
        <v>12132.3341</v>
      </c>
      <c r="G22" s="127">
        <v>52954.203999999998</v>
      </c>
      <c r="H22" s="127">
        <v>19847.635999999999</v>
      </c>
      <c r="I22" s="127">
        <v>9200.8103100000008</v>
      </c>
      <c r="J22" s="127">
        <v>26733.169239999999</v>
      </c>
      <c r="K22" s="127">
        <v>15564.4401</v>
      </c>
      <c r="L22" s="127">
        <v>18486.677210000002</v>
      </c>
      <c r="M22" s="127">
        <v>5396.7141700000002</v>
      </c>
      <c r="N22" s="127">
        <v>35249.612299999993</v>
      </c>
      <c r="O22" s="127">
        <v>9306.7045299999991</v>
      </c>
      <c r="P22" s="127">
        <v>4052.1561799999999</v>
      </c>
      <c r="Q22" s="127">
        <v>2152.9934399999997</v>
      </c>
      <c r="R22" s="127">
        <v>5515.6607999999997</v>
      </c>
      <c r="S22" s="127">
        <v>36314.955969999995</v>
      </c>
      <c r="T22" s="127">
        <v>6337.4677099999999</v>
      </c>
      <c r="U22" s="127">
        <v>3798.85221</v>
      </c>
      <c r="V22" s="127">
        <v>4459.5835244843447</v>
      </c>
      <c r="W22" s="127">
        <v>257.54118</v>
      </c>
      <c r="X22" s="127">
        <v>9998.19499</v>
      </c>
      <c r="Y22" s="127">
        <v>16252.772967674968</v>
      </c>
      <c r="Z22" s="294">
        <f t="shared" ref="Z22:Z29" si="3">SUM(B22:Y22)</f>
        <v>382986.03013215924</v>
      </c>
    </row>
    <row r="23" spans="1:26" x14ac:dyDescent="0.2">
      <c r="A23" s="290" t="s">
        <v>1259</v>
      </c>
      <c r="B23" s="127">
        <v>10528.09814</v>
      </c>
      <c r="C23" s="127">
        <v>66400.782149999999</v>
      </c>
      <c r="D23" s="127">
        <v>77587.532680000004</v>
      </c>
      <c r="E23" s="127">
        <v>9434.3256500000007</v>
      </c>
      <c r="F23" s="127">
        <v>24931.578000000001</v>
      </c>
      <c r="G23" s="127">
        <v>47248.648999999998</v>
      </c>
      <c r="H23" s="127">
        <v>51852.626010000007</v>
      </c>
      <c r="I23" s="127">
        <v>8257.8430000000008</v>
      </c>
      <c r="J23" s="127">
        <v>31364.652999999998</v>
      </c>
      <c r="K23" s="127">
        <v>24646.404399999999</v>
      </c>
      <c r="L23" s="127">
        <v>28435.551579999999</v>
      </c>
      <c r="M23" s="127">
        <v>9988.2780000000002</v>
      </c>
      <c r="N23" s="127">
        <v>37403.940139999999</v>
      </c>
      <c r="O23" s="127">
        <v>10406.661609999999</v>
      </c>
      <c r="P23" s="127">
        <v>4575.3465900000001</v>
      </c>
      <c r="Q23" s="127">
        <v>732.5163</v>
      </c>
      <c r="R23" s="127">
        <v>10693.802460000001</v>
      </c>
      <c r="S23" s="127">
        <v>43348.523000000001</v>
      </c>
      <c r="T23" s="127">
        <v>30916.639620000002</v>
      </c>
      <c r="U23" s="127">
        <v>8025.6325199999992</v>
      </c>
      <c r="V23" s="127">
        <v>20103.686748749649</v>
      </c>
      <c r="W23" s="127">
        <v>137.03111999999999</v>
      </c>
      <c r="X23" s="127">
        <v>24524.659620000002</v>
      </c>
      <c r="Y23" s="127">
        <v>45135.73997563131</v>
      </c>
      <c r="Z23" s="294">
        <f t="shared" si="3"/>
        <v>626680.50131438114</v>
      </c>
    </row>
    <row r="24" spans="1:26" x14ac:dyDescent="0.2">
      <c r="A24" s="290" t="s">
        <v>1260</v>
      </c>
      <c r="B24" s="127">
        <v>0</v>
      </c>
      <c r="C24" s="127">
        <v>39708.491000000002</v>
      </c>
      <c r="D24" s="127">
        <v>67439.826659999992</v>
      </c>
      <c r="E24" s="127">
        <v>15561.803</v>
      </c>
      <c r="F24" s="127">
        <v>21287.094670000002</v>
      </c>
      <c r="G24" s="127">
        <v>119919.01547000014</v>
      </c>
      <c r="H24" s="127">
        <v>10875.129000000001</v>
      </c>
      <c r="I24" s="127">
        <v>1833.2190000000001</v>
      </c>
      <c r="J24" s="127">
        <v>23397.006000000001</v>
      </c>
      <c r="K24" s="127">
        <v>1556.3381100000001</v>
      </c>
      <c r="L24" s="127">
        <v>35668.476340000001</v>
      </c>
      <c r="M24" s="127">
        <v>6941.2070000000003</v>
      </c>
      <c r="N24" s="127">
        <v>34455.717579999997</v>
      </c>
      <c r="O24" s="127">
        <v>2098.8268900000003</v>
      </c>
      <c r="P24" s="127">
        <v>59.324750000000002</v>
      </c>
      <c r="Q24" s="127">
        <v>59.943400000000004</v>
      </c>
      <c r="R24" s="127">
        <v>3910.4553599999999</v>
      </c>
      <c r="S24" s="127">
        <v>74907.891000000003</v>
      </c>
      <c r="T24" s="127">
        <v>1988.08086</v>
      </c>
      <c r="U24" s="127">
        <v>512.56165999999996</v>
      </c>
      <c r="V24" s="127">
        <v>7107.7574267660075</v>
      </c>
      <c r="W24" s="127">
        <v>0</v>
      </c>
      <c r="X24" s="127">
        <v>16892.849249999999</v>
      </c>
      <c r="Y24" s="127">
        <v>27919.827136693715</v>
      </c>
      <c r="Z24" s="294">
        <f t="shared" si="3"/>
        <v>514100.84156345989</v>
      </c>
    </row>
    <row r="25" spans="1:26" x14ac:dyDescent="0.2">
      <c r="A25" s="290" t="s">
        <v>1261</v>
      </c>
      <c r="B25" s="127">
        <f>SUM(B22:B24)</f>
        <v>12515.053449999999</v>
      </c>
      <c r="C25" s="127">
        <f t="shared" ref="C25:Z25" si="4">SUM(C22:C24)</f>
        <v>129122.90729999999</v>
      </c>
      <c r="D25" s="127">
        <f t="shared" si="4"/>
        <v>203838.48108</v>
      </c>
      <c r="E25" s="127">
        <f t="shared" si="4"/>
        <v>30157.966650000002</v>
      </c>
      <c r="F25" s="127">
        <f t="shared" si="4"/>
        <v>58351.006770000007</v>
      </c>
      <c r="G25" s="127">
        <f t="shared" si="4"/>
        <v>220121.86847000016</v>
      </c>
      <c r="H25" s="127">
        <f t="shared" si="4"/>
        <v>82575.391010000007</v>
      </c>
      <c r="I25" s="127">
        <f t="shared" si="4"/>
        <v>19291.872310000002</v>
      </c>
      <c r="J25" s="127">
        <f t="shared" si="4"/>
        <v>81494.828240000003</v>
      </c>
      <c r="K25" s="127">
        <f t="shared" si="4"/>
        <v>41767.182609999996</v>
      </c>
      <c r="L25" s="127">
        <f t="shared" si="4"/>
        <v>82590.705130000002</v>
      </c>
      <c r="M25" s="127">
        <f t="shared" si="4"/>
        <v>22326.19917</v>
      </c>
      <c r="N25" s="127">
        <f t="shared" si="4"/>
        <v>107109.27002</v>
      </c>
      <c r="O25" s="127">
        <f t="shared" si="4"/>
        <v>21812.193029999999</v>
      </c>
      <c r="P25" s="127">
        <f t="shared" si="4"/>
        <v>8686.8275199999989</v>
      </c>
      <c r="Q25" s="127">
        <f t="shared" si="4"/>
        <v>2945.4531399999996</v>
      </c>
      <c r="R25" s="127">
        <f t="shared" si="4"/>
        <v>20119.91862</v>
      </c>
      <c r="S25" s="127">
        <f t="shared" si="4"/>
        <v>154571.36997</v>
      </c>
      <c r="T25" s="127">
        <f t="shared" si="4"/>
        <v>39242.188190000001</v>
      </c>
      <c r="U25" s="127">
        <f t="shared" si="4"/>
        <v>12337.04639</v>
      </c>
      <c r="V25" s="127">
        <f t="shared" si="4"/>
        <v>31671.027699999999</v>
      </c>
      <c r="W25" s="127">
        <f t="shared" si="4"/>
        <v>394.57229999999998</v>
      </c>
      <c r="X25" s="127">
        <f t="shared" si="4"/>
        <v>51415.703860000001</v>
      </c>
      <c r="Y25" s="127">
        <f t="shared" si="4"/>
        <v>89308.340079999994</v>
      </c>
      <c r="Z25" s="127">
        <f t="shared" si="4"/>
        <v>1523767.3730100002</v>
      </c>
    </row>
    <row r="26" spans="1:26" x14ac:dyDescent="0.2">
      <c r="A26" s="289" t="s">
        <v>2925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294">
        <f t="shared" si="3"/>
        <v>0</v>
      </c>
    </row>
    <row r="27" spans="1:26" x14ac:dyDescent="0.2">
      <c r="A27" s="290" t="s">
        <v>1258</v>
      </c>
      <c r="B27" s="127">
        <v>453.81367</v>
      </c>
      <c r="C27" s="127">
        <v>6092.9593099999993</v>
      </c>
      <c r="D27" s="127">
        <v>11497.458779999999</v>
      </c>
      <c r="E27" s="127">
        <v>1348.9806100000001</v>
      </c>
      <c r="F27" s="127">
        <v>2023.56349</v>
      </c>
      <c r="G27" s="127">
        <v>7870.0929999999998</v>
      </c>
      <c r="H27" s="127">
        <v>4799.7619999999997</v>
      </c>
      <c r="I27" s="127">
        <v>428.00700000000001</v>
      </c>
      <c r="J27" s="127">
        <v>4986.8034699999998</v>
      </c>
      <c r="K27" s="127">
        <v>1819.8250700000001</v>
      </c>
      <c r="L27" s="127">
        <v>2085.0401699999998</v>
      </c>
      <c r="M27" s="127">
        <v>736.28918256812153</v>
      </c>
      <c r="N27" s="127">
        <v>4947.7790199999999</v>
      </c>
      <c r="O27" s="127">
        <v>840.98699999999997</v>
      </c>
      <c r="P27" s="127">
        <v>222.90370000000001</v>
      </c>
      <c r="Q27" s="127">
        <v>111.03384</v>
      </c>
      <c r="R27" s="127">
        <v>385.61340999999999</v>
      </c>
      <c r="S27" s="127">
        <v>8718.4645899999996</v>
      </c>
      <c r="T27" s="127">
        <v>1872.1505099999999</v>
      </c>
      <c r="U27" s="127">
        <v>635.803</v>
      </c>
      <c r="V27" s="127">
        <v>607.97567000000004</v>
      </c>
      <c r="W27" s="127">
        <v>-53.309830000000005</v>
      </c>
      <c r="X27" s="127">
        <v>1232.8392099999999</v>
      </c>
      <c r="Y27" s="127">
        <v>3464.98171073497</v>
      </c>
      <c r="Z27" s="294">
        <f t="shared" si="3"/>
        <v>67129.817583303084</v>
      </c>
    </row>
    <row r="28" spans="1:26" x14ac:dyDescent="0.2">
      <c r="A28" s="290" t="s">
        <v>1259</v>
      </c>
      <c r="B28" s="127">
        <v>2412.0611600000002</v>
      </c>
      <c r="C28" s="127">
        <v>20296.132858749999</v>
      </c>
      <c r="D28" s="127">
        <v>27014.13595</v>
      </c>
      <c r="E28" s="127">
        <v>5383.3368099999998</v>
      </c>
      <c r="F28" s="127">
        <v>8946.5745399999996</v>
      </c>
      <c r="G28" s="127">
        <v>12590.656000000001</v>
      </c>
      <c r="H28" s="127">
        <v>11451.117109999999</v>
      </c>
      <c r="I28" s="127">
        <v>4292.4161900000008</v>
      </c>
      <c r="J28" s="127">
        <v>11716.574460000002</v>
      </c>
      <c r="K28" s="127">
        <v>6285.8021200000003</v>
      </c>
      <c r="L28" s="127">
        <v>11418.71067</v>
      </c>
      <c r="M28" s="127">
        <v>2744.7916805949294</v>
      </c>
      <c r="N28" s="127">
        <v>11646.84072</v>
      </c>
      <c r="O28" s="127">
        <v>3017.7587799999997</v>
      </c>
      <c r="P28" s="127">
        <v>1214.6848699999998</v>
      </c>
      <c r="Q28" s="127">
        <v>125.93366</v>
      </c>
      <c r="R28" s="127">
        <v>4654.4242699999995</v>
      </c>
      <c r="S28" s="127">
        <v>13915.288460000002</v>
      </c>
      <c r="T28" s="127">
        <v>7300.7372800000003</v>
      </c>
      <c r="U28" s="127">
        <v>6192.9095399999997</v>
      </c>
      <c r="V28" s="127">
        <v>10296.25858</v>
      </c>
      <c r="W28" s="127">
        <v>-92.888149999999996</v>
      </c>
      <c r="X28" s="127">
        <v>4730.9420899999996</v>
      </c>
      <c r="Y28" s="127">
        <v>15675.852129956898</v>
      </c>
      <c r="Z28" s="294">
        <f t="shared" si="3"/>
        <v>203231.05177930184</v>
      </c>
    </row>
    <row r="29" spans="1:26" x14ac:dyDescent="0.2">
      <c r="A29" s="290" t="s">
        <v>1260</v>
      </c>
      <c r="B29" s="127">
        <v>12.14217</v>
      </c>
      <c r="C29" s="127">
        <v>22146.15909125</v>
      </c>
      <c r="D29" s="127">
        <v>45751.288180000003</v>
      </c>
      <c r="E29" s="127">
        <v>3.23935</v>
      </c>
      <c r="F29" s="127">
        <v>6581.7673800000002</v>
      </c>
      <c r="G29" s="127">
        <v>25460.069359999998</v>
      </c>
      <c r="H29" s="127">
        <v>6487.9269999999997</v>
      </c>
      <c r="I29" s="127">
        <v>606.61300000000006</v>
      </c>
      <c r="J29" s="127">
        <v>15028.682269999999</v>
      </c>
      <c r="K29" s="127">
        <v>650.6439499999999</v>
      </c>
      <c r="L29" s="127">
        <v>17302.948640000002</v>
      </c>
      <c r="M29" s="127">
        <v>754.61518683694874</v>
      </c>
      <c r="N29" s="127">
        <v>6741.9174699999994</v>
      </c>
      <c r="O29" s="127">
        <v>888.28818000000001</v>
      </c>
      <c r="P29" s="127">
        <v>-148.4</v>
      </c>
      <c r="Q29" s="127">
        <v>0.42</v>
      </c>
      <c r="R29" s="127">
        <v>921.10173999999995</v>
      </c>
      <c r="S29" s="127">
        <v>10590.37556</v>
      </c>
      <c r="T29" s="127">
        <v>567.56531000000007</v>
      </c>
      <c r="U29" s="127">
        <v>15.847</v>
      </c>
      <c r="V29" s="127">
        <v>785.06280000000004</v>
      </c>
      <c r="W29" s="127">
        <v>0</v>
      </c>
      <c r="X29" s="127">
        <v>5470.7329800000007</v>
      </c>
      <c r="Y29" s="127">
        <v>12772.433559308101</v>
      </c>
      <c r="Z29" s="294">
        <f t="shared" si="3"/>
        <v>179391.4401773951</v>
      </c>
    </row>
    <row r="30" spans="1:26" x14ac:dyDescent="0.2">
      <c r="A30" s="290" t="s">
        <v>1261</v>
      </c>
      <c r="B30" s="127">
        <f>SUM(B27:B29)</f>
        <v>2878.0170000000003</v>
      </c>
      <c r="C30" s="127">
        <f t="shared" ref="C30:Z30" si="5">SUM(C27:C29)</f>
        <v>48535.251259999997</v>
      </c>
      <c r="D30" s="127">
        <f t="shared" si="5"/>
        <v>84262.88291</v>
      </c>
      <c r="E30" s="127">
        <f t="shared" si="5"/>
        <v>6735.5567699999992</v>
      </c>
      <c r="F30" s="127">
        <f t="shared" si="5"/>
        <v>17551.905409999999</v>
      </c>
      <c r="G30" s="127">
        <f t="shared" si="5"/>
        <v>45920.818359999997</v>
      </c>
      <c r="H30" s="127">
        <f t="shared" si="5"/>
        <v>22738.806109999998</v>
      </c>
      <c r="I30" s="127">
        <f t="shared" si="5"/>
        <v>5327.0361900000007</v>
      </c>
      <c r="J30" s="127">
        <f t="shared" si="5"/>
        <v>31732.0602</v>
      </c>
      <c r="K30" s="127">
        <f t="shared" si="5"/>
        <v>8756.2711400000007</v>
      </c>
      <c r="L30" s="127">
        <f t="shared" si="5"/>
        <v>30806.699480000003</v>
      </c>
      <c r="M30" s="127">
        <f t="shared" si="5"/>
        <v>4235.6960499999996</v>
      </c>
      <c r="N30" s="127">
        <f t="shared" si="5"/>
        <v>23336.537210000002</v>
      </c>
      <c r="O30" s="127">
        <f t="shared" si="5"/>
        <v>4747.0339599999998</v>
      </c>
      <c r="P30" s="127">
        <f t="shared" si="5"/>
        <v>1289.1885699999998</v>
      </c>
      <c r="Q30" s="127">
        <f t="shared" si="5"/>
        <v>237.38749999999999</v>
      </c>
      <c r="R30" s="127">
        <f t="shared" si="5"/>
        <v>5961.1394199999995</v>
      </c>
      <c r="S30" s="127">
        <f t="shared" si="5"/>
        <v>33224.12861</v>
      </c>
      <c r="T30" s="127">
        <f t="shared" si="5"/>
        <v>9740.4531000000006</v>
      </c>
      <c r="U30" s="127">
        <f t="shared" si="5"/>
        <v>6844.5595399999993</v>
      </c>
      <c r="V30" s="127">
        <f t="shared" si="5"/>
        <v>11689.297049999999</v>
      </c>
      <c r="W30" s="127">
        <f t="shared" si="5"/>
        <v>-146.19798</v>
      </c>
      <c r="X30" s="127">
        <f t="shared" si="5"/>
        <v>11434.514279999999</v>
      </c>
      <c r="Y30" s="127">
        <f t="shared" si="5"/>
        <v>31913.267399999972</v>
      </c>
      <c r="Z30" s="127">
        <f t="shared" si="5"/>
        <v>449752.30954000005</v>
      </c>
    </row>
    <row r="31" spans="1:26" x14ac:dyDescent="0.2">
      <c r="A31" s="291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294"/>
    </row>
    <row r="32" spans="1:26" x14ac:dyDescent="0.2">
      <c r="A32" s="289" t="s">
        <v>1262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294"/>
    </row>
    <row r="33" spans="1:27" ht="12" customHeight="1" x14ac:dyDescent="0.2">
      <c r="A33" s="289" t="s">
        <v>1263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294"/>
    </row>
    <row r="34" spans="1:27" x14ac:dyDescent="0.2">
      <c r="A34" s="290" t="s">
        <v>1264</v>
      </c>
      <c r="B34" s="127">
        <v>25312</v>
      </c>
      <c r="C34" s="127">
        <v>162023</v>
      </c>
      <c r="D34" s="127">
        <v>748363</v>
      </c>
      <c r="E34" s="127">
        <v>24678</v>
      </c>
      <c r="F34" s="127">
        <v>138116</v>
      </c>
      <c r="G34" s="127">
        <v>247845</v>
      </c>
      <c r="H34" s="127">
        <v>60406</v>
      </c>
      <c r="I34" s="127">
        <v>34564</v>
      </c>
      <c r="J34" s="127">
        <v>86209</v>
      </c>
      <c r="K34" s="127">
        <v>49794</v>
      </c>
      <c r="L34" s="127">
        <v>368903</v>
      </c>
      <c r="M34" s="127">
        <v>22415</v>
      </c>
      <c r="N34" s="127">
        <v>124960</v>
      </c>
      <c r="O34" s="127">
        <v>27724</v>
      </c>
      <c r="P34" s="127">
        <v>168059</v>
      </c>
      <c r="Q34" s="127">
        <v>18038</v>
      </c>
      <c r="R34" s="127">
        <v>59966</v>
      </c>
      <c r="S34" s="127">
        <v>117908</v>
      </c>
      <c r="T34" s="127">
        <v>54452</v>
      </c>
      <c r="U34" s="127">
        <v>16700</v>
      </c>
      <c r="V34" s="127">
        <v>69494</v>
      </c>
      <c r="W34" s="127">
        <v>941</v>
      </c>
      <c r="X34" s="127">
        <v>152645</v>
      </c>
      <c r="Y34" s="127">
        <v>128914</v>
      </c>
      <c r="Z34" s="294">
        <f t="shared" ref="Z34:Z53" si="6">SUM(B34:Y34)</f>
        <v>2908429</v>
      </c>
    </row>
    <row r="35" spans="1:27" x14ac:dyDescent="0.2">
      <c r="A35" s="290" t="s">
        <v>1265</v>
      </c>
      <c r="B35" s="127">
        <v>3908.3163300000001</v>
      </c>
      <c r="C35" s="127">
        <v>56871.716999999997</v>
      </c>
      <c r="D35" s="127">
        <v>119230.5312</v>
      </c>
      <c r="E35" s="127">
        <v>10577.958000000001</v>
      </c>
      <c r="F35" s="127">
        <v>31537.280999999999</v>
      </c>
      <c r="G35" s="127">
        <v>94689.971999999994</v>
      </c>
      <c r="H35" s="127">
        <v>27340.883000000002</v>
      </c>
      <c r="I35" s="127">
        <v>5576.0590000000002</v>
      </c>
      <c r="J35" s="127">
        <v>30776.903850000002</v>
      </c>
      <c r="K35" s="127">
        <v>25763.787</v>
      </c>
      <c r="L35" s="127">
        <v>42789.50447</v>
      </c>
      <c r="M35" s="127">
        <v>6982.7461800000001</v>
      </c>
      <c r="N35" s="127">
        <v>35719.199000000001</v>
      </c>
      <c r="O35" s="127">
        <v>6271.6751100000001</v>
      </c>
      <c r="P35" s="127">
        <v>3222.5521500000004</v>
      </c>
      <c r="Q35" s="127">
        <v>745.36117000000002</v>
      </c>
      <c r="R35" s="127">
        <v>10433.867180000001</v>
      </c>
      <c r="S35" s="127">
        <v>76189.086200000005</v>
      </c>
      <c r="T35" s="127">
        <v>14152.519289999998</v>
      </c>
      <c r="U35" s="127">
        <v>3860.5617299999999</v>
      </c>
      <c r="V35" s="127">
        <v>27338.50979</v>
      </c>
      <c r="W35" s="127">
        <v>65.42298000000001</v>
      </c>
      <c r="X35" s="127">
        <v>36041.210100000004</v>
      </c>
      <c r="Y35" s="127">
        <v>42390.656580000003</v>
      </c>
      <c r="Z35" s="294">
        <f t="shared" si="6"/>
        <v>712476.28031000006</v>
      </c>
    </row>
    <row r="36" spans="1:27" x14ac:dyDescent="0.2">
      <c r="A36" s="290" t="s">
        <v>1266</v>
      </c>
      <c r="B36" s="127">
        <v>4347571.4488399997</v>
      </c>
      <c r="C36" s="127">
        <v>41383355</v>
      </c>
      <c r="D36" s="127">
        <v>106953588.94160999</v>
      </c>
      <c r="E36" s="127">
        <v>13818633.780999999</v>
      </c>
      <c r="F36" s="127">
        <v>22729619.045000002</v>
      </c>
      <c r="G36" s="127">
        <v>64735942.545000002</v>
      </c>
      <c r="H36" s="127">
        <v>12870328.59</v>
      </c>
      <c r="I36" s="127">
        <v>5929533.5240000002</v>
      </c>
      <c r="J36" s="127">
        <v>22811858.471700002</v>
      </c>
      <c r="K36" s="127">
        <v>1613428.068</v>
      </c>
      <c r="L36" s="127">
        <v>73234618.768680006</v>
      </c>
      <c r="M36" s="127">
        <v>8120871.5021000002</v>
      </c>
      <c r="N36" s="127">
        <v>28952406.570999999</v>
      </c>
      <c r="O36" s="127">
        <v>4475969.1674600001</v>
      </c>
      <c r="P36" s="127">
        <v>1940497.16845</v>
      </c>
      <c r="Q36" s="127">
        <v>848425.59661000001</v>
      </c>
      <c r="R36" s="127">
        <v>6518163.0985499993</v>
      </c>
      <c r="S36" s="127">
        <v>72674590.330090001</v>
      </c>
      <c r="T36" s="127">
        <v>7919289.5107899997</v>
      </c>
      <c r="U36" s="127">
        <v>6000941.29</v>
      </c>
      <c r="V36" s="127">
        <v>18287965.530299999</v>
      </c>
      <c r="W36" s="127">
        <v>38654.72956</v>
      </c>
      <c r="X36" s="127">
        <v>35925321.288960002</v>
      </c>
      <c r="Y36" s="127">
        <v>24470328.067029998</v>
      </c>
      <c r="Z36" s="294">
        <f t="shared" si="6"/>
        <v>586601902.03473008</v>
      </c>
    </row>
    <row r="37" spans="1:27" x14ac:dyDescent="0.2">
      <c r="A37" s="290" t="s">
        <v>1267</v>
      </c>
      <c r="B37" s="127">
        <v>1</v>
      </c>
      <c r="C37" s="127">
        <v>19</v>
      </c>
      <c r="D37" s="127">
        <v>38</v>
      </c>
      <c r="E37" s="127">
        <v>4</v>
      </c>
      <c r="F37" s="127">
        <v>0</v>
      </c>
      <c r="G37" s="127">
        <v>30</v>
      </c>
      <c r="H37" s="127">
        <v>14</v>
      </c>
      <c r="I37" s="127">
        <v>6</v>
      </c>
      <c r="J37" s="127">
        <v>22</v>
      </c>
      <c r="K37" s="127">
        <v>15</v>
      </c>
      <c r="L37" s="127">
        <v>48</v>
      </c>
      <c r="M37" s="127">
        <v>4</v>
      </c>
      <c r="N37" s="127">
        <v>1</v>
      </c>
      <c r="O37" s="127">
        <v>2</v>
      </c>
      <c r="P37" s="127">
        <v>0</v>
      </c>
      <c r="Q37" s="127">
        <v>0</v>
      </c>
      <c r="R37" s="127">
        <v>4</v>
      </c>
      <c r="S37" s="127">
        <v>14</v>
      </c>
      <c r="T37" s="127">
        <v>0</v>
      </c>
      <c r="U37" s="127">
        <v>6</v>
      </c>
      <c r="V37" s="127">
        <v>9</v>
      </c>
      <c r="W37" s="127">
        <v>0</v>
      </c>
      <c r="X37" s="127">
        <v>11</v>
      </c>
      <c r="Y37" s="127">
        <v>12</v>
      </c>
      <c r="Z37" s="294">
        <f t="shared" si="6"/>
        <v>260</v>
      </c>
    </row>
    <row r="38" spans="1:27" x14ac:dyDescent="0.2">
      <c r="A38" s="290" t="s">
        <v>1268</v>
      </c>
      <c r="B38" s="127">
        <v>0.2</v>
      </c>
      <c r="C38" s="127">
        <v>22.77346</v>
      </c>
      <c r="D38" s="127">
        <v>22.40831</v>
      </c>
      <c r="E38" s="127">
        <v>1.0051000000000001</v>
      </c>
      <c r="F38" s="127">
        <v>0</v>
      </c>
      <c r="G38" s="127">
        <v>48.378</v>
      </c>
      <c r="H38" s="127">
        <v>34.18</v>
      </c>
      <c r="I38" s="127">
        <v>6.4066999999999998</v>
      </c>
      <c r="J38" s="127">
        <v>11.666739999999999</v>
      </c>
      <c r="K38" s="127">
        <v>19.114099999999997</v>
      </c>
      <c r="L38" s="127">
        <v>194.7159</v>
      </c>
      <c r="M38" s="127">
        <v>0</v>
      </c>
      <c r="N38" s="127">
        <v>30.029</v>
      </c>
      <c r="O38" s="127">
        <v>112.2</v>
      </c>
      <c r="P38" s="127">
        <v>0</v>
      </c>
      <c r="Q38" s="127">
        <v>0</v>
      </c>
      <c r="R38" s="127">
        <v>5.5460000000000003</v>
      </c>
      <c r="S38" s="127">
        <v>36.559809999999999</v>
      </c>
      <c r="T38" s="127">
        <v>0</v>
      </c>
      <c r="U38" s="127">
        <v>2.25861</v>
      </c>
      <c r="V38" s="127">
        <v>55.771449999999994</v>
      </c>
      <c r="W38" s="127">
        <v>0</v>
      </c>
      <c r="X38" s="127">
        <v>4.0704200000000004</v>
      </c>
      <c r="Y38" s="127">
        <v>45.77328</v>
      </c>
      <c r="Z38" s="294">
        <f t="shared" si="6"/>
        <v>653.05687999999998</v>
      </c>
    </row>
    <row r="39" spans="1:27" x14ac:dyDescent="0.2">
      <c r="A39" s="290" t="s">
        <v>1269</v>
      </c>
      <c r="B39" s="127">
        <v>0</v>
      </c>
      <c r="C39" s="127">
        <v>0</v>
      </c>
      <c r="D39" s="127">
        <v>14.61585</v>
      </c>
      <c r="E39" s="127">
        <v>0</v>
      </c>
      <c r="F39" s="127">
        <v>0</v>
      </c>
      <c r="G39" s="127">
        <v>50.715000000000003</v>
      </c>
      <c r="H39" s="127">
        <v>347.05599999999998</v>
      </c>
      <c r="I39" s="127">
        <v>0</v>
      </c>
      <c r="J39" s="127">
        <v>1.8286</v>
      </c>
      <c r="K39" s="127">
        <v>53</v>
      </c>
      <c r="L39" s="127">
        <v>580.05849000000001</v>
      </c>
      <c r="M39" s="127">
        <v>627.45956000000001</v>
      </c>
      <c r="N39" s="127">
        <v>1.25</v>
      </c>
      <c r="O39" s="127">
        <v>7.5</v>
      </c>
      <c r="P39" s="127">
        <v>0</v>
      </c>
      <c r="Q39" s="127">
        <v>0</v>
      </c>
      <c r="R39" s="127">
        <v>80.834999999999994</v>
      </c>
      <c r="S39" s="127">
        <v>2207.2972100000002</v>
      </c>
      <c r="T39" s="127">
        <v>0</v>
      </c>
      <c r="U39" s="127">
        <v>8.75</v>
      </c>
      <c r="V39" s="127">
        <v>8.1707999999999998</v>
      </c>
      <c r="W39" s="127">
        <v>0</v>
      </c>
      <c r="X39" s="127">
        <v>6.5</v>
      </c>
      <c r="Y39" s="127">
        <v>61.310650000000003</v>
      </c>
      <c r="Z39" s="294">
        <f t="shared" si="6"/>
        <v>4056.3471599999998</v>
      </c>
    </row>
    <row r="40" spans="1:27" x14ac:dyDescent="0.2">
      <c r="A40" s="289" t="s">
        <v>1270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294">
        <f t="shared" si="6"/>
        <v>0</v>
      </c>
    </row>
    <row r="41" spans="1:27" x14ac:dyDescent="0.2">
      <c r="A41" s="290" t="s">
        <v>1264</v>
      </c>
      <c r="B41" s="127">
        <v>5821</v>
      </c>
      <c r="C41" s="127">
        <v>53552</v>
      </c>
      <c r="D41" s="127">
        <v>302177</v>
      </c>
      <c r="E41" s="127">
        <v>18425</v>
      </c>
      <c r="F41" s="127">
        <v>116379</v>
      </c>
      <c r="G41" s="127">
        <v>219478</v>
      </c>
      <c r="H41" s="127">
        <v>97324</v>
      </c>
      <c r="I41" s="127">
        <v>53879</v>
      </c>
      <c r="J41" s="127">
        <v>40135</v>
      </c>
      <c r="K41" s="127">
        <v>42575</v>
      </c>
      <c r="L41" s="127">
        <v>218385</v>
      </c>
      <c r="M41" s="127">
        <v>24594</v>
      </c>
      <c r="N41" s="127">
        <v>163133</v>
      </c>
      <c r="O41" s="127">
        <v>30976</v>
      </c>
      <c r="P41" s="127">
        <v>71031</v>
      </c>
      <c r="Q41" s="127">
        <v>17452</v>
      </c>
      <c r="R41" s="127">
        <v>74980</v>
      </c>
      <c r="S41" s="127">
        <v>131423</v>
      </c>
      <c r="T41" s="127">
        <v>58955</v>
      </c>
      <c r="U41" s="127">
        <v>20409</v>
      </c>
      <c r="V41" s="127">
        <v>49102</v>
      </c>
      <c r="W41" s="127">
        <v>883</v>
      </c>
      <c r="X41" s="127">
        <v>43399</v>
      </c>
      <c r="Y41" s="127">
        <v>118348</v>
      </c>
      <c r="Z41" s="294">
        <f t="shared" si="6"/>
        <v>1972815</v>
      </c>
    </row>
    <row r="42" spans="1:27" x14ac:dyDescent="0.2">
      <c r="A42" s="290" t="s">
        <v>1265</v>
      </c>
      <c r="B42" s="127">
        <v>489.41773000000001</v>
      </c>
      <c r="C42" s="127">
        <v>15170.958000000001</v>
      </c>
      <c r="D42" s="127">
        <v>29049.436600000001</v>
      </c>
      <c r="E42" s="127">
        <v>2686.2559999999999</v>
      </c>
      <c r="F42" s="127">
        <v>13846.465</v>
      </c>
      <c r="G42" s="127">
        <v>32038.843000000001</v>
      </c>
      <c r="H42" s="127">
        <v>8037.8739999999998</v>
      </c>
      <c r="I42" s="127">
        <v>2837.1709999999998</v>
      </c>
      <c r="J42" s="127">
        <v>7801.9864400000006</v>
      </c>
      <c r="K42" s="127">
        <v>11034.458640000001</v>
      </c>
      <c r="L42" s="127">
        <v>6855.6362399999998</v>
      </c>
      <c r="M42" s="127">
        <v>3148.6231699999998</v>
      </c>
      <c r="N42" s="127">
        <v>13696.203</v>
      </c>
      <c r="O42" s="127">
        <v>2721.6326300000001</v>
      </c>
      <c r="P42" s="127">
        <v>2262.3444100000002</v>
      </c>
      <c r="Q42" s="127">
        <v>513.17197999999996</v>
      </c>
      <c r="R42" s="127">
        <v>4605.7877099999996</v>
      </c>
      <c r="S42" s="127">
        <v>27163.255530000002</v>
      </c>
      <c r="T42" s="127">
        <v>4662.3592099999996</v>
      </c>
      <c r="U42" s="127">
        <v>1524.26577</v>
      </c>
      <c r="V42" s="127">
        <v>7003.9649400000008</v>
      </c>
      <c r="W42" s="127">
        <v>25.57527</v>
      </c>
      <c r="X42" s="127">
        <v>11882.88603</v>
      </c>
      <c r="Y42" s="127">
        <v>16406.775191000001</v>
      </c>
      <c r="Z42" s="294">
        <f t="shared" si="6"/>
        <v>225465.34749099999</v>
      </c>
    </row>
    <row r="43" spans="1:27" x14ac:dyDescent="0.2">
      <c r="A43" s="290" t="s">
        <v>1266</v>
      </c>
      <c r="B43" s="127">
        <v>2446379.3006899999</v>
      </c>
      <c r="C43" s="127">
        <v>31145822</v>
      </c>
      <c r="D43" s="127">
        <v>81121428.841399997</v>
      </c>
      <c r="E43" s="127">
        <v>9283431.9409999996</v>
      </c>
      <c r="F43" s="127">
        <v>25213600.357999999</v>
      </c>
      <c r="G43" s="127">
        <v>366453553.22100002</v>
      </c>
      <c r="H43" s="127">
        <v>16473755.142000001</v>
      </c>
      <c r="I43" s="127">
        <v>8270975.2010000004</v>
      </c>
      <c r="J43" s="127">
        <v>19158646.003740001</v>
      </c>
      <c r="K43" s="127">
        <v>1731073.9879999999</v>
      </c>
      <c r="L43" s="127">
        <v>71858524.474309996</v>
      </c>
      <c r="M43" s="127">
        <v>4443715.5489999996</v>
      </c>
      <c r="N43" s="127">
        <v>31971454.043000001</v>
      </c>
      <c r="O43" s="127">
        <v>6713744.6235800004</v>
      </c>
      <c r="P43" s="127">
        <v>1773918.6868099999</v>
      </c>
      <c r="Q43" s="127">
        <v>831758.16166999994</v>
      </c>
      <c r="R43" s="127">
        <v>7651473.1446700003</v>
      </c>
      <c r="S43" s="127">
        <v>77584794.007750005</v>
      </c>
      <c r="T43" s="127">
        <v>10802629.832520001</v>
      </c>
      <c r="U43" s="127">
        <v>2904997</v>
      </c>
      <c r="V43" s="127">
        <v>16083719.15952</v>
      </c>
      <c r="W43" s="127">
        <v>73471.021529999998</v>
      </c>
      <c r="X43" s="127">
        <v>32267123.381299999</v>
      </c>
      <c r="Y43" s="127">
        <v>33945784.236890003</v>
      </c>
      <c r="Z43" s="294">
        <f t="shared" si="6"/>
        <v>860205773.31938004</v>
      </c>
    </row>
    <row r="44" spans="1:27" x14ac:dyDescent="0.2">
      <c r="A44" s="290" t="s">
        <v>1267</v>
      </c>
      <c r="B44" s="127">
        <v>0</v>
      </c>
      <c r="C44" s="127">
        <v>43</v>
      </c>
      <c r="D44" s="127">
        <v>106</v>
      </c>
      <c r="E44" s="127">
        <v>15</v>
      </c>
      <c r="F44" s="127">
        <v>1</v>
      </c>
      <c r="G44" s="127">
        <v>46</v>
      </c>
      <c r="H44" s="127">
        <v>179</v>
      </c>
      <c r="I44" s="127">
        <v>7</v>
      </c>
      <c r="J44" s="127">
        <v>1</v>
      </c>
      <c r="K44" s="127">
        <v>10</v>
      </c>
      <c r="L44" s="127">
        <v>15</v>
      </c>
      <c r="M44" s="127">
        <v>4</v>
      </c>
      <c r="N44" s="127">
        <v>4</v>
      </c>
      <c r="O44" s="127">
        <v>62</v>
      </c>
      <c r="P44" s="127">
        <v>18</v>
      </c>
      <c r="Q44" s="127">
        <v>0</v>
      </c>
      <c r="R44" s="127">
        <v>36</v>
      </c>
      <c r="S44" s="127">
        <v>137</v>
      </c>
      <c r="T44" s="127">
        <v>19</v>
      </c>
      <c r="U44" s="127">
        <v>8</v>
      </c>
      <c r="V44" s="127">
        <v>8</v>
      </c>
      <c r="W44" s="127">
        <v>3</v>
      </c>
      <c r="X44" s="127">
        <v>16</v>
      </c>
      <c r="Y44" s="127">
        <v>175</v>
      </c>
      <c r="Z44" s="294">
        <f t="shared" si="6"/>
        <v>913</v>
      </c>
    </row>
    <row r="45" spans="1:27" x14ac:dyDescent="0.2">
      <c r="A45" s="290" t="s">
        <v>1268</v>
      </c>
      <c r="B45" s="127">
        <v>0</v>
      </c>
      <c r="C45" s="127">
        <v>2635.5673099999999</v>
      </c>
      <c r="D45" s="127">
        <v>388.00425999999999</v>
      </c>
      <c r="E45" s="127">
        <v>228.37179999999998</v>
      </c>
      <c r="F45" s="127">
        <v>0.11799999999999999</v>
      </c>
      <c r="G45" s="127">
        <v>89.697000000000003</v>
      </c>
      <c r="H45" s="127">
        <v>131.45400000000001</v>
      </c>
      <c r="I45" s="127">
        <v>4.0632299999999999</v>
      </c>
      <c r="J45" s="127">
        <v>0</v>
      </c>
      <c r="K45" s="127">
        <v>26.189</v>
      </c>
      <c r="L45" s="127">
        <v>778.21493000000009</v>
      </c>
      <c r="M45" s="127">
        <v>168.31295</v>
      </c>
      <c r="N45" s="127">
        <v>22.008950000000002</v>
      </c>
      <c r="O45" s="127">
        <v>59.58</v>
      </c>
      <c r="P45" s="127">
        <v>7.4856000000000007</v>
      </c>
      <c r="Q45" s="127">
        <v>0</v>
      </c>
      <c r="R45" s="127">
        <v>0</v>
      </c>
      <c r="S45" s="127">
        <v>695.15582999999992</v>
      </c>
      <c r="T45" s="127">
        <v>32.398890000000002</v>
      </c>
      <c r="U45" s="127">
        <v>2.7519999999999998</v>
      </c>
      <c r="V45" s="127">
        <v>5.98447</v>
      </c>
      <c r="W45" s="127">
        <v>0.16500000000000001</v>
      </c>
      <c r="X45" s="127">
        <v>4.5688399999999998</v>
      </c>
      <c r="Y45" s="127">
        <v>219.10548</v>
      </c>
      <c r="Z45" s="294">
        <f t="shared" si="6"/>
        <v>5499.1975400000019</v>
      </c>
    </row>
    <row r="46" spans="1:27" x14ac:dyDescent="0.2">
      <c r="A46" s="290" t="s">
        <v>1269</v>
      </c>
      <c r="B46" s="127">
        <v>0</v>
      </c>
      <c r="C46" s="127">
        <v>6080.9304400000001</v>
      </c>
      <c r="D46" s="127">
        <v>29.423839999999998</v>
      </c>
      <c r="E46" s="127">
        <v>4.2160000000000002</v>
      </c>
      <c r="F46" s="127">
        <v>0</v>
      </c>
      <c r="G46" s="127">
        <v>1.1459999999999999</v>
      </c>
      <c r="H46" s="127">
        <v>13762.307000000001</v>
      </c>
      <c r="I46" s="127">
        <v>0</v>
      </c>
      <c r="J46" s="127">
        <v>6.4258299999999995</v>
      </c>
      <c r="K46" s="127">
        <v>0</v>
      </c>
      <c r="L46" s="127">
        <v>2478.7620000000002</v>
      </c>
      <c r="M46" s="127">
        <v>288.45815000000005</v>
      </c>
      <c r="N46" s="127">
        <v>2.1386999999999996</v>
      </c>
      <c r="O46" s="127">
        <v>105.126</v>
      </c>
      <c r="P46" s="127">
        <v>0</v>
      </c>
      <c r="Q46" s="127">
        <v>0</v>
      </c>
      <c r="R46" s="127">
        <v>8.3260000000000005</v>
      </c>
      <c r="S46" s="127">
        <v>461.42422999999997</v>
      </c>
      <c r="T46" s="127">
        <v>4.1180000000000003</v>
      </c>
      <c r="U46" s="127">
        <v>14.90469</v>
      </c>
      <c r="V46" s="127">
        <v>12.56001</v>
      </c>
      <c r="W46" s="127">
        <v>0</v>
      </c>
      <c r="X46" s="127">
        <v>57.015160000000002</v>
      </c>
      <c r="Y46" s="127">
        <v>250.37634</v>
      </c>
      <c r="Z46" s="294">
        <f t="shared" si="6"/>
        <v>23567.658389999997</v>
      </c>
      <c r="AA46" s="205"/>
    </row>
    <row r="47" spans="1:27" x14ac:dyDescent="0.2">
      <c r="A47" s="289" t="s">
        <v>1271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294">
        <f t="shared" si="6"/>
        <v>0</v>
      </c>
    </row>
    <row r="48" spans="1:27" x14ac:dyDescent="0.2">
      <c r="A48" s="290" t="s">
        <v>1264</v>
      </c>
      <c r="B48" s="127">
        <v>7199</v>
      </c>
      <c r="C48" s="127">
        <v>45606</v>
      </c>
      <c r="D48" s="127">
        <v>771001</v>
      </c>
      <c r="E48" s="127">
        <v>25616</v>
      </c>
      <c r="F48" s="127">
        <v>42222</v>
      </c>
      <c r="G48" s="127">
        <v>219736</v>
      </c>
      <c r="H48" s="127">
        <v>96198</v>
      </c>
      <c r="I48" s="127">
        <v>56213</v>
      </c>
      <c r="J48" s="127">
        <v>28906</v>
      </c>
      <c r="K48" s="127">
        <v>40827</v>
      </c>
      <c r="L48" s="127">
        <v>216876</v>
      </c>
      <c r="M48" s="127">
        <v>19987</v>
      </c>
      <c r="N48" s="127">
        <v>141881</v>
      </c>
      <c r="O48" s="127">
        <v>2623</v>
      </c>
      <c r="P48" s="127">
        <v>70401</v>
      </c>
      <c r="Q48" s="127">
        <v>12408</v>
      </c>
      <c r="R48" s="127">
        <v>48417</v>
      </c>
      <c r="S48" s="127">
        <v>105221</v>
      </c>
      <c r="T48" s="127">
        <v>40429</v>
      </c>
      <c r="U48" s="127">
        <v>13666</v>
      </c>
      <c r="V48" s="127">
        <v>49957</v>
      </c>
      <c r="W48" s="127">
        <v>757</v>
      </c>
      <c r="X48" s="127">
        <v>17105</v>
      </c>
      <c r="Y48" s="127">
        <v>107307</v>
      </c>
      <c r="Z48" s="294">
        <f t="shared" si="6"/>
        <v>2180559</v>
      </c>
    </row>
    <row r="49" spans="1:26" x14ac:dyDescent="0.2">
      <c r="A49" s="290" t="s">
        <v>1265</v>
      </c>
      <c r="B49" s="127">
        <v>545.78001000000006</v>
      </c>
      <c r="C49" s="127">
        <v>2988.203</v>
      </c>
      <c r="D49" s="127">
        <v>21605.80991</v>
      </c>
      <c r="E49" s="127">
        <v>792.827</v>
      </c>
      <c r="F49" s="127">
        <v>187.614</v>
      </c>
      <c r="G49" s="127">
        <v>11759.844999999999</v>
      </c>
      <c r="H49" s="127">
        <v>1353.4459999999999</v>
      </c>
      <c r="I49" s="127">
        <v>388.21199999999999</v>
      </c>
      <c r="J49" s="127">
        <v>1713.1188999999999</v>
      </c>
      <c r="K49" s="127">
        <v>4175.6727000000001</v>
      </c>
      <c r="L49" s="127">
        <v>3188.9023399999996</v>
      </c>
      <c r="M49" s="127">
        <v>683.09626000000003</v>
      </c>
      <c r="N49" s="127">
        <v>153348.86499999999</v>
      </c>
      <c r="O49" s="127">
        <v>64.963809999999995</v>
      </c>
      <c r="P49" s="127">
        <v>425.09462000000002</v>
      </c>
      <c r="Q49" s="127">
        <v>221.97810000000001</v>
      </c>
      <c r="R49" s="127">
        <v>1489.8715099999999</v>
      </c>
      <c r="S49" s="127">
        <v>4407.28701</v>
      </c>
      <c r="T49" s="127">
        <v>922.01988000000006</v>
      </c>
      <c r="U49" s="127">
        <v>205.80954</v>
      </c>
      <c r="V49" s="127">
        <v>1113.2251200000001</v>
      </c>
      <c r="W49" s="127">
        <v>8.7637800000000006</v>
      </c>
      <c r="X49" s="127">
        <v>745.82106999999996</v>
      </c>
      <c r="Y49" s="127">
        <v>1326.0013865000001</v>
      </c>
      <c r="Z49" s="294">
        <f t="shared" si="6"/>
        <v>213662.22794649994</v>
      </c>
    </row>
    <row r="50" spans="1:26" x14ac:dyDescent="0.2">
      <c r="A50" s="290" t="s">
        <v>1266</v>
      </c>
      <c r="B50" s="127">
        <v>2418425.3817099999</v>
      </c>
      <c r="C50" s="127">
        <v>36339644</v>
      </c>
      <c r="D50" s="127">
        <v>83965199.439130008</v>
      </c>
      <c r="E50" s="127">
        <v>12734328.76</v>
      </c>
      <c r="F50" s="127">
        <v>6599431.9239999996</v>
      </c>
      <c r="G50" s="127">
        <v>391994838.43400002</v>
      </c>
      <c r="H50" s="127">
        <v>16279318.744999999</v>
      </c>
      <c r="I50" s="127">
        <v>4827361.534</v>
      </c>
      <c r="J50" s="127">
        <v>18537809.243790001</v>
      </c>
      <c r="K50" s="127">
        <v>1415115.72</v>
      </c>
      <c r="L50" s="127">
        <v>75525193.738810003</v>
      </c>
      <c r="M50" s="127">
        <v>3566174.2238699999</v>
      </c>
      <c r="N50" s="127">
        <v>26952093.019000001</v>
      </c>
      <c r="O50" s="127">
        <v>766153.28001999995</v>
      </c>
      <c r="P50" s="127">
        <v>1174110.70832</v>
      </c>
      <c r="Q50" s="127">
        <v>422578.61463999999</v>
      </c>
      <c r="R50" s="127">
        <v>5658238.0208799997</v>
      </c>
      <c r="S50" s="127">
        <v>64032958.309500001</v>
      </c>
      <c r="T50" s="127">
        <v>9947223.0442000013</v>
      </c>
      <c r="U50" s="127">
        <v>2051749</v>
      </c>
      <c r="V50" s="127">
        <v>13432576.965500001</v>
      </c>
      <c r="W50" s="127">
        <v>68431.482999999993</v>
      </c>
      <c r="X50" s="127">
        <v>14214445.70658</v>
      </c>
      <c r="Y50" s="127">
        <v>33838052.918449998</v>
      </c>
      <c r="Z50" s="294">
        <f t="shared" si="6"/>
        <v>826761452.21440029</v>
      </c>
    </row>
    <row r="51" spans="1:26" x14ac:dyDescent="0.2">
      <c r="A51" s="290" t="s">
        <v>1267</v>
      </c>
      <c r="B51" s="127">
        <v>10</v>
      </c>
      <c r="C51" s="127">
        <v>798</v>
      </c>
      <c r="D51" s="127">
        <v>940</v>
      </c>
      <c r="E51" s="127">
        <v>306</v>
      </c>
      <c r="F51" s="127">
        <v>35</v>
      </c>
      <c r="G51" s="127">
        <v>1009</v>
      </c>
      <c r="H51" s="127">
        <v>28</v>
      </c>
      <c r="I51" s="127">
        <v>28</v>
      </c>
      <c r="J51" s="127">
        <v>600</v>
      </c>
      <c r="K51" s="127">
        <v>263</v>
      </c>
      <c r="L51" s="127">
        <v>413</v>
      </c>
      <c r="M51" s="127">
        <v>197</v>
      </c>
      <c r="N51" s="127">
        <v>139</v>
      </c>
      <c r="O51" s="127">
        <v>182</v>
      </c>
      <c r="P51" s="127">
        <v>55</v>
      </c>
      <c r="Q51" s="127">
        <v>15</v>
      </c>
      <c r="R51" s="127">
        <v>150</v>
      </c>
      <c r="S51" s="127">
        <v>386</v>
      </c>
      <c r="T51" s="127">
        <v>108</v>
      </c>
      <c r="U51" s="127">
        <v>39</v>
      </c>
      <c r="V51" s="127">
        <v>64</v>
      </c>
      <c r="W51" s="127">
        <v>10</v>
      </c>
      <c r="X51" s="127">
        <v>306</v>
      </c>
      <c r="Y51" s="127">
        <v>557</v>
      </c>
      <c r="Z51" s="294">
        <f t="shared" si="6"/>
        <v>6638</v>
      </c>
    </row>
    <row r="52" spans="1:26" x14ac:dyDescent="0.2">
      <c r="A52" s="290" t="s">
        <v>1268</v>
      </c>
      <c r="B52" s="127">
        <v>337.26146</v>
      </c>
      <c r="C52" s="127">
        <v>3323.22154</v>
      </c>
      <c r="D52" s="127">
        <v>10848.366820000001</v>
      </c>
      <c r="E52" s="127">
        <v>400.50698</v>
      </c>
      <c r="F52" s="127">
        <v>35.661940000000001</v>
      </c>
      <c r="G52" s="127">
        <v>4363.68</v>
      </c>
      <c r="H52" s="127">
        <v>1310.152</v>
      </c>
      <c r="I52" s="127">
        <v>63.452239999999996</v>
      </c>
      <c r="J52" s="127">
        <v>2626.0894700000003</v>
      </c>
      <c r="K52" s="127">
        <v>775.88162999999997</v>
      </c>
      <c r="L52" s="127">
        <v>8165.0405700000001</v>
      </c>
      <c r="M52" s="127">
        <v>580.10560999999996</v>
      </c>
      <c r="N52" s="127">
        <v>725.56371999999999</v>
      </c>
      <c r="O52" s="127">
        <v>548.31799999999998</v>
      </c>
      <c r="P52" s="127">
        <v>172.12299999999999</v>
      </c>
      <c r="Q52" s="127">
        <v>10.96673</v>
      </c>
      <c r="R52" s="127">
        <v>110.804</v>
      </c>
      <c r="S52" s="127">
        <v>2410.9911099999999</v>
      </c>
      <c r="T52" s="127">
        <v>208.42474999999999</v>
      </c>
      <c r="U52" s="127">
        <v>175.92354</v>
      </c>
      <c r="V52" s="127">
        <v>259.83740999999998</v>
      </c>
      <c r="W52" s="127">
        <v>17.177</v>
      </c>
      <c r="X52" s="127">
        <v>2751.5296800000001</v>
      </c>
      <c r="Y52" s="127">
        <v>1359.3596599999998</v>
      </c>
      <c r="Z52" s="294">
        <f t="shared" si="6"/>
        <v>41580.438860000002</v>
      </c>
    </row>
    <row r="53" spans="1:26" ht="13.5" thickBot="1" x14ac:dyDescent="0.25">
      <c r="A53" s="292" t="s">
        <v>1269</v>
      </c>
      <c r="B53" s="132">
        <v>0</v>
      </c>
      <c r="C53" s="132">
        <v>389.03035999999997</v>
      </c>
      <c r="D53" s="132">
        <v>3750.7318500000001</v>
      </c>
      <c r="E53" s="132">
        <v>917.26450999999997</v>
      </c>
      <c r="F53" s="132">
        <v>76.036079999999998</v>
      </c>
      <c r="G53" s="132">
        <v>2141.0010000000002</v>
      </c>
      <c r="H53" s="132">
        <v>2932.9059999999999</v>
      </c>
      <c r="I53" s="132">
        <v>0</v>
      </c>
      <c r="J53" s="132">
        <v>1463.0459699999999</v>
      </c>
      <c r="K53" s="132">
        <v>0</v>
      </c>
      <c r="L53" s="132">
        <v>687.01672999999994</v>
      </c>
      <c r="M53" s="132">
        <v>1950.9335100000001</v>
      </c>
      <c r="N53" s="132">
        <v>89.057630000000003</v>
      </c>
      <c r="O53" s="132">
        <v>153.601</v>
      </c>
      <c r="P53" s="132">
        <v>0</v>
      </c>
      <c r="Q53" s="132">
        <v>225.24437</v>
      </c>
      <c r="R53" s="132">
        <v>26.91206</v>
      </c>
      <c r="S53" s="132">
        <v>2311.9942599999999</v>
      </c>
      <c r="T53" s="132">
        <v>269.08100000000002</v>
      </c>
      <c r="U53" s="132">
        <v>801.93100000000004</v>
      </c>
      <c r="V53" s="132">
        <v>143.50442999999999</v>
      </c>
      <c r="W53" s="132">
        <v>0</v>
      </c>
      <c r="X53" s="132">
        <v>4384.8225000000002</v>
      </c>
      <c r="Y53" s="132">
        <v>2853.1239</v>
      </c>
      <c r="Z53" s="132">
        <f t="shared" si="6"/>
        <v>25567.238160000001</v>
      </c>
    </row>
  </sheetData>
  <mergeCells count="2">
    <mergeCell ref="A5:K6"/>
    <mergeCell ref="L5:Y6"/>
  </mergeCells>
  <phoneticPr fontId="2" type="noConversion"/>
  <conditionalFormatting sqref="B8:Y8">
    <cfRule type="expression" dxfId="38" priority="1" stopIfTrue="1">
      <formula>$AU8=1</formula>
    </cfRule>
  </conditionalFormatting>
  <conditionalFormatting sqref="Z8">
    <cfRule type="expression" dxfId="37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2" top="0.86614173228346458" bottom="2.0078740157480315" header="0.51181102362204722" footer="0.51181102362204722"/>
  <pageSetup paperSize="8" scale="70" orientation="landscape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"/>
  <sheetViews>
    <sheetView showGridLines="0" workbookViewId="0">
      <selection activeCell="A2" sqref="A2"/>
    </sheetView>
  </sheetViews>
  <sheetFormatPr defaultRowHeight="12.75" x14ac:dyDescent="0.2"/>
  <cols>
    <col min="1" max="1" width="27.7109375" style="3" customWidth="1"/>
    <col min="2" max="16384" width="9.140625" style="3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1066</v>
      </c>
      <c r="AA3" s="82" t="s">
        <v>1067</v>
      </c>
    </row>
    <row r="5" spans="1:29" x14ac:dyDescent="0.2">
      <c r="A5" s="674" t="s">
        <v>1219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8" t="s">
        <v>2909</v>
      </c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</row>
    <row r="6" spans="1:29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</row>
    <row r="7" spans="1:29" ht="13.5" thickBot="1" x14ac:dyDescent="0.25">
      <c r="AA7" s="14" t="s">
        <v>2525</v>
      </c>
    </row>
    <row r="8" spans="1:29" ht="57.75" customHeight="1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  <c r="AA8"/>
      <c r="AB8"/>
      <c r="AC8"/>
    </row>
    <row r="9" spans="1:29" x14ac:dyDescent="0.2">
      <c r="A9" s="113" t="s">
        <v>1272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9" x14ac:dyDescent="0.2">
      <c r="A10" s="106" t="s">
        <v>1273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9" x14ac:dyDescent="0.2">
      <c r="A11" s="86" t="s">
        <v>1274</v>
      </c>
      <c r="B11" s="86">
        <v>11094.27908</v>
      </c>
      <c r="C11" s="86">
        <v>20938.791250000002</v>
      </c>
      <c r="D11" s="86">
        <v>26237.6584</v>
      </c>
      <c r="E11" s="86">
        <v>2932.8121800000004</v>
      </c>
      <c r="F11" s="86">
        <v>10284.194579999999</v>
      </c>
      <c r="G11" s="86">
        <v>25452.708839999934</v>
      </c>
      <c r="H11" s="86">
        <v>12496.388309999997</v>
      </c>
      <c r="I11" s="86">
        <v>754.46710000000007</v>
      </c>
      <c r="J11" s="86">
        <v>29421.33135</v>
      </c>
      <c r="K11" s="86">
        <v>5513.3987400000005</v>
      </c>
      <c r="L11" s="86">
        <v>19541.652509999974</v>
      </c>
      <c r="M11" s="86">
        <v>4007.9939399999998</v>
      </c>
      <c r="N11" s="86">
        <v>17664.630730000001</v>
      </c>
      <c r="O11" s="86">
        <v>3733.3817799999997</v>
      </c>
      <c r="P11" s="86">
        <v>1127.22144</v>
      </c>
      <c r="Q11" s="86">
        <v>223.87504000000001</v>
      </c>
      <c r="R11" s="86">
        <v>1933.36394</v>
      </c>
      <c r="S11" s="86">
        <v>27800.592820000002</v>
      </c>
      <c r="T11" s="86">
        <v>14004.250380000001</v>
      </c>
      <c r="U11" s="86">
        <v>967.47382999999991</v>
      </c>
      <c r="V11" s="86">
        <v>7797.7837399999999</v>
      </c>
      <c r="W11" s="86">
        <v>34.928800000000003</v>
      </c>
      <c r="X11" s="86">
        <v>11203.11238</v>
      </c>
      <c r="Y11" s="86">
        <v>12097.747430000003</v>
      </c>
      <c r="Z11" s="86">
        <f>SUM(B11:Y11)</f>
        <v>267264.03858999995</v>
      </c>
    </row>
    <row r="12" spans="1:29" x14ac:dyDescent="0.2">
      <c r="A12" s="86" t="s">
        <v>1275</v>
      </c>
      <c r="B12" s="127" t="s">
        <v>327</v>
      </c>
      <c r="C12" s="86">
        <v>208.20572999999999</v>
      </c>
      <c r="D12" s="86">
        <v>159.76284999999999</v>
      </c>
      <c r="E12" s="86">
        <v>1.6176299999999999</v>
      </c>
      <c r="F12" s="86">
        <v>8.7849000000000004</v>
      </c>
      <c r="G12" s="86">
        <v>18.726209999999998</v>
      </c>
      <c r="H12" s="86">
        <v>4.4396399999999998</v>
      </c>
      <c r="I12" s="86">
        <v>18.723299999999998</v>
      </c>
      <c r="J12" s="86">
        <v>0</v>
      </c>
      <c r="K12" s="86">
        <v>5.2734499999999995</v>
      </c>
      <c r="L12" s="86">
        <v>306.89119999999997</v>
      </c>
      <c r="M12" s="86">
        <v>0.41792000000000001</v>
      </c>
      <c r="N12" s="86">
        <v>219.42640999999998</v>
      </c>
      <c r="O12" s="86">
        <v>262.89198999999996</v>
      </c>
      <c r="P12" s="86">
        <v>0</v>
      </c>
      <c r="Q12" s="86">
        <v>0</v>
      </c>
      <c r="R12" s="86">
        <v>67.205309999999997</v>
      </c>
      <c r="S12" s="127" t="s">
        <v>327</v>
      </c>
      <c r="T12" s="127" t="s">
        <v>327</v>
      </c>
      <c r="U12" s="86">
        <v>26.108040000000003</v>
      </c>
      <c r="V12" s="86">
        <v>6.31351</v>
      </c>
      <c r="W12" s="127" t="s">
        <v>327</v>
      </c>
      <c r="X12" s="127" t="s">
        <v>327</v>
      </c>
      <c r="Y12" s="86">
        <v>20.423890000000004</v>
      </c>
      <c r="Z12" s="86">
        <f>SUM(B12:Y12)</f>
        <v>1335.2119799999998</v>
      </c>
    </row>
    <row r="13" spans="1:29" x14ac:dyDescent="0.2">
      <c r="A13" s="86" t="s">
        <v>1276</v>
      </c>
      <c r="B13" s="127" t="s">
        <v>327</v>
      </c>
      <c r="C13" s="86">
        <v>2233.7232600000002</v>
      </c>
      <c r="D13" s="86">
        <v>22633.432089999998</v>
      </c>
      <c r="E13" s="86">
        <v>146.43304000000001</v>
      </c>
      <c r="F13" s="86">
        <v>496.63828000000001</v>
      </c>
      <c r="G13" s="86">
        <v>6363.0344299999997</v>
      </c>
      <c r="H13" s="86">
        <v>7099.1781599999995</v>
      </c>
      <c r="I13" s="86">
        <v>28.22991</v>
      </c>
      <c r="J13" s="86">
        <v>1173.2666899999999</v>
      </c>
      <c r="K13" s="86">
        <v>1039.3576700000001</v>
      </c>
      <c r="L13" s="86">
        <v>4395.2819600000003</v>
      </c>
      <c r="M13" s="86">
        <v>106.27269</v>
      </c>
      <c r="N13" s="86">
        <v>2395.1452899999999</v>
      </c>
      <c r="O13" s="86">
        <v>343.33042999999998</v>
      </c>
      <c r="P13" s="86">
        <v>379.29827</v>
      </c>
      <c r="Q13" s="86">
        <v>0.48552000000000001</v>
      </c>
      <c r="R13" s="86">
        <v>127.09247999999999</v>
      </c>
      <c r="S13" s="86">
        <v>7222.8776600000001</v>
      </c>
      <c r="T13" s="86">
        <v>2545.8826400000003</v>
      </c>
      <c r="U13" s="86">
        <v>30.878299999999999</v>
      </c>
      <c r="V13" s="86">
        <v>1698.0512800000001</v>
      </c>
      <c r="W13" s="86">
        <v>2.9100799999999998</v>
      </c>
      <c r="X13" s="86">
        <v>1142.4663799999998</v>
      </c>
      <c r="Y13" s="86">
        <v>1342.0691200000001</v>
      </c>
      <c r="Z13" s="86">
        <f>SUM(B13:Y13)</f>
        <v>62945.335629999994</v>
      </c>
    </row>
    <row r="14" spans="1:29" x14ac:dyDescent="0.2">
      <c r="A14" s="86" t="s">
        <v>2924</v>
      </c>
      <c r="B14" s="86">
        <f t="shared" ref="B14:Y14" si="0">SUM(B11:B13)</f>
        <v>11094.27908</v>
      </c>
      <c r="C14" s="86">
        <f t="shared" si="0"/>
        <v>23380.720240000002</v>
      </c>
      <c r="D14" s="86">
        <f t="shared" si="0"/>
        <v>49030.853340000001</v>
      </c>
      <c r="E14" s="86">
        <f t="shared" si="0"/>
        <v>3080.8628500000004</v>
      </c>
      <c r="F14" s="86">
        <f t="shared" si="0"/>
        <v>10789.617759999999</v>
      </c>
      <c r="G14" s="86">
        <f t="shared" si="0"/>
        <v>31834.469479999934</v>
      </c>
      <c r="H14" s="86">
        <f t="shared" si="0"/>
        <v>19600.006109999995</v>
      </c>
      <c r="I14" s="86">
        <f t="shared" si="0"/>
        <v>801.42031000000009</v>
      </c>
      <c r="J14" s="86">
        <f t="shared" si="0"/>
        <v>30594.598040000001</v>
      </c>
      <c r="K14" s="86">
        <f t="shared" si="0"/>
        <v>6558.0298600000006</v>
      </c>
      <c r="L14" s="86">
        <f t="shared" si="0"/>
        <v>24243.825669999973</v>
      </c>
      <c r="M14" s="86">
        <f t="shared" si="0"/>
        <v>4114.6845499999999</v>
      </c>
      <c r="N14" s="86">
        <f t="shared" si="0"/>
        <v>20279.202430000001</v>
      </c>
      <c r="O14" s="86">
        <f t="shared" si="0"/>
        <v>4339.6041999999998</v>
      </c>
      <c r="P14" s="86">
        <f t="shared" si="0"/>
        <v>1506.51971</v>
      </c>
      <c r="Q14" s="86">
        <f t="shared" si="0"/>
        <v>224.36056000000002</v>
      </c>
      <c r="R14" s="86">
        <f t="shared" si="0"/>
        <v>2127.6617299999998</v>
      </c>
      <c r="S14" s="86">
        <f t="shared" si="0"/>
        <v>35023.470480000004</v>
      </c>
      <c r="T14" s="86">
        <f t="shared" si="0"/>
        <v>16550.133020000001</v>
      </c>
      <c r="U14" s="86">
        <f t="shared" si="0"/>
        <v>1024.4601699999998</v>
      </c>
      <c r="V14" s="86">
        <f t="shared" si="0"/>
        <v>9502.1485300000004</v>
      </c>
      <c r="W14" s="86">
        <f t="shared" si="0"/>
        <v>37.838880000000003</v>
      </c>
      <c r="X14" s="86">
        <f t="shared" si="0"/>
        <v>12345.57876</v>
      </c>
      <c r="Y14" s="86">
        <f t="shared" si="0"/>
        <v>13460.240440000003</v>
      </c>
      <c r="Z14" s="86">
        <f>SUM(B14:Y14)</f>
        <v>331544.5861999999</v>
      </c>
    </row>
    <row r="15" spans="1:29" x14ac:dyDescent="0.2">
      <c r="A15" s="106" t="s">
        <v>1277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9" x14ac:dyDescent="0.2">
      <c r="A16" s="86" t="s">
        <v>1274</v>
      </c>
      <c r="B16" s="86">
        <v>4739.125</v>
      </c>
      <c r="C16" s="86">
        <v>8008.8272000000006</v>
      </c>
      <c r="D16" s="86">
        <v>5435.5946599999997</v>
      </c>
      <c r="E16" s="86">
        <v>1211.2659799999999</v>
      </c>
      <c r="F16" s="86">
        <v>2815.4475899999998</v>
      </c>
      <c r="G16" s="86">
        <v>11056.037719999998</v>
      </c>
      <c r="H16" s="86">
        <v>3014.5884500000002</v>
      </c>
      <c r="I16" s="86">
        <v>185.14356000000001</v>
      </c>
      <c r="J16" s="86">
        <v>11405.27505</v>
      </c>
      <c r="K16" s="86">
        <v>1647.0633600000001</v>
      </c>
      <c r="L16" s="86">
        <v>9166.4696800000002</v>
      </c>
      <c r="M16" s="86">
        <v>1031.7329</v>
      </c>
      <c r="N16" s="86">
        <v>6095.8244599999998</v>
      </c>
      <c r="O16" s="86">
        <v>182.03092000000001</v>
      </c>
      <c r="P16" s="86">
        <v>53.20872</v>
      </c>
      <c r="Q16" s="86">
        <v>5.6528799999999997</v>
      </c>
      <c r="R16" s="86">
        <v>767.51535999999999</v>
      </c>
      <c r="S16" s="86">
        <v>11747.92477</v>
      </c>
      <c r="T16" s="86">
        <v>1498.44472</v>
      </c>
      <c r="U16" s="86">
        <v>174.12762000000001</v>
      </c>
      <c r="V16" s="86">
        <v>7684.1184700000003</v>
      </c>
      <c r="W16" s="86">
        <v>-73.761830000000003</v>
      </c>
      <c r="X16" s="86">
        <v>3450.9376000000002</v>
      </c>
      <c r="Y16" s="86">
        <v>6014.8254699999998</v>
      </c>
      <c r="Z16" s="86">
        <f>SUM(B16:Y16)</f>
        <v>97317.420309999987</v>
      </c>
    </row>
    <row r="17" spans="1:26" x14ac:dyDescent="0.2">
      <c r="A17" s="86" t="s">
        <v>1275</v>
      </c>
      <c r="B17" s="127" t="s">
        <v>327</v>
      </c>
      <c r="C17" s="127" t="s">
        <v>327</v>
      </c>
      <c r="D17" s="127" t="s">
        <v>327</v>
      </c>
      <c r="E17" s="127" t="s">
        <v>327</v>
      </c>
      <c r="F17" s="127" t="s">
        <v>327</v>
      </c>
      <c r="G17" s="127" t="s">
        <v>327</v>
      </c>
      <c r="H17" s="127" t="s">
        <v>327</v>
      </c>
      <c r="I17" s="127" t="s">
        <v>327</v>
      </c>
      <c r="J17" s="127" t="s">
        <v>327</v>
      </c>
      <c r="K17" s="86">
        <v>224.29516000000001</v>
      </c>
      <c r="L17" s="86">
        <v>0.79349999999999998</v>
      </c>
      <c r="M17" s="127" t="s">
        <v>327</v>
      </c>
      <c r="N17" s="127" t="s">
        <v>327</v>
      </c>
      <c r="O17" s="127" t="s">
        <v>327</v>
      </c>
      <c r="P17" s="127" t="s">
        <v>327</v>
      </c>
      <c r="Q17" s="127" t="s">
        <v>327</v>
      </c>
      <c r="R17" s="127" t="s">
        <v>327</v>
      </c>
      <c r="S17" s="127" t="s">
        <v>327</v>
      </c>
      <c r="T17" s="127" t="s">
        <v>327</v>
      </c>
      <c r="U17" s="127" t="s">
        <v>327</v>
      </c>
      <c r="V17" s="127" t="s">
        <v>327</v>
      </c>
      <c r="W17" s="127" t="s">
        <v>327</v>
      </c>
      <c r="X17" s="127" t="s">
        <v>327</v>
      </c>
      <c r="Y17" s="127" t="s">
        <v>327</v>
      </c>
      <c r="Z17" s="86">
        <f>SUM(B17:Y17)</f>
        <v>225.08866</v>
      </c>
    </row>
    <row r="18" spans="1:26" x14ac:dyDescent="0.2">
      <c r="A18" s="86" t="s">
        <v>1276</v>
      </c>
      <c r="B18" s="127" t="s">
        <v>327</v>
      </c>
      <c r="C18" s="86">
        <v>4176.9671399999997</v>
      </c>
      <c r="D18" s="86">
        <v>5932.2366600000005</v>
      </c>
      <c r="E18" s="86">
        <v>57.367489999999997</v>
      </c>
      <c r="F18" s="86">
        <v>149.73242999999999</v>
      </c>
      <c r="G18" s="86">
        <v>758.57630000000006</v>
      </c>
      <c r="H18" s="86">
        <v>3301.3826300000001</v>
      </c>
      <c r="I18" s="86">
        <v>4.5156999999999998</v>
      </c>
      <c r="J18" s="86">
        <v>540.38396999999998</v>
      </c>
      <c r="K18" s="86">
        <v>44.550870000000003</v>
      </c>
      <c r="L18" s="86">
        <v>1450.60871</v>
      </c>
      <c r="M18" s="86">
        <v>12.443700000000002</v>
      </c>
      <c r="N18" s="86">
        <v>393.8612</v>
      </c>
      <c r="O18" s="86">
        <v>341.13439</v>
      </c>
      <c r="P18" s="86">
        <v>6.9601999999999995</v>
      </c>
      <c r="Q18" s="127" t="s">
        <v>327</v>
      </c>
      <c r="R18" s="86">
        <v>1121.6953000000001</v>
      </c>
      <c r="S18" s="86">
        <v>1703.38671</v>
      </c>
      <c r="T18" s="86">
        <v>453.99238000000003</v>
      </c>
      <c r="U18" s="86">
        <v>63.268999999999998</v>
      </c>
      <c r="V18" s="86">
        <v>69.770119999999991</v>
      </c>
      <c r="W18" s="127" t="s">
        <v>327</v>
      </c>
      <c r="X18" s="86">
        <v>206.19027</v>
      </c>
      <c r="Y18" s="86">
        <v>402.92659999999995</v>
      </c>
      <c r="Z18" s="86">
        <f>SUM(B18:Y18)</f>
        <v>21191.951769999996</v>
      </c>
    </row>
    <row r="19" spans="1:26" x14ac:dyDescent="0.2">
      <c r="A19" s="86" t="s">
        <v>2924</v>
      </c>
      <c r="B19" s="86">
        <f>SUM(B16:B18)</f>
        <v>4739.125</v>
      </c>
      <c r="C19" s="86">
        <f>SUM(C16:C18)</f>
        <v>12185.79434</v>
      </c>
      <c r="D19" s="86">
        <f>SUM(D16:D18)</f>
        <v>11367.831320000001</v>
      </c>
      <c r="E19" s="86">
        <f t="shared" ref="E19:Z19" si="1">SUM(E16:E18)</f>
        <v>1268.63347</v>
      </c>
      <c r="F19" s="86">
        <f t="shared" si="1"/>
        <v>2965.1800199999998</v>
      </c>
      <c r="G19" s="86">
        <f t="shared" si="1"/>
        <v>11814.614019999999</v>
      </c>
      <c r="H19" s="86">
        <f t="shared" si="1"/>
        <v>6315.9710800000003</v>
      </c>
      <c r="I19" s="86">
        <f t="shared" si="1"/>
        <v>189.65926000000002</v>
      </c>
      <c r="J19" s="86">
        <f t="shared" si="1"/>
        <v>11945.659020000001</v>
      </c>
      <c r="K19" s="86">
        <f t="shared" si="1"/>
        <v>1915.9093900000003</v>
      </c>
      <c r="L19" s="86">
        <f t="shared" si="1"/>
        <v>10617.87189</v>
      </c>
      <c r="M19" s="86">
        <f t="shared" si="1"/>
        <v>1044.1766</v>
      </c>
      <c r="N19" s="86">
        <f t="shared" si="1"/>
        <v>6489.6856600000001</v>
      </c>
      <c r="O19" s="86">
        <f t="shared" si="1"/>
        <v>523.16530999999998</v>
      </c>
      <c r="P19" s="86">
        <f t="shared" si="1"/>
        <v>60.16892</v>
      </c>
      <c r="Q19" s="86">
        <f t="shared" si="1"/>
        <v>5.6528799999999997</v>
      </c>
      <c r="R19" s="86">
        <f t="shared" si="1"/>
        <v>1889.2106600000002</v>
      </c>
      <c r="S19" s="86">
        <f t="shared" si="1"/>
        <v>13451.31148</v>
      </c>
      <c r="T19" s="86">
        <f t="shared" si="1"/>
        <v>1952.4371000000001</v>
      </c>
      <c r="U19" s="86">
        <f t="shared" si="1"/>
        <v>237.39662000000001</v>
      </c>
      <c r="V19" s="86">
        <f t="shared" si="1"/>
        <v>7753.8885900000005</v>
      </c>
      <c r="W19" s="86">
        <f t="shared" si="1"/>
        <v>-73.761830000000003</v>
      </c>
      <c r="X19" s="86">
        <f t="shared" si="1"/>
        <v>3657.1278700000003</v>
      </c>
      <c r="Y19" s="86">
        <f t="shared" si="1"/>
        <v>6417.7520699999995</v>
      </c>
      <c r="Z19" s="86">
        <f t="shared" si="1"/>
        <v>118734.46073999998</v>
      </c>
    </row>
    <row r="20" spans="1:26" x14ac:dyDescent="0.2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 x14ac:dyDescent="0.2">
      <c r="A21" s="106" t="s">
        <v>1278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 ht="12.75" customHeight="1" x14ac:dyDescent="0.2">
      <c r="A22" s="106" t="s">
        <v>1273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2.75" customHeight="1" x14ac:dyDescent="0.2">
      <c r="A23" s="86" t="s">
        <v>1279</v>
      </c>
      <c r="B23" s="86">
        <v>326.32357000000002</v>
      </c>
      <c r="C23" s="86">
        <v>14401.366729999998</v>
      </c>
      <c r="D23" s="86">
        <v>29828.863809999999</v>
      </c>
      <c r="E23" s="86">
        <v>4077.0141799999997</v>
      </c>
      <c r="F23" s="86">
        <v>7490.9279348</v>
      </c>
      <c r="G23" s="86">
        <v>9807.9907600000461</v>
      </c>
      <c r="H23" s="86">
        <v>8623.2139700000007</v>
      </c>
      <c r="I23" s="86">
        <v>1588.2525300000002</v>
      </c>
      <c r="J23" s="86">
        <v>5416.87655</v>
      </c>
      <c r="K23" s="86">
        <v>6660.4883</v>
      </c>
      <c r="L23" s="86">
        <v>19350.977719999995</v>
      </c>
      <c r="M23" s="86">
        <v>963.11142000000007</v>
      </c>
      <c r="N23" s="86">
        <v>15515.830030000001</v>
      </c>
      <c r="O23" s="86">
        <v>1268.0878600000001</v>
      </c>
      <c r="P23" s="86">
        <v>848.33982000000003</v>
      </c>
      <c r="Q23" s="86">
        <v>30.94398</v>
      </c>
      <c r="R23" s="86">
        <v>2676.6108100000001</v>
      </c>
      <c r="S23" s="86">
        <v>10530.014919999998</v>
      </c>
      <c r="T23" s="86">
        <v>7084.8457099999996</v>
      </c>
      <c r="U23" s="86">
        <v>1300.4471899999999</v>
      </c>
      <c r="V23" s="86">
        <v>5913.7673900000009</v>
      </c>
      <c r="W23" s="86">
        <v>9.01816</v>
      </c>
      <c r="X23" s="86">
        <v>5445.7960599999997</v>
      </c>
      <c r="Y23" s="86">
        <v>11128.42952</v>
      </c>
      <c r="Z23" s="86">
        <f>SUM(B23:Y23)</f>
        <v>170287.5389248</v>
      </c>
    </row>
    <row r="24" spans="1:26" ht="12.75" customHeight="1" x14ac:dyDescent="0.2">
      <c r="A24" s="86" t="s">
        <v>1280</v>
      </c>
      <c r="B24" s="127" t="s">
        <v>327</v>
      </c>
      <c r="C24" s="86">
        <v>798.25671</v>
      </c>
      <c r="D24" s="86">
        <v>3649.9858300000005</v>
      </c>
      <c r="E24" s="86">
        <v>290.24218000000002</v>
      </c>
      <c r="F24" s="86">
        <v>528.75518</v>
      </c>
      <c r="G24" s="86">
        <v>3358.3350300000002</v>
      </c>
      <c r="H24" s="86">
        <v>1516.9716199999998</v>
      </c>
      <c r="I24" s="86">
        <v>312.01898000000006</v>
      </c>
      <c r="J24" s="86">
        <v>878.02709000000004</v>
      </c>
      <c r="K24" s="86">
        <v>1743.94757</v>
      </c>
      <c r="L24" s="86">
        <v>602.04102999999998</v>
      </c>
      <c r="M24" s="86">
        <v>625.61698000000001</v>
      </c>
      <c r="N24" s="86">
        <v>10730.732390000001</v>
      </c>
      <c r="O24" s="86">
        <v>29.108919999999998</v>
      </c>
      <c r="P24" s="86">
        <v>907.35799999999995</v>
      </c>
      <c r="Q24" s="86">
        <v>19.922580000000004</v>
      </c>
      <c r="R24" s="86">
        <v>162.85517999999999</v>
      </c>
      <c r="S24" s="86">
        <v>5347.1286899999996</v>
      </c>
      <c r="T24" s="86">
        <v>515.88846999999998</v>
      </c>
      <c r="U24" s="86">
        <v>114.38983999999999</v>
      </c>
      <c r="V24" s="86">
        <v>1923.4554800000001</v>
      </c>
      <c r="W24" s="127" t="s">
        <v>327</v>
      </c>
      <c r="X24" s="86">
        <v>2483.9630400000001</v>
      </c>
      <c r="Y24" s="86">
        <v>873.34077000000002</v>
      </c>
      <c r="Z24" s="86">
        <f>SUM(B24:Y24)</f>
        <v>37412.341560000001</v>
      </c>
    </row>
    <row r="25" spans="1:26" x14ac:dyDescent="0.2">
      <c r="A25" s="86" t="s">
        <v>1281</v>
      </c>
      <c r="B25" s="86">
        <v>4181.3064300000005</v>
      </c>
      <c r="C25" s="86">
        <v>6390.0519399999994</v>
      </c>
      <c r="D25" s="86">
        <v>5004.237430000001</v>
      </c>
      <c r="E25" s="86">
        <v>1987.5023899999999</v>
      </c>
      <c r="F25" s="86">
        <v>5461.67209</v>
      </c>
      <c r="G25" s="86">
        <v>14351.856390000001</v>
      </c>
      <c r="H25" s="86">
        <v>6938.1265599999988</v>
      </c>
      <c r="I25" s="86">
        <v>869.47959999999989</v>
      </c>
      <c r="J25" s="86">
        <v>4328.88166</v>
      </c>
      <c r="K25" s="86">
        <v>3647.4049799999998</v>
      </c>
      <c r="L25" s="86">
        <v>9503.2288800000006</v>
      </c>
      <c r="M25" s="86">
        <v>445.46088000000003</v>
      </c>
      <c r="N25" s="86">
        <v>5560.4593600000017</v>
      </c>
      <c r="O25" s="86">
        <v>720.44780000000003</v>
      </c>
      <c r="P25" s="86">
        <v>1318.5814799999998</v>
      </c>
      <c r="Q25" s="86">
        <v>71.20608</v>
      </c>
      <c r="R25" s="86">
        <v>681.24203</v>
      </c>
      <c r="S25" s="86">
        <v>7791.804079999999</v>
      </c>
      <c r="T25" s="86">
        <v>2560.9520899999998</v>
      </c>
      <c r="U25" s="86">
        <v>1048.7231400000001</v>
      </c>
      <c r="V25" s="86">
        <v>6209.6676699999998</v>
      </c>
      <c r="W25" s="127" t="s">
        <v>327</v>
      </c>
      <c r="X25" s="86">
        <v>10534.725329999999</v>
      </c>
      <c r="Y25" s="86">
        <v>6597.3150700000006</v>
      </c>
      <c r="Z25" s="86">
        <f>SUM(B25:Y25)</f>
        <v>106204.33335999999</v>
      </c>
    </row>
    <row r="26" spans="1:26" ht="12.75" customHeight="1" x14ac:dyDescent="0.2">
      <c r="A26" s="86" t="s">
        <v>1282</v>
      </c>
      <c r="B26" s="86">
        <v>169.77135000000001</v>
      </c>
      <c r="C26" s="86">
        <v>4158.58799</v>
      </c>
      <c r="D26" s="86">
        <v>8319.080030000001</v>
      </c>
      <c r="E26" s="86">
        <v>1097.8879999999999</v>
      </c>
      <c r="F26" s="86">
        <v>1945.6645397</v>
      </c>
      <c r="G26" s="86">
        <v>8724.2955100000017</v>
      </c>
      <c r="H26" s="86">
        <v>5090.8510999999999</v>
      </c>
      <c r="I26" s="86">
        <v>1045.2398999999998</v>
      </c>
      <c r="J26" s="86">
        <v>3151.9622899999999</v>
      </c>
      <c r="K26" s="86">
        <v>5612.3464999999997</v>
      </c>
      <c r="L26" s="86">
        <v>9116.1451099999776</v>
      </c>
      <c r="M26" s="86">
        <v>355.00554</v>
      </c>
      <c r="N26" s="86">
        <v>5951.1793799999996</v>
      </c>
      <c r="O26" s="86">
        <v>386.74117000000001</v>
      </c>
      <c r="P26" s="86">
        <v>464.68052</v>
      </c>
      <c r="Q26" s="86">
        <v>31.381080000000001</v>
      </c>
      <c r="R26" s="86">
        <v>1728.4753500000002</v>
      </c>
      <c r="S26" s="86">
        <v>10210.786030000001</v>
      </c>
      <c r="T26" s="86">
        <v>6963.7253499999997</v>
      </c>
      <c r="U26" s="86">
        <v>4524.1386499999999</v>
      </c>
      <c r="V26" s="86">
        <v>1419.0263400000001</v>
      </c>
      <c r="W26" s="86">
        <v>14.81359</v>
      </c>
      <c r="X26" s="86">
        <v>12590.109910000001</v>
      </c>
      <c r="Y26" s="86">
        <v>5359.14012</v>
      </c>
      <c r="Z26" s="86">
        <f>SUM(B26:Y26)</f>
        <v>98431.03534969996</v>
      </c>
    </row>
    <row r="27" spans="1:26" x14ac:dyDescent="0.2">
      <c r="A27" s="86" t="s">
        <v>1261</v>
      </c>
      <c r="B27" s="86">
        <f>SUM(B23:B26)</f>
        <v>4677.401350000001</v>
      </c>
      <c r="C27" s="86">
        <f>SUM(C23:C26)</f>
        <v>25748.263369999997</v>
      </c>
      <c r="D27" s="86">
        <f t="shared" ref="D27:Z27" si="2">SUM(D23:D26)</f>
        <v>46802.167100000006</v>
      </c>
      <c r="E27" s="86">
        <f t="shared" si="2"/>
        <v>7452.646749999999</v>
      </c>
      <c r="F27" s="86">
        <f t="shared" si="2"/>
        <v>15427.019744499999</v>
      </c>
      <c r="G27" s="86">
        <f t="shared" si="2"/>
        <v>36242.477690000051</v>
      </c>
      <c r="H27" s="86">
        <f t="shared" si="2"/>
        <v>22169.163249999998</v>
      </c>
      <c r="I27" s="86">
        <f t="shared" si="2"/>
        <v>3814.9910099999997</v>
      </c>
      <c r="J27" s="86">
        <f t="shared" si="2"/>
        <v>13775.747589999999</v>
      </c>
      <c r="K27" s="86">
        <f t="shared" si="2"/>
        <v>17664.18735</v>
      </c>
      <c r="L27" s="86">
        <f t="shared" si="2"/>
        <v>38572.392739999974</v>
      </c>
      <c r="M27" s="86">
        <f t="shared" si="2"/>
        <v>2389.1948200000002</v>
      </c>
      <c r="N27" s="86">
        <f t="shared" si="2"/>
        <v>37758.201160000004</v>
      </c>
      <c r="O27" s="86">
        <f t="shared" si="2"/>
        <v>2404.3857500000004</v>
      </c>
      <c r="P27" s="86">
        <f t="shared" si="2"/>
        <v>3538.9598199999996</v>
      </c>
      <c r="Q27" s="86">
        <f t="shared" si="2"/>
        <v>153.45372</v>
      </c>
      <c r="R27" s="86">
        <f t="shared" si="2"/>
        <v>5249.1833700000007</v>
      </c>
      <c r="S27" s="86">
        <f t="shared" si="2"/>
        <v>33879.733719999997</v>
      </c>
      <c r="T27" s="86">
        <f t="shared" si="2"/>
        <v>17125.411619999999</v>
      </c>
      <c r="U27" s="86">
        <f t="shared" si="2"/>
        <v>6987.6988199999996</v>
      </c>
      <c r="V27" s="86">
        <f t="shared" si="2"/>
        <v>15465.916880000001</v>
      </c>
      <c r="W27" s="86">
        <f t="shared" si="2"/>
        <v>23.83175</v>
      </c>
      <c r="X27" s="86">
        <f t="shared" si="2"/>
        <v>31054.594339999996</v>
      </c>
      <c r="Y27" s="86">
        <f t="shared" si="2"/>
        <v>23958.225480000001</v>
      </c>
      <c r="Z27" s="86">
        <f t="shared" si="2"/>
        <v>412335.24919449998</v>
      </c>
    </row>
    <row r="28" spans="1:26" x14ac:dyDescent="0.2">
      <c r="A28" s="106" t="s">
        <v>1277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spans="1:26" x14ac:dyDescent="0.2">
      <c r="A29" s="86" t="s">
        <v>1279</v>
      </c>
      <c r="B29" s="86">
        <v>171.262</v>
      </c>
      <c r="C29" s="86">
        <v>8279.0996599999999</v>
      </c>
      <c r="D29" s="86">
        <v>16050.958470000001</v>
      </c>
      <c r="E29" s="86">
        <v>1515.5746399999998</v>
      </c>
      <c r="F29" s="86">
        <v>3045.7560800000001</v>
      </c>
      <c r="G29" s="86">
        <v>7345.0865599999997</v>
      </c>
      <c r="H29" s="86">
        <v>7282.6538899999996</v>
      </c>
      <c r="I29" s="86">
        <v>1109.6396499999998</v>
      </c>
      <c r="J29" s="86">
        <v>3269.2857100000001</v>
      </c>
      <c r="K29" s="86">
        <v>2896.3656000000001</v>
      </c>
      <c r="L29" s="86">
        <v>10551.30301</v>
      </c>
      <c r="M29" s="86">
        <v>656.38688000000002</v>
      </c>
      <c r="N29" s="86">
        <v>5812.3460599999999</v>
      </c>
      <c r="O29" s="86">
        <v>760.24996999999996</v>
      </c>
      <c r="P29" s="86">
        <v>166.31717</v>
      </c>
      <c r="Q29" s="86">
        <v>5.9877500000000001</v>
      </c>
      <c r="R29" s="86">
        <v>854.37843000000009</v>
      </c>
      <c r="S29" s="86">
        <v>8986.2374799999998</v>
      </c>
      <c r="T29" s="86">
        <v>4328.2395200000001</v>
      </c>
      <c r="U29" s="86">
        <v>1065.259</v>
      </c>
      <c r="V29" s="86">
        <v>3653.6104399999999</v>
      </c>
      <c r="W29" s="86">
        <v>26.358630000000002</v>
      </c>
      <c r="X29" s="86">
        <v>2780.42715</v>
      </c>
      <c r="Y29" s="86">
        <v>4657.9498099999992</v>
      </c>
      <c r="Z29" s="86">
        <f>SUM(B29:Y29)</f>
        <v>95270.733560000008</v>
      </c>
    </row>
    <row r="30" spans="1:26" x14ac:dyDescent="0.2">
      <c r="A30" s="86" t="s">
        <v>1280</v>
      </c>
      <c r="B30" s="86">
        <v>0</v>
      </c>
      <c r="C30" s="86">
        <v>10.523620000000001</v>
      </c>
      <c r="D30" s="86">
        <v>270.12084999999996</v>
      </c>
      <c r="E30" s="86">
        <v>55.158300000000004</v>
      </c>
      <c r="F30" s="86">
        <v>226.93295999999998</v>
      </c>
      <c r="G30" s="86">
        <v>394.43187999999998</v>
      </c>
      <c r="H30" s="86">
        <v>94.917770000000004</v>
      </c>
      <c r="I30" s="86">
        <v>1.6419999999999999</v>
      </c>
      <c r="J30" s="86">
        <v>196.38679999999999</v>
      </c>
      <c r="K30" s="86">
        <v>279.04684000000003</v>
      </c>
      <c r="L30" s="86">
        <v>27.469950000000001</v>
      </c>
      <c r="M30" s="86">
        <v>0.27213999999999999</v>
      </c>
      <c r="N30" s="86">
        <v>1193.799</v>
      </c>
      <c r="O30" s="127" t="s">
        <v>327</v>
      </c>
      <c r="P30" s="86">
        <v>3.48915</v>
      </c>
      <c r="Q30" s="127" t="s">
        <v>327</v>
      </c>
      <c r="R30" s="86">
        <v>2.2891999999999997</v>
      </c>
      <c r="S30" s="86">
        <v>4956.1120799999999</v>
      </c>
      <c r="T30" s="86">
        <v>83.884460000000004</v>
      </c>
      <c r="U30" s="86">
        <v>5.5640000000000001</v>
      </c>
      <c r="V30" s="86">
        <v>50.978569999999998</v>
      </c>
      <c r="W30" s="86">
        <v>1.8197000000000001</v>
      </c>
      <c r="X30" s="86">
        <v>1528.23479</v>
      </c>
      <c r="Y30" s="86">
        <v>161.50017000000003</v>
      </c>
      <c r="Z30" s="86">
        <f>SUM(B30:Y30)</f>
        <v>9544.5742300000002</v>
      </c>
    </row>
    <row r="31" spans="1:26" x14ac:dyDescent="0.2">
      <c r="A31" s="86" t="s">
        <v>1281</v>
      </c>
      <c r="B31" s="86">
        <v>508.02699999999999</v>
      </c>
      <c r="C31" s="86">
        <v>674.4788299999999</v>
      </c>
      <c r="D31" s="86">
        <v>500.68351000000001</v>
      </c>
      <c r="E31" s="86">
        <v>434.3048</v>
      </c>
      <c r="F31" s="86">
        <v>1277.28051</v>
      </c>
      <c r="G31" s="86">
        <v>2064.36798</v>
      </c>
      <c r="H31" s="86">
        <v>449.23707999999999</v>
      </c>
      <c r="I31" s="86">
        <v>58.326860000000003</v>
      </c>
      <c r="J31" s="86">
        <v>849.86848999999995</v>
      </c>
      <c r="K31" s="86">
        <v>875.50178000000005</v>
      </c>
      <c r="L31" s="86">
        <v>576.13664000000006</v>
      </c>
      <c r="M31" s="86">
        <v>116.37226</v>
      </c>
      <c r="N31" s="86">
        <v>1199.3712499999999</v>
      </c>
      <c r="O31" s="86">
        <v>266.16068000000001</v>
      </c>
      <c r="P31" s="86">
        <v>52.853989999999996</v>
      </c>
      <c r="Q31" s="127" t="s">
        <v>327</v>
      </c>
      <c r="R31" s="86">
        <v>69.232410000000002</v>
      </c>
      <c r="S31" s="86">
        <v>856.42664000000002</v>
      </c>
      <c r="T31" s="86">
        <v>338.78296</v>
      </c>
      <c r="U31" s="86">
        <v>263.11104999999998</v>
      </c>
      <c r="V31" s="86">
        <v>1849.63517</v>
      </c>
      <c r="W31" s="86">
        <v>55.016539999999999</v>
      </c>
      <c r="X31" s="86">
        <v>839.73063000000002</v>
      </c>
      <c r="Y31" s="86">
        <v>340.14413000000002</v>
      </c>
      <c r="Z31" s="86">
        <f>SUM(B31:Y31)</f>
        <v>14515.051190000002</v>
      </c>
    </row>
    <row r="32" spans="1:26" x14ac:dyDescent="0.2">
      <c r="A32" s="86" t="s">
        <v>1282</v>
      </c>
      <c r="B32" s="86">
        <v>337.07799999999997</v>
      </c>
      <c r="C32" s="86">
        <v>4730.6813499999998</v>
      </c>
      <c r="D32" s="86">
        <v>3584.6620499999999</v>
      </c>
      <c r="E32" s="86">
        <v>817.51565000000005</v>
      </c>
      <c r="F32" s="86">
        <v>822.18988000000002</v>
      </c>
      <c r="G32" s="86">
        <v>3721.9635600000001</v>
      </c>
      <c r="H32" s="86">
        <v>2642.7601400000003</v>
      </c>
      <c r="I32" s="86">
        <v>343.50923999999998</v>
      </c>
      <c r="J32" s="86">
        <v>1389.5343500000001</v>
      </c>
      <c r="K32" s="86">
        <v>2153.88283</v>
      </c>
      <c r="L32" s="86">
        <v>3263.8066400000002</v>
      </c>
      <c r="M32" s="86">
        <v>199.33235999999999</v>
      </c>
      <c r="N32" s="86">
        <v>2812.6509300000002</v>
      </c>
      <c r="O32" s="86">
        <v>323.13373999999999</v>
      </c>
      <c r="P32" s="86">
        <v>151.64442000000003</v>
      </c>
      <c r="Q32" s="127" t="s">
        <v>327</v>
      </c>
      <c r="R32" s="86">
        <v>1398.0853</v>
      </c>
      <c r="S32" s="86">
        <v>3123.75452</v>
      </c>
      <c r="T32" s="86">
        <v>2343.8096800000003</v>
      </c>
      <c r="U32" s="86">
        <v>1192.0509999999999</v>
      </c>
      <c r="V32" s="86">
        <v>1230.29413</v>
      </c>
      <c r="W32" s="86">
        <v>6.8719200000000003</v>
      </c>
      <c r="X32" s="86">
        <v>1723.8021699999999</v>
      </c>
      <c r="Y32" s="86">
        <v>1900.0459099999998</v>
      </c>
      <c r="Z32" s="86">
        <f>SUM(B32:Y32)</f>
        <v>40213.05977</v>
      </c>
    </row>
    <row r="33" spans="1:26" x14ac:dyDescent="0.2">
      <c r="A33" s="86" t="s">
        <v>1261</v>
      </c>
      <c r="B33" s="86">
        <f>SUM(B29:B32)</f>
        <v>1016.367</v>
      </c>
      <c r="C33" s="86">
        <f t="shared" ref="C33:Z33" si="3">SUM(C29:C32)</f>
        <v>13694.783459999999</v>
      </c>
      <c r="D33" s="86">
        <f t="shared" si="3"/>
        <v>20406.424879999999</v>
      </c>
      <c r="E33" s="86">
        <f t="shared" si="3"/>
        <v>2822.55339</v>
      </c>
      <c r="F33" s="86">
        <f t="shared" si="3"/>
        <v>5372.1594299999997</v>
      </c>
      <c r="G33" s="86">
        <f t="shared" si="3"/>
        <v>13525.849979999999</v>
      </c>
      <c r="H33" s="86">
        <f t="shared" si="3"/>
        <v>10469.568879999999</v>
      </c>
      <c r="I33" s="86">
        <f t="shared" si="3"/>
        <v>1513.1177499999999</v>
      </c>
      <c r="J33" s="86">
        <f t="shared" si="3"/>
        <v>5705.0753500000001</v>
      </c>
      <c r="K33" s="86">
        <f t="shared" si="3"/>
        <v>6204.7970500000001</v>
      </c>
      <c r="L33" s="86">
        <f t="shared" si="3"/>
        <v>14418.716240000002</v>
      </c>
      <c r="M33" s="86">
        <f t="shared" si="3"/>
        <v>972.36364000000003</v>
      </c>
      <c r="N33" s="86">
        <f t="shared" si="3"/>
        <v>11018.167239999999</v>
      </c>
      <c r="O33" s="86">
        <f t="shared" si="3"/>
        <v>1349.54439</v>
      </c>
      <c r="P33" s="86">
        <f t="shared" si="3"/>
        <v>374.30473000000001</v>
      </c>
      <c r="Q33" s="86">
        <f t="shared" si="3"/>
        <v>5.9877500000000001</v>
      </c>
      <c r="R33" s="86">
        <f t="shared" si="3"/>
        <v>2323.9853400000002</v>
      </c>
      <c r="S33" s="86">
        <f t="shared" si="3"/>
        <v>17922.530719999999</v>
      </c>
      <c r="T33" s="86">
        <f t="shared" si="3"/>
        <v>7094.7166200000011</v>
      </c>
      <c r="U33" s="86">
        <f t="shared" si="3"/>
        <v>2525.9850500000002</v>
      </c>
      <c r="V33" s="86">
        <f t="shared" si="3"/>
        <v>6784.5183100000004</v>
      </c>
      <c r="W33" s="86">
        <f t="shared" si="3"/>
        <v>90.066790000000012</v>
      </c>
      <c r="X33" s="86">
        <f t="shared" si="3"/>
        <v>6872.1947399999999</v>
      </c>
      <c r="Y33" s="86">
        <f t="shared" si="3"/>
        <v>7059.6400199999989</v>
      </c>
      <c r="Z33" s="86">
        <f t="shared" si="3"/>
        <v>159543.41875000001</v>
      </c>
    </row>
    <row r="34" spans="1:26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spans="1:26" x14ac:dyDescent="0.2">
      <c r="A35" s="106" t="s">
        <v>1283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spans="1:26" x14ac:dyDescent="0.2">
      <c r="A36" s="106" t="s">
        <v>1273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 x14ac:dyDescent="0.2">
      <c r="A37" s="86" t="s">
        <v>1284</v>
      </c>
      <c r="B37" s="127" t="s">
        <v>327</v>
      </c>
      <c r="C37" s="86">
        <v>91.35078</v>
      </c>
      <c r="D37" s="86">
        <v>152.71807000000001</v>
      </c>
      <c r="E37" s="86">
        <v>78.743290000000002</v>
      </c>
      <c r="F37" s="127" t="s">
        <v>327</v>
      </c>
      <c r="G37" s="86">
        <v>177.50546000000003</v>
      </c>
      <c r="H37" s="86">
        <v>1464.59005</v>
      </c>
      <c r="I37" s="127" t="s">
        <v>327</v>
      </c>
      <c r="J37" s="86">
        <v>101.97916000000001</v>
      </c>
      <c r="K37" s="127" t="s">
        <v>327</v>
      </c>
      <c r="L37" s="86">
        <v>38.276499999999999</v>
      </c>
      <c r="M37" s="127" t="s">
        <v>327</v>
      </c>
      <c r="N37" s="86">
        <v>215.69828000000001</v>
      </c>
      <c r="O37" s="86">
        <v>1014.75621</v>
      </c>
      <c r="P37" s="86">
        <v>3.8469699999999998</v>
      </c>
      <c r="Q37" s="127" t="s">
        <v>327</v>
      </c>
      <c r="R37" s="86">
        <v>20.270529999999997</v>
      </c>
      <c r="S37" s="86">
        <v>528.62621999999999</v>
      </c>
      <c r="T37" s="127" t="s">
        <v>327</v>
      </c>
      <c r="U37" s="86">
        <v>370.01506999999998</v>
      </c>
      <c r="V37" s="127" t="s">
        <v>327</v>
      </c>
      <c r="W37" s="127" t="s">
        <v>327</v>
      </c>
      <c r="X37" s="86">
        <v>133.65498000000002</v>
      </c>
      <c r="Y37" s="127" t="s">
        <v>327</v>
      </c>
      <c r="Z37" s="86">
        <f t="shared" ref="Z37:Z45" si="4">SUM(B37:Y37)</f>
        <v>4392.0315700000001</v>
      </c>
    </row>
    <row r="38" spans="1:26" x14ac:dyDescent="0.2">
      <c r="A38" s="86" t="s">
        <v>1285</v>
      </c>
      <c r="B38" s="127" t="s">
        <v>327</v>
      </c>
      <c r="C38" s="86">
        <v>1267.9364699999999</v>
      </c>
      <c r="D38" s="86">
        <v>22.428439999999998</v>
      </c>
      <c r="E38" s="86">
        <v>15.83724</v>
      </c>
      <c r="F38" s="127" t="s">
        <v>327</v>
      </c>
      <c r="G38" s="86">
        <v>74.670419999999993</v>
      </c>
      <c r="H38" s="86">
        <v>14433.410460000003</v>
      </c>
      <c r="I38" s="127" t="s">
        <v>327</v>
      </c>
      <c r="J38" s="86">
        <v>1841.70327</v>
      </c>
      <c r="K38" s="127" t="s">
        <v>327</v>
      </c>
      <c r="L38" s="86">
        <v>202.19028</v>
      </c>
      <c r="M38" s="127" t="s">
        <v>327</v>
      </c>
      <c r="N38" s="86">
        <v>1910.62661</v>
      </c>
      <c r="O38" s="86">
        <v>9202.1054499999991</v>
      </c>
      <c r="P38" s="127" t="s">
        <v>327</v>
      </c>
      <c r="Q38" s="127" t="s">
        <v>327</v>
      </c>
      <c r="R38" s="127" t="s">
        <v>327</v>
      </c>
      <c r="S38" s="86">
        <v>1784.8889100000001</v>
      </c>
      <c r="T38" s="86">
        <v>1.18177</v>
      </c>
      <c r="U38" s="86">
        <v>555.4519600000001</v>
      </c>
      <c r="V38" s="127" t="s">
        <v>327</v>
      </c>
      <c r="W38" s="127" t="s">
        <v>327</v>
      </c>
      <c r="X38" s="127" t="s">
        <v>327</v>
      </c>
      <c r="Y38" s="127" t="s">
        <v>327</v>
      </c>
      <c r="Z38" s="86">
        <f t="shared" si="4"/>
        <v>31312.431280000001</v>
      </c>
    </row>
    <row r="39" spans="1:26" x14ac:dyDescent="0.2">
      <c r="A39" s="86" t="s">
        <v>1286</v>
      </c>
      <c r="B39" s="127" t="s">
        <v>327</v>
      </c>
      <c r="C39" s="86">
        <v>1126.5118799999998</v>
      </c>
      <c r="D39" s="86">
        <v>1.1107400000000001</v>
      </c>
      <c r="E39" s="86">
        <v>2267.1032400000004</v>
      </c>
      <c r="F39" s="127" t="s">
        <v>327</v>
      </c>
      <c r="G39" s="86">
        <v>451.16794999999996</v>
      </c>
      <c r="H39" s="86">
        <v>798.43679000000009</v>
      </c>
      <c r="I39" s="127" t="s">
        <v>327</v>
      </c>
      <c r="J39" s="86">
        <v>2490.1595499999999</v>
      </c>
      <c r="K39" s="127" t="s">
        <v>327</v>
      </c>
      <c r="L39" s="86">
        <v>0</v>
      </c>
      <c r="M39" s="127" t="s">
        <v>327</v>
      </c>
      <c r="N39" s="86">
        <v>1.7437499999999999</v>
      </c>
      <c r="O39" s="86">
        <v>7141.5898899999993</v>
      </c>
      <c r="P39" s="127" t="s">
        <v>327</v>
      </c>
      <c r="Q39" s="127" t="s">
        <v>327</v>
      </c>
      <c r="R39" s="127" t="s">
        <v>327</v>
      </c>
      <c r="S39" s="86">
        <v>14.10488</v>
      </c>
      <c r="T39" s="127" t="s">
        <v>327</v>
      </c>
      <c r="U39" s="86">
        <v>3047.3674599999999</v>
      </c>
      <c r="V39" s="127" t="s">
        <v>327</v>
      </c>
      <c r="W39" s="127" t="s">
        <v>327</v>
      </c>
      <c r="X39" s="86">
        <v>59.538650000000004</v>
      </c>
      <c r="Y39" s="86">
        <v>393.32162</v>
      </c>
      <c r="Z39" s="86">
        <f t="shared" si="4"/>
        <v>17792.156399999996</v>
      </c>
    </row>
    <row r="40" spans="1:26" x14ac:dyDescent="0.2">
      <c r="A40" s="86" t="s">
        <v>1287</v>
      </c>
      <c r="B40" s="127" t="s">
        <v>327</v>
      </c>
      <c r="C40" s="86">
        <v>0</v>
      </c>
      <c r="D40" s="86">
        <v>0</v>
      </c>
      <c r="E40" s="86">
        <v>0</v>
      </c>
      <c r="F40" s="127" t="s">
        <v>327</v>
      </c>
      <c r="G40" s="86">
        <v>0</v>
      </c>
      <c r="H40" s="86">
        <v>131.11241000000001</v>
      </c>
      <c r="I40" s="127" t="s">
        <v>327</v>
      </c>
      <c r="J40" s="86">
        <v>0</v>
      </c>
      <c r="K40" s="127" t="s">
        <v>327</v>
      </c>
      <c r="L40" s="86">
        <v>0</v>
      </c>
      <c r="M40" s="127" t="s">
        <v>327</v>
      </c>
      <c r="N40" s="127" t="s">
        <v>327</v>
      </c>
      <c r="O40" s="127" t="s">
        <v>327</v>
      </c>
      <c r="P40" s="127" t="s">
        <v>327</v>
      </c>
      <c r="Q40" s="127" t="s">
        <v>327</v>
      </c>
      <c r="R40" s="127" t="s">
        <v>327</v>
      </c>
      <c r="S40" s="127" t="s">
        <v>327</v>
      </c>
      <c r="T40" s="127" t="s">
        <v>327</v>
      </c>
      <c r="U40" s="127" t="s">
        <v>327</v>
      </c>
      <c r="V40" s="127" t="s">
        <v>327</v>
      </c>
      <c r="W40" s="127" t="s">
        <v>327</v>
      </c>
      <c r="X40" s="127" t="s">
        <v>327</v>
      </c>
      <c r="Y40" s="127" t="s">
        <v>327</v>
      </c>
      <c r="Z40" s="86">
        <f t="shared" si="4"/>
        <v>131.11241000000001</v>
      </c>
    </row>
    <row r="41" spans="1:26" x14ac:dyDescent="0.2">
      <c r="A41" s="86" t="s">
        <v>1288</v>
      </c>
      <c r="B41" s="127">
        <f t="shared" ref="B41:G41" si="5">SUM(B37:B40)</f>
        <v>0</v>
      </c>
      <c r="C41" s="127">
        <f t="shared" si="5"/>
        <v>2485.7991299999994</v>
      </c>
      <c r="D41" s="127">
        <f t="shared" si="5"/>
        <v>176.25725</v>
      </c>
      <c r="E41" s="127">
        <f t="shared" si="5"/>
        <v>2361.6837700000005</v>
      </c>
      <c r="F41" s="127">
        <f t="shared" si="5"/>
        <v>0</v>
      </c>
      <c r="G41" s="127">
        <f t="shared" si="5"/>
        <v>703.34383000000003</v>
      </c>
      <c r="H41" s="127">
        <f t="shared" ref="H41:Z41" si="6">SUM(H37:H40)</f>
        <v>16827.549710000007</v>
      </c>
      <c r="I41" s="127">
        <f t="shared" si="6"/>
        <v>0</v>
      </c>
      <c r="J41" s="127">
        <f t="shared" si="6"/>
        <v>4433.8419800000001</v>
      </c>
      <c r="K41" s="127">
        <f t="shared" si="6"/>
        <v>0</v>
      </c>
      <c r="L41" s="127">
        <f t="shared" si="6"/>
        <v>240.46678</v>
      </c>
      <c r="M41" s="127">
        <f t="shared" si="6"/>
        <v>0</v>
      </c>
      <c r="N41" s="127">
        <f t="shared" si="6"/>
        <v>2128.06864</v>
      </c>
      <c r="O41" s="127">
        <f t="shared" si="6"/>
        <v>17358.451549999998</v>
      </c>
      <c r="P41" s="127">
        <f t="shared" si="6"/>
        <v>3.8469699999999998</v>
      </c>
      <c r="Q41" s="127">
        <f t="shared" si="6"/>
        <v>0</v>
      </c>
      <c r="R41" s="127">
        <f t="shared" si="6"/>
        <v>20.270529999999997</v>
      </c>
      <c r="S41" s="127">
        <f t="shared" si="6"/>
        <v>2327.6200100000001</v>
      </c>
      <c r="T41" s="127">
        <f t="shared" si="6"/>
        <v>1.18177</v>
      </c>
      <c r="U41" s="127">
        <f t="shared" si="6"/>
        <v>3972.8344900000002</v>
      </c>
      <c r="V41" s="127">
        <f t="shared" si="6"/>
        <v>0</v>
      </c>
      <c r="W41" s="127">
        <f t="shared" si="6"/>
        <v>0</v>
      </c>
      <c r="X41" s="127">
        <f t="shared" si="6"/>
        <v>193.19363000000004</v>
      </c>
      <c r="Y41" s="127">
        <f t="shared" si="6"/>
        <v>393.32162</v>
      </c>
      <c r="Z41" s="127">
        <f t="shared" si="6"/>
        <v>53627.731660000005</v>
      </c>
    </row>
    <row r="42" spans="1:26" x14ac:dyDescent="0.2">
      <c r="A42" s="106" t="s">
        <v>1277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spans="1:26" x14ac:dyDescent="0.2">
      <c r="A43" s="86" t="s">
        <v>1285</v>
      </c>
      <c r="B43" s="127" t="s">
        <v>327</v>
      </c>
      <c r="C43" s="86">
        <v>135.57704000000001</v>
      </c>
      <c r="D43" s="127" t="s">
        <v>327</v>
      </c>
      <c r="E43" s="86">
        <v>7.7710100000000004</v>
      </c>
      <c r="F43" s="127" t="s">
        <v>327</v>
      </c>
      <c r="G43" s="86">
        <v>0.86399999999999999</v>
      </c>
      <c r="H43" s="86">
        <v>4555.5471100000004</v>
      </c>
      <c r="I43" s="127" t="s">
        <v>327</v>
      </c>
      <c r="J43" s="86">
        <v>1031.91238</v>
      </c>
      <c r="K43" s="127" t="s">
        <v>327</v>
      </c>
      <c r="L43" s="86">
        <v>23.797709999999999</v>
      </c>
      <c r="M43" s="127" t="s">
        <v>327</v>
      </c>
      <c r="N43" s="86">
        <v>897.21132</v>
      </c>
      <c r="O43" s="86">
        <v>5811.2658600000004</v>
      </c>
      <c r="P43" s="86">
        <v>1.887</v>
      </c>
      <c r="Q43" s="127" t="s">
        <v>327</v>
      </c>
      <c r="R43" s="127" t="s">
        <v>327</v>
      </c>
      <c r="S43" s="86">
        <v>1233.2880500000001</v>
      </c>
      <c r="T43" s="127" t="s">
        <v>327</v>
      </c>
      <c r="U43" s="86">
        <v>74.822000000000003</v>
      </c>
      <c r="V43" s="127" t="s">
        <v>327</v>
      </c>
      <c r="W43" s="127" t="s">
        <v>327</v>
      </c>
      <c r="X43" s="127" t="s">
        <v>327</v>
      </c>
      <c r="Y43" s="127" t="s">
        <v>327</v>
      </c>
      <c r="Z43" s="86">
        <f t="shared" si="4"/>
        <v>13773.943480000002</v>
      </c>
    </row>
    <row r="44" spans="1:26" x14ac:dyDescent="0.2">
      <c r="A44" s="86" t="s">
        <v>1286</v>
      </c>
      <c r="B44" s="127" t="s">
        <v>327</v>
      </c>
      <c r="C44" s="86">
        <v>0</v>
      </c>
      <c r="D44" s="127" t="s">
        <v>327</v>
      </c>
      <c r="E44" s="127" t="s">
        <v>327</v>
      </c>
      <c r="F44" s="127" t="s">
        <v>327</v>
      </c>
      <c r="G44" s="86">
        <v>52.128389999999996</v>
      </c>
      <c r="H44" s="86">
        <v>3772.1749100000002</v>
      </c>
      <c r="I44" s="127" t="s">
        <v>327</v>
      </c>
      <c r="J44" s="86">
        <v>466.51209</v>
      </c>
      <c r="K44" s="127" t="s">
        <v>327</v>
      </c>
      <c r="L44" s="127" t="s">
        <v>327</v>
      </c>
      <c r="M44" s="127" t="s">
        <v>327</v>
      </c>
      <c r="N44" s="86">
        <v>54.872819999999997</v>
      </c>
      <c r="O44" s="86">
        <v>6466.3771200000001</v>
      </c>
      <c r="P44" s="127" t="s">
        <v>327</v>
      </c>
      <c r="Q44" s="127" t="s">
        <v>327</v>
      </c>
      <c r="R44" s="127" t="s">
        <v>327</v>
      </c>
      <c r="S44" s="86">
        <v>12.952360000000001</v>
      </c>
      <c r="T44" s="127" t="s">
        <v>327</v>
      </c>
      <c r="U44" s="86">
        <v>142.69900000000001</v>
      </c>
      <c r="V44" s="127" t="s">
        <v>327</v>
      </c>
      <c r="W44" s="127" t="s">
        <v>327</v>
      </c>
      <c r="X44" s="127" t="s">
        <v>327</v>
      </c>
      <c r="Y44" s="127" t="s">
        <v>327</v>
      </c>
      <c r="Z44" s="86">
        <f t="shared" si="4"/>
        <v>10967.716689999999</v>
      </c>
    </row>
    <row r="45" spans="1:26" x14ac:dyDescent="0.2">
      <c r="A45" s="86" t="s">
        <v>1287</v>
      </c>
      <c r="B45" s="127" t="s">
        <v>327</v>
      </c>
      <c r="C45" s="86">
        <v>0</v>
      </c>
      <c r="D45" s="127" t="s">
        <v>327</v>
      </c>
      <c r="E45" s="127" t="s">
        <v>327</v>
      </c>
      <c r="F45" s="127" t="s">
        <v>327</v>
      </c>
      <c r="G45" s="86">
        <v>0</v>
      </c>
      <c r="H45" s="86">
        <v>31.641159999999999</v>
      </c>
      <c r="I45" s="127" t="s">
        <v>327</v>
      </c>
      <c r="J45" s="86">
        <v>0</v>
      </c>
      <c r="K45" s="127" t="s">
        <v>327</v>
      </c>
      <c r="L45" s="127" t="s">
        <v>327</v>
      </c>
      <c r="M45" s="127" t="s">
        <v>327</v>
      </c>
      <c r="N45" s="127" t="s">
        <v>327</v>
      </c>
      <c r="O45" s="127" t="s">
        <v>327</v>
      </c>
      <c r="P45" s="127" t="s">
        <v>327</v>
      </c>
      <c r="Q45" s="127" t="s">
        <v>327</v>
      </c>
      <c r="R45" s="127" t="s">
        <v>327</v>
      </c>
      <c r="S45" s="127" t="s">
        <v>327</v>
      </c>
      <c r="T45" s="127" t="s">
        <v>327</v>
      </c>
      <c r="U45" s="127" t="s">
        <v>327</v>
      </c>
      <c r="V45" s="127" t="s">
        <v>327</v>
      </c>
      <c r="W45" s="127" t="s">
        <v>327</v>
      </c>
      <c r="X45" s="127" t="s">
        <v>327</v>
      </c>
      <c r="Y45" s="127" t="s">
        <v>327</v>
      </c>
      <c r="Z45" s="86">
        <f t="shared" si="4"/>
        <v>31.641159999999999</v>
      </c>
    </row>
    <row r="46" spans="1:26" x14ac:dyDescent="0.2">
      <c r="A46" s="86" t="s">
        <v>1288</v>
      </c>
      <c r="B46" s="127">
        <f t="shared" ref="B46:Z46" si="7">SUM(B43:B45)</f>
        <v>0</v>
      </c>
      <c r="C46" s="127">
        <f t="shared" si="7"/>
        <v>135.57704000000001</v>
      </c>
      <c r="D46" s="127">
        <f t="shared" si="7"/>
        <v>0</v>
      </c>
      <c r="E46" s="127">
        <f t="shared" si="7"/>
        <v>7.7710100000000004</v>
      </c>
      <c r="F46" s="127">
        <f t="shared" si="7"/>
        <v>0</v>
      </c>
      <c r="G46" s="127">
        <f t="shared" si="7"/>
        <v>52.992389999999993</v>
      </c>
      <c r="H46" s="127">
        <f t="shared" si="7"/>
        <v>8359.3631800000003</v>
      </c>
      <c r="I46" s="127">
        <f t="shared" si="7"/>
        <v>0</v>
      </c>
      <c r="J46" s="127">
        <f t="shared" si="7"/>
        <v>1498.4244699999999</v>
      </c>
      <c r="K46" s="127">
        <f t="shared" si="7"/>
        <v>0</v>
      </c>
      <c r="L46" s="127">
        <f t="shared" si="7"/>
        <v>23.797709999999999</v>
      </c>
      <c r="M46" s="127">
        <f t="shared" si="7"/>
        <v>0</v>
      </c>
      <c r="N46" s="127">
        <f t="shared" si="7"/>
        <v>952.08414000000005</v>
      </c>
      <c r="O46" s="127">
        <f t="shared" si="7"/>
        <v>12277.642980000001</v>
      </c>
      <c r="P46" s="127">
        <f t="shared" si="7"/>
        <v>1.887</v>
      </c>
      <c r="Q46" s="127">
        <f t="shared" si="7"/>
        <v>0</v>
      </c>
      <c r="R46" s="127">
        <f t="shared" si="7"/>
        <v>0</v>
      </c>
      <c r="S46" s="127">
        <f t="shared" si="7"/>
        <v>1246.2404100000001</v>
      </c>
      <c r="T46" s="127">
        <f t="shared" si="7"/>
        <v>0</v>
      </c>
      <c r="U46" s="127">
        <f t="shared" si="7"/>
        <v>217.52100000000002</v>
      </c>
      <c r="V46" s="127">
        <f t="shared" si="7"/>
        <v>0</v>
      </c>
      <c r="W46" s="127">
        <f t="shared" si="7"/>
        <v>0</v>
      </c>
      <c r="X46" s="127">
        <f t="shared" si="7"/>
        <v>0</v>
      </c>
      <c r="Y46" s="127">
        <f t="shared" si="7"/>
        <v>0</v>
      </c>
      <c r="Z46" s="127">
        <f t="shared" si="7"/>
        <v>24773.301330000002</v>
      </c>
    </row>
    <row r="47" spans="1:26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spans="1:26" x14ac:dyDescent="0.2">
      <c r="A48" s="106" t="s">
        <v>1289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spans="1:26" x14ac:dyDescent="0.2">
      <c r="A49" s="106" t="s">
        <v>1062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spans="1:26" x14ac:dyDescent="0.2">
      <c r="A50" s="86" t="s">
        <v>1063</v>
      </c>
      <c r="B50" s="86">
        <v>0</v>
      </c>
      <c r="C50" s="86">
        <v>60810.892789999998</v>
      </c>
      <c r="D50" s="86">
        <v>117165.94809999999</v>
      </c>
      <c r="E50" s="86">
        <v>1439.1262200000001</v>
      </c>
      <c r="F50" s="86">
        <v>0</v>
      </c>
      <c r="G50" s="86">
        <v>29.417290000000001</v>
      </c>
      <c r="H50" s="86">
        <v>55631.22928</v>
      </c>
      <c r="I50" s="86">
        <v>984.51697000000013</v>
      </c>
      <c r="J50" s="86">
        <v>97.497079999999997</v>
      </c>
      <c r="K50" s="86">
        <v>0</v>
      </c>
      <c r="L50" s="86">
        <v>19399.016450000003</v>
      </c>
      <c r="M50" s="86">
        <v>53.67118</v>
      </c>
      <c r="N50" s="86">
        <v>27848.47911</v>
      </c>
      <c r="O50" s="86">
        <v>861.03403000000003</v>
      </c>
      <c r="P50" s="86">
        <v>1621.51432</v>
      </c>
      <c r="Q50" s="86">
        <v>0</v>
      </c>
      <c r="R50" s="86">
        <v>800.30775000000006</v>
      </c>
      <c r="S50" s="86">
        <v>195701.96902000008</v>
      </c>
      <c r="T50" s="86">
        <v>0</v>
      </c>
      <c r="U50" s="86">
        <v>421.96024</v>
      </c>
      <c r="V50" s="86">
        <v>5503.8190700000005</v>
      </c>
      <c r="W50" s="86">
        <v>0</v>
      </c>
      <c r="X50" s="86">
        <v>132.28579000000002</v>
      </c>
      <c r="Y50" s="86">
        <v>211491.48877000008</v>
      </c>
      <c r="Z50" s="86">
        <f>SUM(B50:Y50)</f>
        <v>699994.17346000019</v>
      </c>
    </row>
    <row r="51" spans="1:26" x14ac:dyDescent="0.2">
      <c r="A51" s="86" t="s">
        <v>1064</v>
      </c>
      <c r="B51" s="86">
        <v>4536.7019900000005</v>
      </c>
      <c r="C51" s="86">
        <v>91.35078</v>
      </c>
      <c r="D51" s="86">
        <v>583.20451000000003</v>
      </c>
      <c r="E51" s="86">
        <v>58.264520000000005</v>
      </c>
      <c r="F51" s="86">
        <v>0</v>
      </c>
      <c r="G51" s="86">
        <v>1404.4206899999999</v>
      </c>
      <c r="H51" s="86">
        <v>1219.1020899999999</v>
      </c>
      <c r="I51" s="86">
        <v>31.739650000000001</v>
      </c>
      <c r="J51" s="86">
        <v>97.497079999999997</v>
      </c>
      <c r="K51" s="86">
        <v>0</v>
      </c>
      <c r="L51" s="86">
        <v>34.1265</v>
      </c>
      <c r="M51" s="86">
        <v>81.277740000000009</v>
      </c>
      <c r="N51" s="86">
        <v>112.31821000000001</v>
      </c>
      <c r="O51" s="86">
        <v>861.03403000000003</v>
      </c>
      <c r="P51" s="86">
        <v>113.72761</v>
      </c>
      <c r="Q51" s="86">
        <v>0</v>
      </c>
      <c r="R51" s="86">
        <v>62.403849999999998</v>
      </c>
      <c r="S51" s="86">
        <v>1910.0813600000001</v>
      </c>
      <c r="T51" s="86">
        <v>0</v>
      </c>
      <c r="U51" s="86">
        <v>252.56805</v>
      </c>
      <c r="V51" s="86">
        <v>0</v>
      </c>
      <c r="W51" s="86">
        <v>0</v>
      </c>
      <c r="X51" s="86">
        <v>131.75390999999999</v>
      </c>
      <c r="Y51" s="86">
        <v>0</v>
      </c>
      <c r="Z51" s="86">
        <f>SUM(B51:Y51)</f>
        <v>11581.572570000002</v>
      </c>
    </row>
    <row r="52" spans="1:26" x14ac:dyDescent="0.2">
      <c r="A52" s="86" t="s">
        <v>1288</v>
      </c>
      <c r="B52" s="86">
        <f>SUM(B50:B51)</f>
        <v>4536.7019900000005</v>
      </c>
      <c r="C52" s="86">
        <f>SUM(C50:C51)</f>
        <v>60902.243569999999</v>
      </c>
      <c r="D52" s="86">
        <f t="shared" ref="D52:Z52" si="8">SUM(D50:D51)</f>
        <v>117749.15260999999</v>
      </c>
      <c r="E52" s="86">
        <f t="shared" si="8"/>
        <v>1497.3907400000001</v>
      </c>
      <c r="F52" s="86">
        <f t="shared" si="8"/>
        <v>0</v>
      </c>
      <c r="G52" s="86">
        <f t="shared" si="8"/>
        <v>1433.83798</v>
      </c>
      <c r="H52" s="86">
        <f t="shared" si="8"/>
        <v>56850.33137</v>
      </c>
      <c r="I52" s="86">
        <f t="shared" si="8"/>
        <v>1016.2566200000001</v>
      </c>
      <c r="J52" s="86">
        <f t="shared" si="8"/>
        <v>194.99415999999999</v>
      </c>
      <c r="K52" s="86">
        <f t="shared" si="8"/>
        <v>0</v>
      </c>
      <c r="L52" s="86">
        <f t="shared" si="8"/>
        <v>19433.142950000001</v>
      </c>
      <c r="M52" s="86">
        <f t="shared" si="8"/>
        <v>134.94892000000002</v>
      </c>
      <c r="N52" s="86">
        <f t="shared" si="8"/>
        <v>27960.797320000001</v>
      </c>
      <c r="O52" s="86">
        <f t="shared" si="8"/>
        <v>1722.0680600000001</v>
      </c>
      <c r="P52" s="86">
        <f t="shared" si="8"/>
        <v>1735.2419299999999</v>
      </c>
      <c r="Q52" s="86">
        <f t="shared" si="8"/>
        <v>0</v>
      </c>
      <c r="R52" s="86">
        <f t="shared" si="8"/>
        <v>862.71160000000009</v>
      </c>
      <c r="S52" s="86">
        <f t="shared" si="8"/>
        <v>197612.05038000009</v>
      </c>
      <c r="T52" s="86">
        <f t="shared" si="8"/>
        <v>0</v>
      </c>
      <c r="U52" s="86">
        <f t="shared" si="8"/>
        <v>674.52828999999997</v>
      </c>
      <c r="V52" s="86">
        <f t="shared" si="8"/>
        <v>5503.8190700000005</v>
      </c>
      <c r="W52" s="86">
        <f t="shared" si="8"/>
        <v>0</v>
      </c>
      <c r="X52" s="86">
        <f t="shared" si="8"/>
        <v>264.03970000000004</v>
      </c>
      <c r="Y52" s="86">
        <f t="shared" si="8"/>
        <v>211491.48877000008</v>
      </c>
      <c r="Z52" s="86">
        <f t="shared" si="8"/>
        <v>711575.74603000015</v>
      </c>
    </row>
    <row r="53" spans="1:26" x14ac:dyDescent="0.2">
      <c r="A53" s="106" t="s">
        <v>1065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127"/>
    </row>
    <row r="54" spans="1:26" x14ac:dyDescent="0.2">
      <c r="A54" s="86" t="s">
        <v>1063</v>
      </c>
      <c r="B54" s="86">
        <v>0</v>
      </c>
      <c r="C54" s="86">
        <v>60925.475490000004</v>
      </c>
      <c r="D54" s="86">
        <v>96313.023390000002</v>
      </c>
      <c r="E54" s="86">
        <v>931.31110999999999</v>
      </c>
      <c r="F54" s="86">
        <v>0</v>
      </c>
      <c r="G54" s="86">
        <v>0</v>
      </c>
      <c r="H54" s="86">
        <v>42038.40756</v>
      </c>
      <c r="I54" s="86">
        <v>716.19226000000003</v>
      </c>
      <c r="J54" s="86">
        <v>0</v>
      </c>
      <c r="K54" s="86">
        <v>0</v>
      </c>
      <c r="L54" s="86">
        <v>16047.026619999999</v>
      </c>
      <c r="M54" s="86">
        <v>21.938299999999998</v>
      </c>
      <c r="N54" s="86">
        <v>18723.732969999997</v>
      </c>
      <c r="O54" s="86">
        <v>158.00014999999999</v>
      </c>
      <c r="P54" s="86">
        <v>201.2287</v>
      </c>
      <c r="Q54" s="86">
        <v>0</v>
      </c>
      <c r="R54" s="86">
        <v>6.1268100000000008</v>
      </c>
      <c r="S54" s="86">
        <v>148119.37163000001</v>
      </c>
      <c r="T54" s="86">
        <v>0</v>
      </c>
      <c r="U54" s="86">
        <v>0.22900000000000001</v>
      </c>
      <c r="V54" s="86">
        <v>0.20219999999999999</v>
      </c>
      <c r="W54" s="86">
        <v>0</v>
      </c>
      <c r="X54" s="86">
        <v>3.2539600000000002</v>
      </c>
      <c r="Y54" s="86">
        <v>130702.91765999999</v>
      </c>
      <c r="Z54" s="86">
        <f>SUM(B54:Y54)</f>
        <v>514908.43780999997</v>
      </c>
    </row>
    <row r="55" spans="1:26" x14ac:dyDescent="0.2">
      <c r="A55" s="86" t="s">
        <v>1064</v>
      </c>
      <c r="B55" s="86">
        <v>460.13799999999998</v>
      </c>
      <c r="C55" s="86">
        <v>0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44.261019999999995</v>
      </c>
      <c r="T55" s="86">
        <v>0</v>
      </c>
      <c r="U55" s="86">
        <v>0</v>
      </c>
      <c r="V55" s="86">
        <v>0</v>
      </c>
      <c r="W55" s="86">
        <v>0</v>
      </c>
      <c r="X55" s="86">
        <v>0</v>
      </c>
      <c r="Y55" s="86">
        <v>0</v>
      </c>
      <c r="Z55" s="86">
        <f>SUM(B55:Y55)</f>
        <v>504.39901999999995</v>
      </c>
    </row>
    <row r="56" spans="1:26" ht="13.5" thickBot="1" x14ac:dyDescent="0.25">
      <c r="A56" s="100" t="s">
        <v>1288</v>
      </c>
      <c r="B56" s="100">
        <f>SUM(B54:B55)</f>
        <v>460.13799999999998</v>
      </c>
      <c r="C56" s="100">
        <f>SUM(C54:C55)</f>
        <v>60925.475490000004</v>
      </c>
      <c r="D56" s="100">
        <f t="shared" ref="D56:Z56" si="9">SUM(D54:D55)</f>
        <v>96313.023390000002</v>
      </c>
      <c r="E56" s="100">
        <f t="shared" si="9"/>
        <v>931.31110999999999</v>
      </c>
      <c r="F56" s="100">
        <f t="shared" si="9"/>
        <v>0</v>
      </c>
      <c r="G56" s="100">
        <f t="shared" si="9"/>
        <v>0</v>
      </c>
      <c r="H56" s="100">
        <f t="shared" si="9"/>
        <v>42038.40756</v>
      </c>
      <c r="I56" s="100">
        <f t="shared" si="9"/>
        <v>716.19226000000003</v>
      </c>
      <c r="J56" s="100">
        <f t="shared" si="9"/>
        <v>0</v>
      </c>
      <c r="K56" s="100">
        <f t="shared" si="9"/>
        <v>0</v>
      </c>
      <c r="L56" s="100">
        <f t="shared" si="9"/>
        <v>16047.026619999999</v>
      </c>
      <c r="M56" s="100">
        <f t="shared" si="9"/>
        <v>21.938299999999998</v>
      </c>
      <c r="N56" s="100">
        <f t="shared" si="9"/>
        <v>18723.732969999997</v>
      </c>
      <c r="O56" s="100">
        <f t="shared" si="9"/>
        <v>158.00014999999999</v>
      </c>
      <c r="P56" s="100">
        <f t="shared" si="9"/>
        <v>201.2287</v>
      </c>
      <c r="Q56" s="100">
        <f t="shared" si="9"/>
        <v>0</v>
      </c>
      <c r="R56" s="100">
        <f t="shared" si="9"/>
        <v>6.1268100000000008</v>
      </c>
      <c r="S56" s="100">
        <f t="shared" si="9"/>
        <v>148163.63265000001</v>
      </c>
      <c r="T56" s="100">
        <f t="shared" si="9"/>
        <v>0</v>
      </c>
      <c r="U56" s="100">
        <f t="shared" si="9"/>
        <v>0.22900000000000001</v>
      </c>
      <c r="V56" s="100">
        <f t="shared" si="9"/>
        <v>0.20219999999999999</v>
      </c>
      <c r="W56" s="100">
        <f t="shared" si="9"/>
        <v>0</v>
      </c>
      <c r="X56" s="100">
        <f t="shared" si="9"/>
        <v>3.2539600000000002</v>
      </c>
      <c r="Y56" s="100">
        <f t="shared" si="9"/>
        <v>130702.91765999999</v>
      </c>
      <c r="Z56" s="100">
        <f t="shared" si="9"/>
        <v>515412.83682999999</v>
      </c>
    </row>
  </sheetData>
  <mergeCells count="2">
    <mergeCell ref="A5:K6"/>
    <mergeCell ref="L5:Y6"/>
  </mergeCells>
  <phoneticPr fontId="2" type="noConversion"/>
  <conditionalFormatting sqref="B8:Y8">
    <cfRule type="expression" dxfId="36" priority="1" stopIfTrue="1">
      <formula>$AU8=1</formula>
    </cfRule>
  </conditionalFormatting>
  <conditionalFormatting sqref="Z8">
    <cfRule type="expression" dxfId="35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" top="0.45" bottom="0.98425196850393704" header="0.22" footer="0.51181102362204722"/>
  <pageSetup paperSize="8" scale="74" orientation="landscape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6"/>
  <sheetViews>
    <sheetView showGridLines="0" workbookViewId="0">
      <selection activeCell="A2" sqref="A2"/>
    </sheetView>
  </sheetViews>
  <sheetFormatPr defaultRowHeight="12.75" x14ac:dyDescent="0.2"/>
  <cols>
    <col min="1" max="1" width="27.7109375" style="3" customWidth="1"/>
    <col min="2" max="14" width="9.140625" style="3"/>
    <col min="15" max="15" width="8.28515625" style="3" customWidth="1"/>
    <col min="16" max="16384" width="9.140625" style="3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2408</v>
      </c>
      <c r="AA3" s="82" t="s">
        <v>2409</v>
      </c>
    </row>
    <row r="5" spans="1:29" x14ac:dyDescent="0.2">
      <c r="A5" s="674" t="s">
        <v>1068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8" t="s">
        <v>2911</v>
      </c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</row>
    <row r="6" spans="1:29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</row>
    <row r="7" spans="1:29" ht="13.5" thickBot="1" x14ac:dyDescent="0.25">
      <c r="AA7" s="14" t="s">
        <v>2525</v>
      </c>
    </row>
    <row r="8" spans="1:29" ht="60" customHeight="1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  <c r="AA8"/>
      <c r="AB8"/>
      <c r="AC8"/>
    </row>
    <row r="9" spans="1:29" x14ac:dyDescent="0.2">
      <c r="A9" s="113" t="s">
        <v>1069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09"/>
      <c r="U9" s="109"/>
      <c r="V9" s="109"/>
      <c r="W9" s="109"/>
      <c r="X9" s="109"/>
      <c r="Y9" s="109"/>
      <c r="Z9" s="109"/>
    </row>
    <row r="10" spans="1:29" x14ac:dyDescent="0.2">
      <c r="A10" s="86" t="s">
        <v>1070</v>
      </c>
      <c r="B10" s="127" t="s">
        <v>327</v>
      </c>
      <c r="C10" s="86">
        <v>225.82411999999999</v>
      </c>
      <c r="D10" s="86">
        <v>625.93182999999999</v>
      </c>
      <c r="E10" s="127" t="s">
        <v>327</v>
      </c>
      <c r="F10" s="86">
        <v>140.39670000000001</v>
      </c>
      <c r="G10" s="86">
        <v>625.71206999999993</v>
      </c>
      <c r="H10" s="86">
        <v>150.62739999999999</v>
      </c>
      <c r="I10" s="86">
        <v>315.11255999999997</v>
      </c>
      <c r="J10" s="86">
        <v>902.19783999999993</v>
      </c>
      <c r="K10" s="86">
        <v>92.237870000000001</v>
      </c>
      <c r="L10" s="127" t="s">
        <v>327</v>
      </c>
      <c r="M10" s="86">
        <v>22.355139999999999</v>
      </c>
      <c r="N10" s="86">
        <v>548.56196999999997</v>
      </c>
      <c r="O10" s="86">
        <v>681.12618000000009</v>
      </c>
      <c r="P10" s="86">
        <v>81.104509999999991</v>
      </c>
      <c r="Q10" s="86">
        <v>58.15813</v>
      </c>
      <c r="R10" s="127" t="s">
        <v>327</v>
      </c>
      <c r="S10" s="86">
        <v>218.86238000000003</v>
      </c>
      <c r="T10" s="127" t="s">
        <v>327</v>
      </c>
      <c r="U10" s="70">
        <v>61.341419999999999</v>
      </c>
      <c r="V10" s="70">
        <v>6.2537900000000004</v>
      </c>
      <c r="W10" s="127" t="s">
        <v>327</v>
      </c>
      <c r="X10" s="70">
        <v>143.98198000000002</v>
      </c>
      <c r="Y10" s="70">
        <v>355.04834000000005</v>
      </c>
      <c r="Z10" s="70">
        <f>SUM(B10:Y10)</f>
        <v>5254.8342299999995</v>
      </c>
    </row>
    <row r="11" spans="1:29" x14ac:dyDescent="0.2">
      <c r="A11" s="115" t="s">
        <v>1071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70"/>
      <c r="U11" s="70"/>
      <c r="V11" s="70"/>
      <c r="W11" s="70"/>
      <c r="X11" s="70"/>
      <c r="Y11" s="70"/>
      <c r="Z11" s="70"/>
    </row>
    <row r="12" spans="1:29" x14ac:dyDescent="0.2">
      <c r="A12" s="86" t="s">
        <v>1072</v>
      </c>
      <c r="B12" s="86">
        <v>369.25258000000002</v>
      </c>
      <c r="C12" s="86">
        <v>584.75307999999995</v>
      </c>
      <c r="D12" s="127" t="s">
        <v>327</v>
      </c>
      <c r="E12" s="86">
        <v>4649.4145499999995</v>
      </c>
      <c r="F12" s="86">
        <v>2536.8016300000004</v>
      </c>
      <c r="G12" s="86">
        <v>24427.640350000001</v>
      </c>
      <c r="H12" s="86">
        <v>10774.663899999998</v>
      </c>
      <c r="I12" s="127" t="s">
        <v>327</v>
      </c>
      <c r="J12" s="86">
        <v>113.12853999999999</v>
      </c>
      <c r="K12" s="86">
        <v>535.71997999999996</v>
      </c>
      <c r="L12" s="127" t="s">
        <v>327</v>
      </c>
      <c r="M12" s="86">
        <v>1462.95127</v>
      </c>
      <c r="N12" s="86">
        <v>1003.79097</v>
      </c>
      <c r="O12" s="86">
        <v>5319.8016399999997</v>
      </c>
      <c r="P12" s="86">
        <v>3420.95829</v>
      </c>
      <c r="Q12" s="86">
        <v>757.88177000000007</v>
      </c>
      <c r="R12" s="127" t="s">
        <v>327</v>
      </c>
      <c r="S12" s="127" t="s">
        <v>327</v>
      </c>
      <c r="T12" s="70">
        <v>700.14392000000009</v>
      </c>
      <c r="U12" s="70">
        <v>76.47578</v>
      </c>
      <c r="V12" s="127" t="s">
        <v>327</v>
      </c>
      <c r="W12" s="70">
        <v>88.639679999999998</v>
      </c>
      <c r="X12" s="70">
        <v>82.172060000000002</v>
      </c>
      <c r="Y12" s="70">
        <v>8952.4776399999937</v>
      </c>
      <c r="Z12" s="70">
        <f t="shared" ref="Z12:Z74" si="0">SUM(B12:Y12)</f>
        <v>65856.667629999996</v>
      </c>
    </row>
    <row r="13" spans="1:29" x14ac:dyDescent="0.2">
      <c r="A13" s="115" t="s">
        <v>1073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70"/>
      <c r="U13" s="70"/>
      <c r="V13" s="70"/>
      <c r="W13" s="70"/>
      <c r="X13" s="70"/>
      <c r="Y13" s="70"/>
      <c r="Z13" s="70"/>
    </row>
    <row r="14" spans="1:29" x14ac:dyDescent="0.2">
      <c r="A14" s="86" t="s">
        <v>1074</v>
      </c>
      <c r="B14" s="86">
        <v>6321.0579000000007</v>
      </c>
      <c r="C14" s="86">
        <v>263504.97347000003</v>
      </c>
      <c r="D14" s="86">
        <v>392443.58147000003</v>
      </c>
      <c r="E14" s="86">
        <v>83042.19008</v>
      </c>
      <c r="F14" s="86">
        <v>49917.435269999994</v>
      </c>
      <c r="G14" s="86">
        <v>398169.20567</v>
      </c>
      <c r="H14" s="86">
        <v>155862.96203000002</v>
      </c>
      <c r="I14" s="86">
        <v>48464.487059999999</v>
      </c>
      <c r="J14" s="86">
        <v>191419.27772000004</v>
      </c>
      <c r="K14" s="86">
        <v>72229.528879999998</v>
      </c>
      <c r="L14" s="86">
        <v>82576.235489999963</v>
      </c>
      <c r="M14" s="86">
        <v>24075.260599999998</v>
      </c>
      <c r="N14" s="86">
        <v>155028.87419000003</v>
      </c>
      <c r="O14" s="86">
        <v>73314.566189999998</v>
      </c>
      <c r="P14" s="86">
        <v>52895.837060000005</v>
      </c>
      <c r="Q14" s="86">
        <v>8918.6040099999991</v>
      </c>
      <c r="R14" s="86">
        <v>28798.221249999999</v>
      </c>
      <c r="S14" s="86">
        <v>181738.86311000001</v>
      </c>
      <c r="T14" s="70">
        <v>101451.22623</v>
      </c>
      <c r="U14" s="70">
        <v>55986.173879999995</v>
      </c>
      <c r="V14" s="70">
        <v>26324.424630000001</v>
      </c>
      <c r="W14" s="70">
        <v>1929.96243</v>
      </c>
      <c r="X14" s="70">
        <v>61357.177530000001</v>
      </c>
      <c r="Y14" s="70">
        <v>134426.77616999988</v>
      </c>
      <c r="Z14" s="70">
        <f t="shared" si="0"/>
        <v>2650196.9023199994</v>
      </c>
    </row>
    <row r="15" spans="1:29" x14ac:dyDescent="0.2">
      <c r="A15" s="115" t="s">
        <v>1075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70"/>
      <c r="U15" s="70"/>
      <c r="V15" s="70"/>
      <c r="W15" s="70"/>
      <c r="X15" s="70"/>
      <c r="Y15" s="70"/>
      <c r="Z15" s="70"/>
    </row>
    <row r="16" spans="1:29" x14ac:dyDescent="0.2">
      <c r="A16" s="86" t="s">
        <v>1076</v>
      </c>
      <c r="B16" s="86">
        <v>608.33438999999998</v>
      </c>
      <c r="C16" s="86">
        <v>479.98736000000002</v>
      </c>
      <c r="D16" s="127" t="s">
        <v>327</v>
      </c>
      <c r="E16" s="86">
        <v>2942.1102999999998</v>
      </c>
      <c r="F16" s="86">
        <v>823.63571000000013</v>
      </c>
      <c r="G16" s="86">
        <v>1294.9120800000001</v>
      </c>
      <c r="H16" s="86">
        <v>227.54671999999997</v>
      </c>
      <c r="I16" s="86">
        <v>1740.9358499999998</v>
      </c>
      <c r="J16" s="86">
        <v>3325.0015699999999</v>
      </c>
      <c r="K16" s="86">
        <v>556.88873999999998</v>
      </c>
      <c r="L16" s="86">
        <v>138.32694000000001</v>
      </c>
      <c r="M16" s="86">
        <v>52.351230000000001</v>
      </c>
      <c r="N16" s="86">
        <v>1587.1592499999999</v>
      </c>
      <c r="O16" s="86">
        <v>2507.3850899999998</v>
      </c>
      <c r="P16" s="86">
        <v>880.06047000000001</v>
      </c>
      <c r="Q16" s="127" t="s">
        <v>327</v>
      </c>
      <c r="R16" s="86">
        <v>138.37260999999998</v>
      </c>
      <c r="S16" s="86">
        <v>606.80282</v>
      </c>
      <c r="T16" s="70">
        <v>268.25880999999998</v>
      </c>
      <c r="U16" s="70">
        <v>209.69110999999998</v>
      </c>
      <c r="V16" s="70">
        <v>8.2880000000000003</v>
      </c>
      <c r="W16" s="70">
        <v>25.141369999999998</v>
      </c>
      <c r="X16" s="70">
        <v>519.01495999999997</v>
      </c>
      <c r="Y16" s="70">
        <v>1305.5579699999998</v>
      </c>
      <c r="Z16" s="70">
        <f t="shared" si="0"/>
        <v>20245.763350000001</v>
      </c>
    </row>
    <row r="17" spans="1:26" x14ac:dyDescent="0.2">
      <c r="A17" s="115" t="s">
        <v>1077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70"/>
      <c r="U17" s="70"/>
      <c r="V17" s="70"/>
      <c r="W17" s="70"/>
      <c r="X17" s="70"/>
      <c r="Y17" s="70"/>
      <c r="Z17" s="70"/>
    </row>
    <row r="18" spans="1:26" x14ac:dyDescent="0.2">
      <c r="A18" s="86" t="s">
        <v>1078</v>
      </c>
      <c r="B18" s="86">
        <v>2067.3880399999998</v>
      </c>
      <c r="C18" s="86">
        <v>2401.16876</v>
      </c>
      <c r="D18" s="86">
        <v>4149.4651699999995</v>
      </c>
      <c r="E18" s="86">
        <v>493.66926999999998</v>
      </c>
      <c r="F18" s="86">
        <v>1299.4961000000001</v>
      </c>
      <c r="G18" s="86">
        <v>5143.0459800000053</v>
      </c>
      <c r="H18" s="86">
        <v>1036.6998000000001</v>
      </c>
      <c r="I18" s="86">
        <v>125.17614000000002</v>
      </c>
      <c r="J18" s="86">
        <v>2195.4108999999999</v>
      </c>
      <c r="K18" s="86">
        <v>635.82066000000009</v>
      </c>
      <c r="L18" s="86">
        <v>1295.2384</v>
      </c>
      <c r="M18" s="86">
        <v>456.01589000000001</v>
      </c>
      <c r="N18" s="86">
        <v>2225.4610899999998</v>
      </c>
      <c r="O18" s="86">
        <v>121.0796</v>
      </c>
      <c r="P18" s="86">
        <v>183.65570000000002</v>
      </c>
      <c r="Q18" s="86">
        <v>5.2753000000000005</v>
      </c>
      <c r="R18" s="86">
        <v>439.67912999999999</v>
      </c>
      <c r="S18" s="86">
        <v>3792.1614400000003</v>
      </c>
      <c r="T18" s="70">
        <v>609.30793999999992</v>
      </c>
      <c r="U18" s="70">
        <v>154.34618</v>
      </c>
      <c r="V18" s="70">
        <v>809.52589</v>
      </c>
      <c r="W18" s="70">
        <v>3.1928299999999998</v>
      </c>
      <c r="X18" s="70">
        <v>2467.6234599999998</v>
      </c>
      <c r="Y18" s="70">
        <v>1835.2464399999999</v>
      </c>
      <c r="Z18" s="70">
        <f t="shared" si="0"/>
        <v>33945.150110000002</v>
      </c>
    </row>
    <row r="19" spans="1:26" x14ac:dyDescent="0.2">
      <c r="A19" s="115" t="s">
        <v>1079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70"/>
      <c r="U19" s="70"/>
      <c r="V19" s="70"/>
      <c r="W19" s="70"/>
      <c r="X19" s="70"/>
      <c r="Y19" s="70"/>
      <c r="Z19" s="70"/>
    </row>
    <row r="20" spans="1:26" x14ac:dyDescent="0.2">
      <c r="A20" s="86" t="s">
        <v>1080</v>
      </c>
      <c r="B20" s="86">
        <v>9378.9070800000009</v>
      </c>
      <c r="C20" s="86">
        <v>10602.34223</v>
      </c>
      <c r="D20" s="86">
        <v>4557.4847399999999</v>
      </c>
      <c r="E20" s="86">
        <v>1443.4117699999997</v>
      </c>
      <c r="F20" s="86">
        <v>4213.66741</v>
      </c>
      <c r="G20" s="86">
        <v>16038.036119999875</v>
      </c>
      <c r="H20" s="86">
        <v>2555.1615099999999</v>
      </c>
      <c r="I20" s="86">
        <v>300.17748</v>
      </c>
      <c r="J20" s="86">
        <v>4766.8788500000001</v>
      </c>
      <c r="K20" s="86">
        <v>880.81012999999996</v>
      </c>
      <c r="L20" s="86">
        <v>12819.282780000061</v>
      </c>
      <c r="M20" s="86">
        <v>1067.1942300000001</v>
      </c>
      <c r="N20" s="86">
        <v>4713.1710600000006</v>
      </c>
      <c r="O20" s="86">
        <v>427.33646999999996</v>
      </c>
      <c r="P20" s="86">
        <v>3525.9129699999999</v>
      </c>
      <c r="Q20" s="86">
        <v>40.073980000000006</v>
      </c>
      <c r="R20" s="86">
        <v>171.33174999999997</v>
      </c>
      <c r="S20" s="86">
        <v>14069.187009999998</v>
      </c>
      <c r="T20" s="70">
        <v>1576.3325600000001</v>
      </c>
      <c r="U20" s="70">
        <v>995.44065999999987</v>
      </c>
      <c r="V20" s="70">
        <v>1327.6438400000002</v>
      </c>
      <c r="W20" s="70">
        <v>3.4949899999999996</v>
      </c>
      <c r="X20" s="70">
        <v>4705.0509000000002</v>
      </c>
      <c r="Y20" s="70">
        <v>5941.83133</v>
      </c>
      <c r="Z20" s="70">
        <f t="shared" si="0"/>
        <v>106120.16184999993</v>
      </c>
    </row>
    <row r="21" spans="1:26" x14ac:dyDescent="0.2">
      <c r="A21" s="115" t="s">
        <v>1081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70"/>
      <c r="U21" s="70"/>
      <c r="V21" s="70"/>
      <c r="W21" s="70"/>
      <c r="X21" s="70"/>
      <c r="Y21" s="70"/>
      <c r="Z21" s="70"/>
    </row>
    <row r="22" spans="1:26" x14ac:dyDescent="0.2">
      <c r="A22" s="86" t="s">
        <v>1082</v>
      </c>
      <c r="B22" s="86">
        <v>1.3879599999999992</v>
      </c>
      <c r="C22" s="86">
        <v>14.95444</v>
      </c>
      <c r="D22" s="86">
        <v>54.253140000000002</v>
      </c>
      <c r="E22" s="86">
        <v>2.8097300000000001</v>
      </c>
      <c r="F22" s="86">
        <v>3.2107899999999998</v>
      </c>
      <c r="G22" s="86">
        <v>29.4785</v>
      </c>
      <c r="H22" s="86">
        <v>12.9918</v>
      </c>
      <c r="I22" s="127" t="s">
        <v>327</v>
      </c>
      <c r="J22" s="127" t="s">
        <v>327</v>
      </c>
      <c r="K22" s="127" t="s">
        <v>327</v>
      </c>
      <c r="L22" s="127" t="s">
        <v>327</v>
      </c>
      <c r="M22" s="86">
        <v>2.1398000000000001</v>
      </c>
      <c r="N22" s="86">
        <v>17.00121</v>
      </c>
      <c r="O22" s="86">
        <v>24.847300000000001</v>
      </c>
      <c r="P22" s="86">
        <v>0.61124999999999996</v>
      </c>
      <c r="Q22" s="127" t="s">
        <v>327</v>
      </c>
      <c r="R22" s="86">
        <v>3.3109799999999998</v>
      </c>
      <c r="S22" s="86">
        <v>21.484530000000007</v>
      </c>
      <c r="T22" s="70">
        <v>8.5290400000000002</v>
      </c>
      <c r="U22" s="70">
        <v>0.90700000000000003</v>
      </c>
      <c r="V22" s="70">
        <v>1.048</v>
      </c>
      <c r="W22" s="127" t="s">
        <v>327</v>
      </c>
      <c r="X22" s="70">
        <v>2.0038399999999998</v>
      </c>
      <c r="Y22" s="70">
        <v>12.85078</v>
      </c>
      <c r="Z22" s="70">
        <f t="shared" si="0"/>
        <v>213.82009000000005</v>
      </c>
    </row>
    <row r="23" spans="1:26" x14ac:dyDescent="0.2">
      <c r="A23" s="115" t="s">
        <v>1083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70"/>
      <c r="U23" s="70"/>
      <c r="V23" s="70"/>
      <c r="W23" s="70"/>
      <c r="X23" s="70"/>
      <c r="Y23" s="70"/>
      <c r="Z23" s="70"/>
    </row>
    <row r="24" spans="1:26" x14ac:dyDescent="0.2">
      <c r="A24" s="86" t="s">
        <v>1084</v>
      </c>
      <c r="B24" s="86">
        <v>75.959940000000003</v>
      </c>
      <c r="C24" s="86">
        <v>2973.3867199999995</v>
      </c>
      <c r="D24" s="86">
        <v>223.65105</v>
      </c>
      <c r="E24" s="86">
        <v>1.05522</v>
      </c>
      <c r="F24" s="86">
        <v>823.54978000000006</v>
      </c>
      <c r="G24" s="86">
        <v>4132.7559299998693</v>
      </c>
      <c r="H24" s="86">
        <v>186.16972000000001</v>
      </c>
      <c r="I24" s="86">
        <v>623.69512999999984</v>
      </c>
      <c r="J24" s="127" t="s">
        <v>327</v>
      </c>
      <c r="K24" s="86">
        <v>999.49719999999991</v>
      </c>
      <c r="L24" s="86">
        <v>2831.1974100000066</v>
      </c>
      <c r="M24" s="86">
        <v>22.603630000000003</v>
      </c>
      <c r="N24" s="86">
        <v>66.29589</v>
      </c>
      <c r="O24" s="86">
        <v>9.85107</v>
      </c>
      <c r="P24" s="86">
        <v>7.4046700000000003</v>
      </c>
      <c r="Q24" s="86">
        <v>86.78416</v>
      </c>
      <c r="R24" s="127" t="s">
        <v>327</v>
      </c>
      <c r="S24" s="86">
        <v>1504.55258</v>
      </c>
      <c r="T24" s="70">
        <v>84.388100000000009</v>
      </c>
      <c r="U24" s="70">
        <v>431.41820000000001</v>
      </c>
      <c r="V24" s="70">
        <v>172.67236</v>
      </c>
      <c r="W24" s="70">
        <v>15.347209999999999</v>
      </c>
      <c r="X24" s="70">
        <v>797.16781000000003</v>
      </c>
      <c r="Y24" s="70">
        <v>2187.8630500000004</v>
      </c>
      <c r="Z24" s="70">
        <f t="shared" si="0"/>
        <v>18257.266829999877</v>
      </c>
    </row>
    <row r="25" spans="1:26" x14ac:dyDescent="0.2">
      <c r="A25" s="115" t="s">
        <v>1085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70"/>
      <c r="U25" s="70"/>
      <c r="V25" s="70"/>
      <c r="W25" s="70"/>
      <c r="X25" s="70"/>
      <c r="Y25" s="70"/>
      <c r="Z25" s="70"/>
    </row>
    <row r="26" spans="1:26" x14ac:dyDescent="0.2">
      <c r="A26" s="86" t="s">
        <v>1086</v>
      </c>
      <c r="B26" s="86">
        <v>570.68700999999999</v>
      </c>
      <c r="C26" s="86">
        <v>6673.5742200000004</v>
      </c>
      <c r="D26" s="86">
        <v>7235.6707699999997</v>
      </c>
      <c r="E26" s="86">
        <v>211.15255999999999</v>
      </c>
      <c r="F26" s="86">
        <v>542.49325999999996</v>
      </c>
      <c r="G26" s="86">
        <v>13362.500480000001</v>
      </c>
      <c r="H26" s="86">
        <v>1453.8820600000001</v>
      </c>
      <c r="I26" s="86">
        <v>6359.8947800000005</v>
      </c>
      <c r="J26" s="86">
        <v>2340.8804500000001</v>
      </c>
      <c r="K26" s="86">
        <v>3108.4405699999998</v>
      </c>
      <c r="L26" s="86">
        <v>6093.365599999981</v>
      </c>
      <c r="M26" s="86">
        <v>209.13242000000002</v>
      </c>
      <c r="N26" s="86">
        <v>5736.3725000000004</v>
      </c>
      <c r="O26" s="86">
        <v>113.40768</v>
      </c>
      <c r="P26" s="86">
        <v>367.37318000000005</v>
      </c>
      <c r="Q26" s="86">
        <v>202.31035999999997</v>
      </c>
      <c r="R26" s="86">
        <v>31.917440000000003</v>
      </c>
      <c r="S26" s="86">
        <v>6233.1184999999996</v>
      </c>
      <c r="T26" s="70">
        <v>1696.2030600000001</v>
      </c>
      <c r="U26" s="70">
        <v>1337.4193099999995</v>
      </c>
      <c r="V26" s="70">
        <v>1466.6617800000001</v>
      </c>
      <c r="W26" s="70">
        <v>29.124230000000001</v>
      </c>
      <c r="X26" s="70">
        <v>2458.3293199999998</v>
      </c>
      <c r="Y26" s="70">
        <v>7106.6948200000006</v>
      </c>
      <c r="Z26" s="70">
        <f t="shared" si="0"/>
        <v>74940.606359999976</v>
      </c>
    </row>
    <row r="27" spans="1:26" x14ac:dyDescent="0.2">
      <c r="A27" s="115" t="s">
        <v>1087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70"/>
      <c r="U27" s="70"/>
      <c r="V27" s="70"/>
      <c r="W27" s="70"/>
      <c r="X27" s="70"/>
      <c r="Y27" s="70"/>
      <c r="Z27" s="70"/>
    </row>
    <row r="28" spans="1:26" x14ac:dyDescent="0.2">
      <c r="A28" s="86" t="s">
        <v>1088</v>
      </c>
      <c r="B28" s="127" t="s">
        <v>327</v>
      </c>
      <c r="C28" s="86">
        <v>20.176500000000001</v>
      </c>
      <c r="D28" s="86">
        <v>119.014</v>
      </c>
      <c r="E28" s="86">
        <v>14.652040000000001</v>
      </c>
      <c r="F28" s="86">
        <v>5.165</v>
      </c>
      <c r="G28" s="86">
        <v>264.56526000000002</v>
      </c>
      <c r="H28" s="127" t="s">
        <v>327</v>
      </c>
      <c r="I28" s="86">
        <v>2.9350000000000001</v>
      </c>
      <c r="J28" s="127" t="s">
        <v>327</v>
      </c>
      <c r="K28" s="127" t="s">
        <v>327</v>
      </c>
      <c r="L28" s="127" t="s">
        <v>327</v>
      </c>
      <c r="M28" s="127" t="s">
        <v>327</v>
      </c>
      <c r="N28" s="86">
        <v>164.48400000000001</v>
      </c>
      <c r="O28" s="127" t="s">
        <v>327</v>
      </c>
      <c r="P28" s="127" t="s">
        <v>327</v>
      </c>
      <c r="Q28" s="127" t="s">
        <v>327</v>
      </c>
      <c r="R28" s="86">
        <v>9.3049999999999997</v>
      </c>
      <c r="S28" s="86">
        <v>915.15314999999998</v>
      </c>
      <c r="T28" s="127" t="s">
        <v>327</v>
      </c>
      <c r="U28" s="127" t="s">
        <v>327</v>
      </c>
      <c r="V28" s="70">
        <v>12.18</v>
      </c>
      <c r="W28" s="127" t="s">
        <v>327</v>
      </c>
      <c r="X28" s="70">
        <v>55.043300000000002</v>
      </c>
      <c r="Y28" s="70">
        <v>14.43277</v>
      </c>
      <c r="Z28" s="70">
        <f t="shared" si="0"/>
        <v>1597.1060199999999</v>
      </c>
    </row>
    <row r="29" spans="1:26" x14ac:dyDescent="0.2">
      <c r="A29" s="115" t="s">
        <v>2391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70"/>
      <c r="U29" s="70"/>
      <c r="V29" s="70"/>
      <c r="W29" s="70"/>
      <c r="X29" s="70"/>
      <c r="Y29" s="70"/>
      <c r="Z29" s="70"/>
    </row>
    <row r="30" spans="1:26" x14ac:dyDescent="0.2">
      <c r="A30" s="86" t="s">
        <v>2392</v>
      </c>
      <c r="B30" s="127" t="s">
        <v>327</v>
      </c>
      <c r="C30" s="86">
        <v>573.82832999999994</v>
      </c>
      <c r="D30" s="86">
        <v>798.00335000000007</v>
      </c>
      <c r="E30" s="86">
        <v>144.36766999999998</v>
      </c>
      <c r="F30" s="86">
        <v>85.810290000000009</v>
      </c>
      <c r="G30" s="86">
        <v>979.11599999999999</v>
      </c>
      <c r="H30" s="86">
        <v>257.13502</v>
      </c>
      <c r="I30" s="86">
        <v>52.112619999999993</v>
      </c>
      <c r="J30" s="86">
        <v>446.27102000000002</v>
      </c>
      <c r="K30" s="86">
        <v>92.739080000000001</v>
      </c>
      <c r="L30" s="86">
        <v>87.5655</v>
      </c>
      <c r="M30" s="86">
        <v>104.86266999999999</v>
      </c>
      <c r="N30" s="86">
        <v>834.81065999999987</v>
      </c>
      <c r="O30" s="86">
        <v>489.08368999999999</v>
      </c>
      <c r="P30" s="86">
        <v>90.968220000000002</v>
      </c>
      <c r="Q30" s="86">
        <v>12.42281</v>
      </c>
      <c r="R30" s="86">
        <v>84.79992</v>
      </c>
      <c r="S30" s="86">
        <v>1490.6799499999997</v>
      </c>
      <c r="T30" s="70">
        <v>456.93490000000003</v>
      </c>
      <c r="U30" s="70">
        <v>55.835239999999999</v>
      </c>
      <c r="V30" s="70">
        <v>24.9496</v>
      </c>
      <c r="W30" s="70">
        <v>2.11</v>
      </c>
      <c r="X30" s="70">
        <v>260.67063000000002</v>
      </c>
      <c r="Y30" s="70">
        <v>236.73665000000003</v>
      </c>
      <c r="Z30" s="70">
        <f t="shared" si="0"/>
        <v>7661.8138199999994</v>
      </c>
    </row>
    <row r="31" spans="1:26" x14ac:dyDescent="0.2">
      <c r="A31" s="115" t="s">
        <v>2393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70"/>
      <c r="U31" s="70"/>
      <c r="V31" s="70"/>
      <c r="W31" s="70"/>
      <c r="X31" s="70"/>
      <c r="Y31" s="70"/>
      <c r="Z31" s="70"/>
    </row>
    <row r="32" spans="1:26" x14ac:dyDescent="0.2">
      <c r="A32" s="86" t="s">
        <v>2394</v>
      </c>
      <c r="B32" s="127" t="s">
        <v>327</v>
      </c>
      <c r="C32" s="127" t="s">
        <v>327</v>
      </c>
      <c r="D32" s="86">
        <v>1702.5812900000001</v>
      </c>
      <c r="E32" s="127" t="s">
        <v>327</v>
      </c>
      <c r="F32" s="127" t="s">
        <v>327</v>
      </c>
      <c r="G32" s="86">
        <v>393.51895999999999</v>
      </c>
      <c r="H32" s="86">
        <v>355.54996999999997</v>
      </c>
      <c r="I32" s="127" t="s">
        <v>327</v>
      </c>
      <c r="J32" s="86">
        <v>29.330719999999999</v>
      </c>
      <c r="K32" s="86">
        <v>724.82374000000004</v>
      </c>
      <c r="L32" s="86">
        <v>34500.710339999998</v>
      </c>
      <c r="M32" s="127" t="s">
        <v>327</v>
      </c>
      <c r="N32" s="86">
        <v>6533.6163499999993</v>
      </c>
      <c r="O32" s="86">
        <v>0</v>
      </c>
      <c r="P32" s="86">
        <v>962.86828000000003</v>
      </c>
      <c r="Q32" s="127" t="s">
        <v>327</v>
      </c>
      <c r="R32" s="127" t="s">
        <v>327</v>
      </c>
      <c r="S32" s="86">
        <v>2342.8146699999998</v>
      </c>
      <c r="T32" s="127" t="s">
        <v>327</v>
      </c>
      <c r="U32" s="127" t="s">
        <v>327</v>
      </c>
      <c r="V32" s="70">
        <v>1366.05963</v>
      </c>
      <c r="W32" s="127" t="s">
        <v>327</v>
      </c>
      <c r="X32" s="127" t="s">
        <v>327</v>
      </c>
      <c r="Y32" s="70">
        <v>859.53326000000004</v>
      </c>
      <c r="Z32" s="70">
        <f t="shared" si="0"/>
        <v>49771.407209999998</v>
      </c>
    </row>
    <row r="33" spans="1:26" x14ac:dyDescent="0.2">
      <c r="A33" s="115" t="s">
        <v>2395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70"/>
      <c r="U33" s="70"/>
      <c r="V33" s="70"/>
      <c r="W33" s="70"/>
      <c r="X33" s="70"/>
      <c r="Y33" s="70"/>
      <c r="Z33" s="70"/>
    </row>
    <row r="34" spans="1:26" x14ac:dyDescent="0.2">
      <c r="A34" s="86" t="s">
        <v>2396</v>
      </c>
      <c r="B34" s="127" t="s">
        <v>327</v>
      </c>
      <c r="C34" s="127" t="s">
        <v>327</v>
      </c>
      <c r="D34" s="86">
        <v>5522.703050000001</v>
      </c>
      <c r="E34" s="127" t="s">
        <v>327</v>
      </c>
      <c r="F34" s="127" t="s">
        <v>327</v>
      </c>
      <c r="G34" s="86">
        <v>55.336169999999996</v>
      </c>
      <c r="H34" s="86">
        <v>-187.31701999999999</v>
      </c>
      <c r="I34" s="127" t="s">
        <v>327</v>
      </c>
      <c r="J34" s="86">
        <v>221.02698999999998</v>
      </c>
      <c r="K34" s="127" t="s">
        <v>327</v>
      </c>
      <c r="L34" s="86">
        <v>142.87959000000001</v>
      </c>
      <c r="M34" s="127" t="s">
        <v>327</v>
      </c>
      <c r="N34" s="86">
        <v>1418.3765999999998</v>
      </c>
      <c r="O34" s="86">
        <v>0</v>
      </c>
      <c r="P34" s="127" t="s">
        <v>327</v>
      </c>
      <c r="Q34" s="127" t="s">
        <v>327</v>
      </c>
      <c r="R34" s="86">
        <v>111.91400999999999</v>
      </c>
      <c r="S34" s="86">
        <v>6096.9929599999996</v>
      </c>
      <c r="T34" s="70">
        <v>6845.45208</v>
      </c>
      <c r="U34" s="127" t="s">
        <v>327</v>
      </c>
      <c r="V34" s="70">
        <v>2203.82269</v>
      </c>
      <c r="W34" s="127" t="s">
        <v>327</v>
      </c>
      <c r="X34" s="70">
        <v>629.74401</v>
      </c>
      <c r="Y34" s="70">
        <v>513.53746000000001</v>
      </c>
      <c r="Z34" s="70">
        <f t="shared" si="0"/>
        <v>23574.46859</v>
      </c>
    </row>
    <row r="35" spans="1:26" x14ac:dyDescent="0.2">
      <c r="A35" s="115" t="s">
        <v>2397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127"/>
      <c r="Q35" s="127"/>
      <c r="R35" s="86"/>
      <c r="S35" s="86"/>
      <c r="T35" s="70"/>
      <c r="U35" s="70"/>
      <c r="V35" s="70"/>
      <c r="W35" s="70"/>
      <c r="X35" s="70"/>
      <c r="Y35" s="70"/>
      <c r="Z35" s="70"/>
    </row>
    <row r="36" spans="1:26" x14ac:dyDescent="0.2">
      <c r="A36" s="86" t="s">
        <v>2398</v>
      </c>
      <c r="B36" s="127" t="s">
        <v>327</v>
      </c>
      <c r="C36" s="86">
        <v>2327.90569</v>
      </c>
      <c r="D36" s="86">
        <v>294.21510999999998</v>
      </c>
      <c r="E36" s="127" t="s">
        <v>327</v>
      </c>
      <c r="F36" s="127" t="s">
        <v>327</v>
      </c>
      <c r="G36" s="86">
        <v>4.0934600000000003</v>
      </c>
      <c r="H36" s="86">
        <v>22.438320000000001</v>
      </c>
      <c r="I36" s="127" t="s">
        <v>327</v>
      </c>
      <c r="J36" s="127" t="s">
        <v>327</v>
      </c>
      <c r="K36" s="127" t="s">
        <v>327</v>
      </c>
      <c r="L36" s="86">
        <v>10.4293</v>
      </c>
      <c r="M36" s="127" t="s">
        <v>327</v>
      </c>
      <c r="N36" s="86">
        <v>236.75763000000001</v>
      </c>
      <c r="O36" s="86">
        <v>0</v>
      </c>
      <c r="P36" s="127" t="s">
        <v>327</v>
      </c>
      <c r="Q36" s="127" t="s">
        <v>327</v>
      </c>
      <c r="R36" s="127" t="s">
        <v>327</v>
      </c>
      <c r="S36" s="86">
        <v>83.897779999999997</v>
      </c>
      <c r="T36" s="127" t="s">
        <v>327</v>
      </c>
      <c r="U36" s="127" t="s">
        <v>327</v>
      </c>
      <c r="V36" s="70">
        <v>125.71184</v>
      </c>
      <c r="W36" s="127" t="s">
        <v>327</v>
      </c>
      <c r="X36" s="127" t="s">
        <v>327</v>
      </c>
      <c r="Y36" s="70">
        <v>5.1347199999999997</v>
      </c>
      <c r="Z36" s="70">
        <f t="shared" si="0"/>
        <v>3110.58385</v>
      </c>
    </row>
    <row r="37" spans="1:26" x14ac:dyDescent="0.2">
      <c r="A37" s="115" t="s">
        <v>2399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127"/>
      <c r="Q37" s="127"/>
      <c r="R37" s="86"/>
      <c r="S37" s="86"/>
      <c r="T37" s="70"/>
      <c r="U37" s="70"/>
      <c r="V37" s="70"/>
      <c r="W37" s="70"/>
      <c r="X37" s="70"/>
      <c r="Y37" s="70"/>
      <c r="Z37" s="70"/>
    </row>
    <row r="38" spans="1:26" x14ac:dyDescent="0.2">
      <c r="A38" s="86" t="s">
        <v>2400</v>
      </c>
      <c r="B38" s="127" t="s">
        <v>327</v>
      </c>
      <c r="C38" s="86">
        <v>14499.294419999998</v>
      </c>
      <c r="D38" s="86">
        <v>20018.526620000001</v>
      </c>
      <c r="E38" s="127" t="s">
        <v>327</v>
      </c>
      <c r="F38" s="86">
        <v>1078.2422900000001</v>
      </c>
      <c r="G38" s="86">
        <v>2483.3767199999984</v>
      </c>
      <c r="H38" s="127" t="s">
        <v>327</v>
      </c>
      <c r="I38" s="86">
        <v>4107.5081500000006</v>
      </c>
      <c r="J38" s="86">
        <v>11891.774670000001</v>
      </c>
      <c r="K38" s="86">
        <v>2321.9721199999999</v>
      </c>
      <c r="L38" s="86">
        <v>3833.6800099999996</v>
      </c>
      <c r="M38" s="127" t="s">
        <v>327</v>
      </c>
      <c r="N38" s="86">
        <v>7607.815700000001</v>
      </c>
      <c r="O38" s="86">
        <v>0</v>
      </c>
      <c r="P38" s="127" t="s">
        <v>327</v>
      </c>
      <c r="Q38" s="127" t="s">
        <v>327</v>
      </c>
      <c r="R38" s="86">
        <v>818.77357000000006</v>
      </c>
      <c r="S38" s="86">
        <v>17625.716800000002</v>
      </c>
      <c r="T38" s="70">
        <v>5846.5042400000002</v>
      </c>
      <c r="U38" s="70">
        <v>3658.2784899999997</v>
      </c>
      <c r="V38" s="70">
        <v>1169.4630300000001</v>
      </c>
      <c r="W38" s="127" t="s">
        <v>327</v>
      </c>
      <c r="X38" s="70">
        <v>3989.2519199999997</v>
      </c>
      <c r="Y38" s="127" t="s">
        <v>327</v>
      </c>
      <c r="Z38" s="70">
        <f t="shared" si="0"/>
        <v>100950.17874999998</v>
      </c>
    </row>
    <row r="39" spans="1:26" x14ac:dyDescent="0.2">
      <c r="A39" s="115" t="s">
        <v>2401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127"/>
      <c r="Q39" s="127"/>
      <c r="R39" s="86"/>
      <c r="S39" s="86"/>
      <c r="T39" s="70"/>
      <c r="U39" s="70"/>
      <c r="V39" s="70"/>
      <c r="W39" s="70"/>
      <c r="X39" s="70"/>
      <c r="Y39" s="70"/>
      <c r="Z39" s="70"/>
    </row>
    <row r="40" spans="1:26" x14ac:dyDescent="0.2">
      <c r="A40" s="86" t="s">
        <v>2402</v>
      </c>
      <c r="B40" s="127" t="s">
        <v>327</v>
      </c>
      <c r="C40" s="127" t="s">
        <v>327</v>
      </c>
      <c r="D40" s="86">
        <v>937.56484999999998</v>
      </c>
      <c r="E40" s="127" t="s">
        <v>327</v>
      </c>
      <c r="F40" s="127" t="s">
        <v>327</v>
      </c>
      <c r="G40" s="127" t="s">
        <v>327</v>
      </c>
      <c r="H40" s="127" t="s">
        <v>327</v>
      </c>
      <c r="I40" s="127" t="s">
        <v>327</v>
      </c>
      <c r="J40" s="86">
        <v>32.951540000000001</v>
      </c>
      <c r="K40" s="86">
        <v>16.74521</v>
      </c>
      <c r="L40" s="127" t="s">
        <v>327</v>
      </c>
      <c r="M40" s="86">
        <v>14.46716</v>
      </c>
      <c r="N40" s="127" t="s">
        <v>327</v>
      </c>
      <c r="O40" s="86">
        <v>13.715590000000001</v>
      </c>
      <c r="P40" s="127" t="s">
        <v>327</v>
      </c>
      <c r="Q40" s="127" t="s">
        <v>327</v>
      </c>
      <c r="R40" s="86">
        <v>94.533710000000013</v>
      </c>
      <c r="S40" s="86">
        <v>201.07054000000005</v>
      </c>
      <c r="T40" s="70">
        <v>83.314429999999987</v>
      </c>
      <c r="U40" s="127" t="s">
        <v>327</v>
      </c>
      <c r="V40" s="127" t="s">
        <v>327</v>
      </c>
      <c r="W40" s="127" t="s">
        <v>327</v>
      </c>
      <c r="X40" s="127" t="s">
        <v>327</v>
      </c>
      <c r="Y40" s="127" t="s">
        <v>327</v>
      </c>
      <c r="Z40" s="70">
        <f t="shared" si="0"/>
        <v>1394.36303</v>
      </c>
    </row>
    <row r="41" spans="1:26" x14ac:dyDescent="0.2">
      <c r="A41" s="115" t="s">
        <v>2403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70"/>
      <c r="U41" s="70"/>
      <c r="V41" s="70"/>
      <c r="W41" s="70"/>
      <c r="X41" s="70"/>
      <c r="Y41" s="70"/>
      <c r="Z41" s="70"/>
    </row>
    <row r="42" spans="1:26" x14ac:dyDescent="0.2">
      <c r="A42" s="86" t="s">
        <v>2404</v>
      </c>
      <c r="B42" s="127" t="s">
        <v>327</v>
      </c>
      <c r="C42" s="127" t="s">
        <v>327</v>
      </c>
      <c r="D42" s="127" t="s">
        <v>327</v>
      </c>
      <c r="E42" s="127" t="s">
        <v>327</v>
      </c>
      <c r="F42" s="127" t="s">
        <v>327</v>
      </c>
      <c r="G42" s="127" t="s">
        <v>327</v>
      </c>
      <c r="H42" s="127" t="s">
        <v>327</v>
      </c>
      <c r="I42" s="127" t="s">
        <v>327</v>
      </c>
      <c r="J42" s="127" t="s">
        <v>327</v>
      </c>
      <c r="K42" s="127" t="s">
        <v>327</v>
      </c>
      <c r="L42" s="127" t="s">
        <v>327</v>
      </c>
      <c r="M42" s="127" t="s">
        <v>327</v>
      </c>
      <c r="N42" s="127" t="s">
        <v>327</v>
      </c>
      <c r="O42" s="127" t="s">
        <v>327</v>
      </c>
      <c r="P42" s="127" t="s">
        <v>327</v>
      </c>
      <c r="Q42" s="127" t="s">
        <v>327</v>
      </c>
      <c r="R42" s="127" t="s">
        <v>327</v>
      </c>
      <c r="S42" s="127" t="s">
        <v>327</v>
      </c>
      <c r="T42" s="127" t="s">
        <v>327</v>
      </c>
      <c r="U42" s="127" t="s">
        <v>327</v>
      </c>
      <c r="V42" s="127" t="s">
        <v>327</v>
      </c>
      <c r="W42" s="127" t="s">
        <v>327</v>
      </c>
      <c r="X42" s="127" t="s">
        <v>327</v>
      </c>
      <c r="Y42" s="127" t="s">
        <v>327</v>
      </c>
      <c r="Z42" s="127" t="s">
        <v>327</v>
      </c>
    </row>
    <row r="43" spans="1:26" x14ac:dyDescent="0.2">
      <c r="A43" s="115" t="s">
        <v>2405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70"/>
      <c r="U43" s="70"/>
      <c r="V43" s="70"/>
      <c r="W43" s="70"/>
      <c r="X43" s="70"/>
      <c r="Y43" s="70"/>
      <c r="Z43" s="70"/>
    </row>
    <row r="44" spans="1:26" x14ac:dyDescent="0.2">
      <c r="A44" s="259" t="s">
        <v>2406</v>
      </c>
      <c r="B44" s="259">
        <v>19392.974900000005</v>
      </c>
      <c r="C44" s="259">
        <v>304882.16934000008</v>
      </c>
      <c r="D44" s="259">
        <v>438682.6464400001</v>
      </c>
      <c r="E44" s="259">
        <v>92944.833190000005</v>
      </c>
      <c r="F44" s="259">
        <v>61469.904229999993</v>
      </c>
      <c r="G44" s="259">
        <v>467403.29374999978</v>
      </c>
      <c r="H44" s="259">
        <v>172708.51123000006</v>
      </c>
      <c r="I44" s="259">
        <v>62092.334770000001</v>
      </c>
      <c r="J44" s="259">
        <v>217684.13081</v>
      </c>
      <c r="K44" s="259">
        <v>82195.224179999961</v>
      </c>
      <c r="L44" s="259">
        <v>144328.91136000003</v>
      </c>
      <c r="M44" s="259">
        <v>27489.559040000004</v>
      </c>
      <c r="N44" s="259">
        <v>187722.54906999998</v>
      </c>
      <c r="O44" s="259">
        <v>83022.200499999992</v>
      </c>
      <c r="P44" s="259">
        <v>62416.7546</v>
      </c>
      <c r="Q44" s="259">
        <v>10081.510520000002</v>
      </c>
      <c r="R44" s="259">
        <v>30702.159370000005</v>
      </c>
      <c r="S44" s="259">
        <v>236941.35821999999</v>
      </c>
      <c r="T44" s="382">
        <v>119626.59531000002</v>
      </c>
      <c r="U44" s="382">
        <v>62967.327270000002</v>
      </c>
      <c r="V44" s="382">
        <v>35018.705080000007</v>
      </c>
      <c r="W44" s="382">
        <v>2097.0127400000001</v>
      </c>
      <c r="X44" s="382">
        <v>77467.231719999996</v>
      </c>
      <c r="Y44" s="382">
        <v>163753.72139999989</v>
      </c>
      <c r="Z44" s="382">
        <f t="shared" si="0"/>
        <v>3163091.6190399998</v>
      </c>
    </row>
    <row r="45" spans="1:26" x14ac:dyDescent="0.2">
      <c r="A45" s="106" t="s">
        <v>2407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11"/>
      <c r="U45" s="111"/>
      <c r="V45" s="111"/>
      <c r="W45" s="111"/>
      <c r="X45" s="111"/>
      <c r="Y45" s="111"/>
      <c r="Z45" s="70"/>
    </row>
    <row r="46" spans="1:26" x14ac:dyDescent="0.2">
      <c r="A46" s="86" t="s">
        <v>1070</v>
      </c>
      <c r="B46" s="127" t="s">
        <v>327</v>
      </c>
      <c r="C46" s="86">
        <v>304.56430999999998</v>
      </c>
      <c r="D46" s="86">
        <v>500.48134999999996</v>
      </c>
      <c r="E46" s="127" t="s">
        <v>327</v>
      </c>
      <c r="F46" s="127" t="s">
        <v>327</v>
      </c>
      <c r="G46" s="86">
        <v>932.76085999999998</v>
      </c>
      <c r="H46" s="127" t="s">
        <v>327</v>
      </c>
      <c r="I46" s="86">
        <v>0.6986</v>
      </c>
      <c r="J46" s="86">
        <v>618.88195999999994</v>
      </c>
      <c r="K46" s="86">
        <v>123.38726</v>
      </c>
      <c r="L46" s="127" t="s">
        <v>327</v>
      </c>
      <c r="M46" s="127" t="s">
        <v>327</v>
      </c>
      <c r="N46" s="86">
        <v>338.77158000000003</v>
      </c>
      <c r="O46" s="86">
        <v>168.63060000000002</v>
      </c>
      <c r="P46" s="86">
        <v>1.476</v>
      </c>
      <c r="Q46" s="127" t="s">
        <v>327</v>
      </c>
      <c r="R46" s="127" t="s">
        <v>327</v>
      </c>
      <c r="S46" s="86">
        <v>43.686339999999994</v>
      </c>
      <c r="T46" s="127" t="s">
        <v>327</v>
      </c>
      <c r="U46" s="70">
        <v>26.288</v>
      </c>
      <c r="V46" s="127" t="s">
        <v>327</v>
      </c>
      <c r="W46" s="127" t="s">
        <v>327</v>
      </c>
      <c r="X46" s="70">
        <v>64.144999999999996</v>
      </c>
      <c r="Y46" s="127" t="s">
        <v>327</v>
      </c>
      <c r="Z46" s="70">
        <f t="shared" si="0"/>
        <v>3123.7718600000003</v>
      </c>
    </row>
    <row r="47" spans="1:26" x14ac:dyDescent="0.2">
      <c r="A47" s="115" t="s">
        <v>1071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70"/>
      <c r="U47" s="70"/>
      <c r="V47" s="70"/>
      <c r="W47" s="70"/>
      <c r="X47" s="70"/>
      <c r="Y47" s="70"/>
      <c r="Z47" s="70"/>
    </row>
    <row r="48" spans="1:26" x14ac:dyDescent="0.2">
      <c r="A48" s="86" t="s">
        <v>1072</v>
      </c>
      <c r="B48" s="86">
        <v>156.274</v>
      </c>
      <c r="C48" s="86">
        <v>324.59476000000001</v>
      </c>
      <c r="D48" s="127" t="s">
        <v>327</v>
      </c>
      <c r="E48" s="86">
        <v>2254.9694300000001</v>
      </c>
      <c r="F48" s="86">
        <v>667.9452</v>
      </c>
      <c r="G48" s="86">
        <v>8358.5726900000009</v>
      </c>
      <c r="H48" s="86">
        <v>3749.2834900000003</v>
      </c>
      <c r="I48" s="127" t="s">
        <v>327</v>
      </c>
      <c r="J48" s="127" t="s">
        <v>327</v>
      </c>
      <c r="K48" s="86">
        <v>70.769000000000005</v>
      </c>
      <c r="L48" s="127" t="s">
        <v>327</v>
      </c>
      <c r="M48" s="86">
        <v>941.16996999999992</v>
      </c>
      <c r="N48" s="86">
        <v>4276.3303599999999</v>
      </c>
      <c r="O48" s="86">
        <v>1382.9113300000001</v>
      </c>
      <c r="P48" s="86">
        <v>806.60293999999999</v>
      </c>
      <c r="Q48" s="86">
        <v>80.44422999999999</v>
      </c>
      <c r="R48" s="127" t="s">
        <v>327</v>
      </c>
      <c r="S48" s="127" t="s">
        <v>327</v>
      </c>
      <c r="T48" s="70">
        <v>2246.9308099999998</v>
      </c>
      <c r="U48" s="70">
        <v>23.071000000000002</v>
      </c>
      <c r="V48" s="127" t="s">
        <v>327</v>
      </c>
      <c r="W48" s="70">
        <v>76.288899999999998</v>
      </c>
      <c r="X48" s="70">
        <v>13.5296</v>
      </c>
      <c r="Y48" s="70">
        <v>-33.735999999999997</v>
      </c>
      <c r="Z48" s="70">
        <f t="shared" si="0"/>
        <v>25395.951710000001</v>
      </c>
    </row>
    <row r="49" spans="1:26" x14ac:dyDescent="0.2">
      <c r="A49" s="115" t="s">
        <v>1073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70"/>
      <c r="U49" s="70"/>
      <c r="V49" s="70"/>
      <c r="W49" s="70"/>
      <c r="X49" s="70"/>
      <c r="Y49" s="70"/>
      <c r="Z49" s="70"/>
    </row>
    <row r="50" spans="1:26" x14ac:dyDescent="0.2">
      <c r="A50" s="86" t="s">
        <v>1074</v>
      </c>
      <c r="B50" s="86">
        <v>6174.5140000000001</v>
      </c>
      <c r="C50" s="86">
        <v>210397.75406000001</v>
      </c>
      <c r="D50" s="86">
        <v>296803.28779000003</v>
      </c>
      <c r="E50" s="86">
        <v>103548.98694999999</v>
      </c>
      <c r="F50" s="86">
        <v>38123.506979999998</v>
      </c>
      <c r="G50" s="86">
        <v>284913.8224</v>
      </c>
      <c r="H50" s="86">
        <v>116230.68893999999</v>
      </c>
      <c r="I50" s="86">
        <v>32733.909179999999</v>
      </c>
      <c r="J50" s="86">
        <v>150344.47135000001</v>
      </c>
      <c r="K50" s="86">
        <v>58601.020750000003</v>
      </c>
      <c r="L50" s="86">
        <v>64087.824789999999</v>
      </c>
      <c r="M50" s="86">
        <v>22946.375769999999</v>
      </c>
      <c r="N50" s="86">
        <v>117346.73484</v>
      </c>
      <c r="O50" s="86">
        <v>57039.096310000001</v>
      </c>
      <c r="P50" s="86">
        <v>30820.896860000001</v>
      </c>
      <c r="Q50" s="86">
        <v>6807.8218200000001</v>
      </c>
      <c r="R50" s="86">
        <v>23999.346000000001</v>
      </c>
      <c r="S50" s="86">
        <v>147799.62118000002</v>
      </c>
      <c r="T50" s="70">
        <v>92871.13364</v>
      </c>
      <c r="U50" s="70">
        <v>39991.268459999999</v>
      </c>
      <c r="V50" s="70">
        <v>23381.956920000001</v>
      </c>
      <c r="W50" s="70">
        <v>1546.5817299999999</v>
      </c>
      <c r="X50" s="70">
        <v>39008.097409999995</v>
      </c>
      <c r="Y50" s="70">
        <v>114608.4653</v>
      </c>
      <c r="Z50" s="70">
        <f t="shared" si="0"/>
        <v>2080127.1834299995</v>
      </c>
    </row>
    <row r="51" spans="1:26" x14ac:dyDescent="0.2">
      <c r="A51" s="115" t="s">
        <v>1075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70"/>
      <c r="U51" s="70"/>
      <c r="V51" s="70"/>
      <c r="W51" s="70"/>
      <c r="X51" s="70"/>
      <c r="Y51" s="70"/>
      <c r="Z51" s="70"/>
    </row>
    <row r="52" spans="1:26" x14ac:dyDescent="0.2">
      <c r="A52" s="86" t="s">
        <v>1076</v>
      </c>
      <c r="B52" s="86">
        <v>437.41</v>
      </c>
      <c r="C52" s="86">
        <v>620.72806000000003</v>
      </c>
      <c r="D52" s="127" t="s">
        <v>327</v>
      </c>
      <c r="E52" s="86">
        <v>2854.0076300000001</v>
      </c>
      <c r="F52" s="86">
        <v>84.396020000000007</v>
      </c>
      <c r="G52" s="86">
        <v>718.12414999999999</v>
      </c>
      <c r="H52" s="86">
        <v>63.68956</v>
      </c>
      <c r="I52" s="86">
        <v>248.69692999999998</v>
      </c>
      <c r="J52" s="86">
        <v>1862.85808</v>
      </c>
      <c r="K52" s="86">
        <v>54.053359999999998</v>
      </c>
      <c r="L52" s="86">
        <v>2.4565399999999999</v>
      </c>
      <c r="M52" s="127" t="s">
        <v>327</v>
      </c>
      <c r="N52" s="86">
        <v>522.02718000000004</v>
      </c>
      <c r="O52" s="86">
        <v>230.64514000000003</v>
      </c>
      <c r="P52" s="86">
        <v>88.844999999999999</v>
      </c>
      <c r="Q52" s="127" t="s">
        <v>327</v>
      </c>
      <c r="R52" s="86">
        <v>0.92230000000000001</v>
      </c>
      <c r="S52" s="86">
        <v>5.3463700000000003</v>
      </c>
      <c r="T52" s="70">
        <v>11.188540000000001</v>
      </c>
      <c r="U52" s="70">
        <v>120.83</v>
      </c>
      <c r="V52" s="127" t="s">
        <v>327</v>
      </c>
      <c r="W52" s="70">
        <v>6.3799200000000003</v>
      </c>
      <c r="X52" s="70">
        <v>61.5259</v>
      </c>
      <c r="Y52" s="70">
        <v>481.19125000000003</v>
      </c>
      <c r="Z52" s="70">
        <f t="shared" si="0"/>
        <v>8475.3219300000001</v>
      </c>
    </row>
    <row r="53" spans="1:26" x14ac:dyDescent="0.2">
      <c r="A53" s="115" t="s">
        <v>1077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70"/>
      <c r="U53" s="70"/>
      <c r="V53" s="70"/>
      <c r="W53" s="70"/>
      <c r="X53" s="70"/>
      <c r="Y53" s="70"/>
      <c r="Z53" s="70"/>
    </row>
    <row r="54" spans="1:26" x14ac:dyDescent="0.2">
      <c r="A54" s="86" t="s">
        <v>1078</v>
      </c>
      <c r="B54" s="86">
        <v>340.238</v>
      </c>
      <c r="C54" s="86">
        <v>1099.0391999999999</v>
      </c>
      <c r="D54" s="86">
        <v>769.55007999999998</v>
      </c>
      <c r="E54" s="86">
        <v>41.167000000000002</v>
      </c>
      <c r="F54" s="86">
        <v>550.16214000000002</v>
      </c>
      <c r="G54" s="86">
        <v>1328.10051</v>
      </c>
      <c r="H54" s="86">
        <v>324.80134999999996</v>
      </c>
      <c r="I54" s="127" t="s">
        <v>327</v>
      </c>
      <c r="J54" s="86">
        <v>916.06078000000002</v>
      </c>
      <c r="K54" s="86">
        <v>169.11121</v>
      </c>
      <c r="L54" s="86">
        <v>447.52272999999997</v>
      </c>
      <c r="M54" s="86">
        <v>180.87179999999998</v>
      </c>
      <c r="N54" s="86">
        <v>888.54120999999998</v>
      </c>
      <c r="O54" s="86">
        <v>176.25700000000001</v>
      </c>
      <c r="P54" s="86">
        <v>6.7770000000000001</v>
      </c>
      <c r="Q54" s="127" t="s">
        <v>327</v>
      </c>
      <c r="R54" s="86">
        <v>41.07376</v>
      </c>
      <c r="S54" s="86">
        <v>1627.02838</v>
      </c>
      <c r="T54" s="70">
        <v>35.568089999999998</v>
      </c>
      <c r="U54" s="70">
        <v>2.669</v>
      </c>
      <c r="V54" s="70">
        <v>44.545059999999999</v>
      </c>
      <c r="W54" s="70">
        <v>343.27978000000002</v>
      </c>
      <c r="X54" s="70">
        <v>872.68608999999992</v>
      </c>
      <c r="Y54" s="70">
        <v>1016.90608</v>
      </c>
      <c r="Z54" s="70">
        <f t="shared" si="0"/>
        <v>11221.956250000001</v>
      </c>
    </row>
    <row r="55" spans="1:26" x14ac:dyDescent="0.2">
      <c r="A55" s="115" t="s">
        <v>1079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70"/>
      <c r="U55" s="70"/>
      <c r="V55" s="70"/>
      <c r="W55" s="70"/>
      <c r="X55" s="70"/>
      <c r="Y55" s="70"/>
      <c r="Z55" s="70"/>
    </row>
    <row r="56" spans="1:26" x14ac:dyDescent="0.2">
      <c r="A56" s="86" t="s">
        <v>1080</v>
      </c>
      <c r="B56" s="86">
        <v>1479.03</v>
      </c>
      <c r="C56" s="86">
        <v>508.45137</v>
      </c>
      <c r="D56" s="86">
        <v>1589.2335600000001</v>
      </c>
      <c r="E56" s="86">
        <v>280.61651000000001</v>
      </c>
      <c r="F56" s="86">
        <v>843.96549000000005</v>
      </c>
      <c r="G56" s="86">
        <v>2962.2669599999999</v>
      </c>
      <c r="H56" s="86">
        <v>91.452950000000001</v>
      </c>
      <c r="I56" s="86">
        <v>20.716349999999998</v>
      </c>
      <c r="J56" s="86">
        <v>499.61109000000005</v>
      </c>
      <c r="K56" s="86">
        <v>306.69410999999997</v>
      </c>
      <c r="L56" s="86">
        <v>362.14716999999996</v>
      </c>
      <c r="M56" s="86">
        <v>1070.6806299999998</v>
      </c>
      <c r="N56" s="86">
        <v>1322.1316000000002</v>
      </c>
      <c r="O56" s="86">
        <v>41.095750000000002</v>
      </c>
      <c r="P56" s="86">
        <v>53.822189999999999</v>
      </c>
      <c r="Q56" s="86">
        <v>2.9267600000000003</v>
      </c>
      <c r="R56" s="86">
        <v>29.592410000000001</v>
      </c>
      <c r="S56" s="86">
        <v>755.60858999999994</v>
      </c>
      <c r="T56" s="70">
        <v>159.8827</v>
      </c>
      <c r="U56" s="70">
        <v>140.16292999999999</v>
      </c>
      <c r="V56" s="70">
        <v>237.70032999999998</v>
      </c>
      <c r="W56" s="127" t="s">
        <v>327</v>
      </c>
      <c r="X56" s="70">
        <v>514.17239000000006</v>
      </c>
      <c r="Y56" s="70">
        <v>3356.7055</v>
      </c>
      <c r="Z56" s="70">
        <f t="shared" si="0"/>
        <v>16628.66734</v>
      </c>
    </row>
    <row r="57" spans="1:26" x14ac:dyDescent="0.2">
      <c r="A57" s="115" t="s">
        <v>1081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70"/>
      <c r="U57" s="70"/>
      <c r="V57" s="70"/>
      <c r="W57" s="70"/>
      <c r="X57" s="70"/>
      <c r="Y57" s="70"/>
      <c r="Z57" s="70"/>
    </row>
    <row r="58" spans="1:26" x14ac:dyDescent="0.2">
      <c r="A58" s="86" t="s">
        <v>1082</v>
      </c>
      <c r="B58" s="86">
        <v>42.344999999999999</v>
      </c>
      <c r="C58" s="127" t="s">
        <v>327</v>
      </c>
      <c r="D58" s="86">
        <v>0.60699999999999998</v>
      </c>
      <c r="E58" s="127" t="s">
        <v>327</v>
      </c>
      <c r="F58" s="127" t="s">
        <v>327</v>
      </c>
      <c r="G58" s="127" t="s">
        <v>327</v>
      </c>
      <c r="H58" s="127" t="s">
        <v>327</v>
      </c>
      <c r="I58" s="86">
        <v>-2.8559999999999999</v>
      </c>
      <c r="J58" s="127" t="s">
        <v>327</v>
      </c>
      <c r="K58" s="127" t="s">
        <v>327</v>
      </c>
      <c r="L58" s="127" t="s">
        <v>327</v>
      </c>
      <c r="M58" s="127" t="s">
        <v>327</v>
      </c>
      <c r="N58" s="86">
        <v>1.4326400000000001</v>
      </c>
      <c r="O58" s="127" t="s">
        <v>327</v>
      </c>
      <c r="P58" s="127" t="s">
        <v>327</v>
      </c>
      <c r="Q58" s="86">
        <v>3.0263599999999999</v>
      </c>
      <c r="R58" s="127" t="s">
        <v>327</v>
      </c>
      <c r="S58" s="127" t="s">
        <v>327</v>
      </c>
      <c r="T58" s="127" t="s">
        <v>327</v>
      </c>
      <c r="U58" s="127" t="s">
        <v>327</v>
      </c>
      <c r="V58" s="127" t="s">
        <v>327</v>
      </c>
      <c r="W58" s="127" t="s">
        <v>327</v>
      </c>
      <c r="X58" s="127" t="s">
        <v>327</v>
      </c>
      <c r="Y58" s="127" t="s">
        <v>327</v>
      </c>
      <c r="Z58" s="70">
        <f t="shared" si="0"/>
        <v>44.554999999999993</v>
      </c>
    </row>
    <row r="59" spans="1:26" x14ac:dyDescent="0.2">
      <c r="A59" s="115" t="s">
        <v>1083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70"/>
      <c r="U59" s="70"/>
      <c r="V59" s="70"/>
      <c r="W59" s="70"/>
      <c r="X59" s="70"/>
      <c r="Y59" s="70"/>
      <c r="Z59" s="70"/>
    </row>
    <row r="60" spans="1:26" x14ac:dyDescent="0.2">
      <c r="A60" s="86" t="s">
        <v>1084</v>
      </c>
      <c r="B60" s="86">
        <v>7.0380000000000003</v>
      </c>
      <c r="C60" s="86">
        <v>517.25558999999998</v>
      </c>
      <c r="D60" s="86">
        <v>75.631799999999998</v>
      </c>
      <c r="E60" s="127" t="s">
        <v>327</v>
      </c>
      <c r="F60" s="86">
        <v>206.49856</v>
      </c>
      <c r="G60" s="86">
        <v>1402.2582600000001</v>
      </c>
      <c r="H60" s="86">
        <v>116.74455</v>
      </c>
      <c r="I60" s="86">
        <v>77.094740000000002</v>
      </c>
      <c r="J60" s="127" t="s">
        <v>327</v>
      </c>
      <c r="K60" s="86">
        <v>244.78629000000001</v>
      </c>
      <c r="L60" s="86">
        <v>315.60795000000002</v>
      </c>
      <c r="M60" s="86">
        <v>9.1365599999999993</v>
      </c>
      <c r="N60" s="86">
        <v>23.76041</v>
      </c>
      <c r="O60" s="86">
        <v>8.6035000000000004</v>
      </c>
      <c r="P60" s="86">
        <v>0.51</v>
      </c>
      <c r="Q60" s="86">
        <v>20.318819999999999</v>
      </c>
      <c r="R60" s="127" t="s">
        <v>327</v>
      </c>
      <c r="S60" s="86">
        <v>502.78246000000001</v>
      </c>
      <c r="T60" s="70">
        <v>26.415040000000001</v>
      </c>
      <c r="U60" s="70">
        <v>71.856999999999999</v>
      </c>
      <c r="V60" s="70">
        <v>17.695900000000002</v>
      </c>
      <c r="W60" s="70">
        <v>2.8626399999999999</v>
      </c>
      <c r="X60" s="70">
        <v>307.58727000000005</v>
      </c>
      <c r="Y60" s="70">
        <v>521.81700000000001</v>
      </c>
      <c r="Z60" s="70">
        <f t="shared" si="0"/>
        <v>4476.2623399999993</v>
      </c>
    </row>
    <row r="61" spans="1:26" x14ac:dyDescent="0.2">
      <c r="A61" s="115" t="s">
        <v>1085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70"/>
      <c r="U61" s="70"/>
      <c r="V61" s="70"/>
      <c r="W61" s="70"/>
      <c r="X61" s="70"/>
      <c r="Y61" s="70"/>
      <c r="Z61" s="70"/>
    </row>
    <row r="62" spans="1:26" x14ac:dyDescent="0.2">
      <c r="A62" s="86" t="s">
        <v>1086</v>
      </c>
      <c r="B62" s="86">
        <v>406.34</v>
      </c>
      <c r="C62" s="86">
        <v>10103.098239999999</v>
      </c>
      <c r="D62" s="86">
        <v>4780.3088499999994</v>
      </c>
      <c r="E62" s="127" t="s">
        <v>327</v>
      </c>
      <c r="F62" s="86">
        <v>619.75376000000006</v>
      </c>
      <c r="G62" s="86">
        <v>13845.875379999999</v>
      </c>
      <c r="H62" s="86">
        <v>1236.47983</v>
      </c>
      <c r="I62" s="86">
        <v>1231.0944199999999</v>
      </c>
      <c r="J62" s="86">
        <v>1000.34674</v>
      </c>
      <c r="K62" s="86">
        <v>1149.2789599999999</v>
      </c>
      <c r="L62" s="86">
        <v>8050.2444699999996</v>
      </c>
      <c r="M62" s="86">
        <v>15.18304</v>
      </c>
      <c r="N62" s="86">
        <v>3835.2453799999998</v>
      </c>
      <c r="O62" s="86">
        <v>30.899319999999999</v>
      </c>
      <c r="P62" s="86">
        <v>42.546250000000001</v>
      </c>
      <c r="Q62" s="86">
        <v>249.98842000000002</v>
      </c>
      <c r="R62" s="86">
        <v>17.048999999999999</v>
      </c>
      <c r="S62" s="86">
        <v>1352.27458</v>
      </c>
      <c r="T62" s="70">
        <v>77.319460000000007</v>
      </c>
      <c r="U62" s="70">
        <v>818.60070999999994</v>
      </c>
      <c r="V62" s="70">
        <v>914.82193999999993</v>
      </c>
      <c r="W62" s="70">
        <v>42.260949999999994</v>
      </c>
      <c r="X62" s="70">
        <v>2581.9415099999997</v>
      </c>
      <c r="Y62" s="70">
        <v>7027.3171700000003</v>
      </c>
      <c r="Z62" s="70">
        <f t="shared" si="0"/>
        <v>59428.268380000001</v>
      </c>
    </row>
    <row r="63" spans="1:26" x14ac:dyDescent="0.2">
      <c r="A63" s="115" t="s">
        <v>1087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70"/>
      <c r="U63" s="70"/>
      <c r="V63" s="70"/>
      <c r="W63" s="70"/>
      <c r="X63" s="70"/>
      <c r="Y63" s="70"/>
      <c r="Z63" s="70"/>
    </row>
    <row r="64" spans="1:26" x14ac:dyDescent="0.2">
      <c r="A64" s="86" t="s">
        <v>1088</v>
      </c>
      <c r="B64" s="127" t="s">
        <v>327</v>
      </c>
      <c r="C64" s="127" t="s">
        <v>327</v>
      </c>
      <c r="D64" s="86">
        <v>48.327030000000001</v>
      </c>
      <c r="E64" s="127" t="s">
        <v>327</v>
      </c>
      <c r="F64" s="86">
        <v>5.6126000000000005</v>
      </c>
      <c r="G64" s="86">
        <v>226.27689000000001</v>
      </c>
      <c r="H64" s="86">
        <v>2.0990000000000002</v>
      </c>
      <c r="I64" s="127" t="s">
        <v>327</v>
      </c>
      <c r="J64" s="127" t="s">
        <v>327</v>
      </c>
      <c r="K64" s="127" t="s">
        <v>327</v>
      </c>
      <c r="L64" s="127" t="s">
        <v>327</v>
      </c>
      <c r="M64" s="127" t="s">
        <v>327</v>
      </c>
      <c r="N64" s="86">
        <v>354.00418000000002</v>
      </c>
      <c r="O64" s="127" t="s">
        <v>327</v>
      </c>
      <c r="P64" s="127" t="s">
        <v>327</v>
      </c>
      <c r="Q64" s="127" t="s">
        <v>327</v>
      </c>
      <c r="R64" s="127" t="s">
        <v>327</v>
      </c>
      <c r="S64" s="86">
        <v>388.27252000000004</v>
      </c>
      <c r="T64" s="127" t="s">
        <v>327</v>
      </c>
      <c r="U64" s="127" t="s">
        <v>327</v>
      </c>
      <c r="V64" s="127" t="s">
        <v>327</v>
      </c>
      <c r="W64" s="127" t="s">
        <v>327</v>
      </c>
      <c r="X64" s="70">
        <v>14.087</v>
      </c>
      <c r="Y64" s="127" t="s">
        <v>327</v>
      </c>
      <c r="Z64" s="70">
        <f t="shared" si="0"/>
        <v>1038.67922</v>
      </c>
    </row>
    <row r="65" spans="1:26" x14ac:dyDescent="0.2">
      <c r="A65" s="115" t="s">
        <v>2391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127"/>
      <c r="M65" s="86"/>
      <c r="N65" s="86"/>
      <c r="O65" s="86"/>
      <c r="P65" s="86"/>
      <c r="Q65" s="86"/>
      <c r="R65" s="86"/>
      <c r="S65" s="86"/>
      <c r="T65" s="70"/>
      <c r="U65" s="70"/>
      <c r="V65" s="70"/>
      <c r="W65" s="70"/>
      <c r="X65" s="70"/>
      <c r="Y65" s="70"/>
      <c r="Z65" s="70"/>
    </row>
    <row r="66" spans="1:26" x14ac:dyDescent="0.2">
      <c r="A66" s="86" t="s">
        <v>2392</v>
      </c>
      <c r="B66" s="127" t="s">
        <v>327</v>
      </c>
      <c r="C66" s="86">
        <v>69.625149999999991</v>
      </c>
      <c r="D66" s="86">
        <v>0.61714000000000002</v>
      </c>
      <c r="E66" s="127" t="s">
        <v>327</v>
      </c>
      <c r="F66" s="86">
        <v>3</v>
      </c>
      <c r="G66" s="86">
        <v>0.64487000000000005</v>
      </c>
      <c r="H66" s="127" t="s">
        <v>327</v>
      </c>
      <c r="I66" s="127" t="s">
        <v>327</v>
      </c>
      <c r="J66" s="127" t="s">
        <v>327</v>
      </c>
      <c r="K66" s="127" t="s">
        <v>327</v>
      </c>
      <c r="L66" s="127" t="s">
        <v>327</v>
      </c>
      <c r="M66" s="127" t="s">
        <v>327</v>
      </c>
      <c r="N66" s="86">
        <v>3.67103</v>
      </c>
      <c r="O66" s="127" t="s">
        <v>327</v>
      </c>
      <c r="P66" s="127" t="s">
        <v>327</v>
      </c>
      <c r="Q66" s="127" t="s">
        <v>327</v>
      </c>
      <c r="R66" s="127" t="s">
        <v>327</v>
      </c>
      <c r="S66" s="86">
        <v>315.49493000000001</v>
      </c>
      <c r="T66" s="127" t="s">
        <v>327</v>
      </c>
      <c r="U66" s="127" t="s">
        <v>327</v>
      </c>
      <c r="V66" s="127" t="s">
        <v>327</v>
      </c>
      <c r="W66" s="127" t="s">
        <v>327</v>
      </c>
      <c r="X66" s="127" t="s">
        <v>327</v>
      </c>
      <c r="Y66" s="127" t="s">
        <v>327</v>
      </c>
      <c r="Z66" s="70">
        <f t="shared" si="0"/>
        <v>393.05312000000004</v>
      </c>
    </row>
    <row r="67" spans="1:26" x14ac:dyDescent="0.2">
      <c r="A67" s="115" t="s">
        <v>2393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127"/>
      <c r="P67" s="127"/>
      <c r="Q67" s="127"/>
      <c r="R67" s="127"/>
      <c r="S67" s="86"/>
      <c r="T67" s="70"/>
      <c r="U67" s="70"/>
      <c r="V67" s="70"/>
      <c r="W67" s="70"/>
      <c r="X67" s="70"/>
      <c r="Y67" s="70"/>
      <c r="Z67" s="70"/>
    </row>
    <row r="68" spans="1:26" x14ac:dyDescent="0.2">
      <c r="A68" s="86" t="s">
        <v>2394</v>
      </c>
      <c r="B68" s="127" t="s">
        <v>327</v>
      </c>
      <c r="C68" s="127" t="s">
        <v>327</v>
      </c>
      <c r="D68" s="86">
        <v>506.52100000000002</v>
      </c>
      <c r="E68" s="127" t="s">
        <v>327</v>
      </c>
      <c r="F68" s="127" t="s">
        <v>327</v>
      </c>
      <c r="G68" s="86">
        <v>0.84951999999999994</v>
      </c>
      <c r="H68" s="127" t="s">
        <v>327</v>
      </c>
      <c r="I68" s="127" t="s">
        <v>327</v>
      </c>
      <c r="J68" s="127" t="s">
        <v>327</v>
      </c>
      <c r="K68" s="127" t="s">
        <v>327</v>
      </c>
      <c r="L68" s="86">
        <v>2.1799499999999998</v>
      </c>
      <c r="M68" s="127" t="s">
        <v>327</v>
      </c>
      <c r="N68" s="86">
        <v>9.5049899999999994</v>
      </c>
      <c r="O68" s="127" t="s">
        <v>327</v>
      </c>
      <c r="P68" s="127" t="s">
        <v>327</v>
      </c>
      <c r="Q68" s="127" t="s">
        <v>327</v>
      </c>
      <c r="R68" s="127" t="s">
        <v>327</v>
      </c>
      <c r="S68" s="86">
        <v>2052.0263</v>
      </c>
      <c r="T68" s="127" t="s">
        <v>327</v>
      </c>
      <c r="U68" s="127" t="s">
        <v>327</v>
      </c>
      <c r="V68" s="127" t="s">
        <v>327</v>
      </c>
      <c r="W68" s="127" t="s">
        <v>327</v>
      </c>
      <c r="X68" s="127" t="s">
        <v>327</v>
      </c>
      <c r="Y68" s="70">
        <v>1703.0385800000001</v>
      </c>
      <c r="Z68" s="70">
        <f t="shared" si="0"/>
        <v>4274.1203400000004</v>
      </c>
    </row>
    <row r="69" spans="1:26" x14ac:dyDescent="0.2">
      <c r="A69" s="115" t="s">
        <v>2395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127"/>
      <c r="P69" s="127"/>
      <c r="Q69" s="127"/>
      <c r="R69" s="127"/>
      <c r="S69" s="86"/>
      <c r="T69" s="70"/>
      <c r="U69" s="70"/>
      <c r="V69" s="70"/>
      <c r="W69" s="70"/>
      <c r="X69" s="70"/>
      <c r="Y69" s="70"/>
      <c r="Z69" s="70"/>
    </row>
    <row r="70" spans="1:26" x14ac:dyDescent="0.2">
      <c r="A70" s="86" t="s">
        <v>2396</v>
      </c>
      <c r="B70" s="127" t="s">
        <v>327</v>
      </c>
      <c r="C70" s="127" t="s">
        <v>327</v>
      </c>
      <c r="D70" s="86">
        <v>1.4856199999999999</v>
      </c>
      <c r="E70" s="127" t="s">
        <v>327</v>
      </c>
      <c r="F70" s="127" t="s">
        <v>327</v>
      </c>
      <c r="G70" s="127" t="s">
        <v>327</v>
      </c>
      <c r="H70" s="86">
        <v>-48.9572</v>
      </c>
      <c r="I70" s="127" t="s">
        <v>327</v>
      </c>
      <c r="J70" s="127" t="s">
        <v>327</v>
      </c>
      <c r="K70" s="127" t="s">
        <v>327</v>
      </c>
      <c r="L70" s="86">
        <v>778.49224000000004</v>
      </c>
      <c r="M70" s="127" t="s">
        <v>327</v>
      </c>
      <c r="N70" s="127" t="s">
        <v>327</v>
      </c>
      <c r="O70" s="127" t="s">
        <v>327</v>
      </c>
      <c r="P70" s="127" t="s">
        <v>327</v>
      </c>
      <c r="Q70" s="127" t="s">
        <v>327</v>
      </c>
      <c r="R70" s="127" t="s">
        <v>327</v>
      </c>
      <c r="S70" s="86">
        <v>284.30397999999997</v>
      </c>
      <c r="T70" s="70">
        <v>61.555639999999997</v>
      </c>
      <c r="U70" s="127" t="s">
        <v>327</v>
      </c>
      <c r="V70" s="127" t="s">
        <v>327</v>
      </c>
      <c r="W70" s="127" t="s">
        <v>327</v>
      </c>
      <c r="X70" s="127" t="s">
        <v>327</v>
      </c>
      <c r="Y70" s="127" t="s">
        <v>327</v>
      </c>
      <c r="Z70" s="70">
        <f t="shared" si="0"/>
        <v>1076.8802800000001</v>
      </c>
    </row>
    <row r="71" spans="1:26" x14ac:dyDescent="0.2">
      <c r="A71" s="115" t="s">
        <v>2397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70"/>
      <c r="U71" s="70"/>
      <c r="V71" s="70"/>
      <c r="W71" s="70"/>
      <c r="X71" s="70"/>
      <c r="Y71" s="70"/>
      <c r="Z71" s="70"/>
    </row>
    <row r="72" spans="1:26" x14ac:dyDescent="0.2">
      <c r="A72" s="86" t="s">
        <v>2398</v>
      </c>
      <c r="B72" s="127" t="s">
        <v>327</v>
      </c>
      <c r="C72" s="127" t="s">
        <v>327</v>
      </c>
      <c r="D72" s="127" t="s">
        <v>327</v>
      </c>
      <c r="E72" s="127" t="s">
        <v>327</v>
      </c>
      <c r="F72" s="127" t="s">
        <v>327</v>
      </c>
      <c r="G72" s="127" t="s">
        <v>327</v>
      </c>
      <c r="H72" s="86">
        <v>130.42520999999999</v>
      </c>
      <c r="I72" s="127" t="s">
        <v>327</v>
      </c>
      <c r="J72" s="127" t="s">
        <v>327</v>
      </c>
      <c r="K72" s="127" t="s">
        <v>327</v>
      </c>
      <c r="L72" s="127" t="s">
        <v>327</v>
      </c>
      <c r="M72" s="127" t="s">
        <v>327</v>
      </c>
      <c r="N72" s="127" t="s">
        <v>327</v>
      </c>
      <c r="O72" s="127" t="s">
        <v>327</v>
      </c>
      <c r="P72" s="127" t="s">
        <v>327</v>
      </c>
      <c r="Q72" s="127" t="s">
        <v>327</v>
      </c>
      <c r="R72" s="127" t="s">
        <v>327</v>
      </c>
      <c r="S72" s="127" t="s">
        <v>327</v>
      </c>
      <c r="T72" s="127" t="s">
        <v>327</v>
      </c>
      <c r="U72" s="127" t="s">
        <v>327</v>
      </c>
      <c r="V72" s="127" t="s">
        <v>327</v>
      </c>
      <c r="W72" s="127" t="s">
        <v>327</v>
      </c>
      <c r="X72" s="127" t="s">
        <v>327</v>
      </c>
      <c r="Y72" s="127" t="s">
        <v>327</v>
      </c>
      <c r="Z72" s="70">
        <f t="shared" si="0"/>
        <v>130.42520999999999</v>
      </c>
    </row>
    <row r="73" spans="1:26" x14ac:dyDescent="0.2">
      <c r="A73" s="115" t="s">
        <v>2399</v>
      </c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70"/>
      <c r="U73" s="70"/>
      <c r="V73" s="70"/>
      <c r="W73" s="70"/>
      <c r="X73" s="70"/>
      <c r="Y73" s="70"/>
      <c r="Z73" s="70"/>
    </row>
    <row r="74" spans="1:26" x14ac:dyDescent="0.2">
      <c r="A74" s="86" t="s">
        <v>2400</v>
      </c>
      <c r="B74" s="127" t="s">
        <v>327</v>
      </c>
      <c r="C74" s="86">
        <v>4514.2493899999999</v>
      </c>
      <c r="D74" s="86">
        <v>6836.9964400000008</v>
      </c>
      <c r="E74" s="127" t="s">
        <v>327</v>
      </c>
      <c r="F74" s="127" t="s">
        <v>327</v>
      </c>
      <c r="G74" s="127" t="s">
        <v>327</v>
      </c>
      <c r="H74" s="127" t="s">
        <v>327</v>
      </c>
      <c r="I74" s="86">
        <v>545.72298000000001</v>
      </c>
      <c r="J74" s="86">
        <v>4275.9251100000001</v>
      </c>
      <c r="K74" s="86">
        <v>1043.10871</v>
      </c>
      <c r="L74" s="86">
        <v>641.32083999999998</v>
      </c>
      <c r="M74" s="127" t="s">
        <v>327</v>
      </c>
      <c r="N74" s="86">
        <v>85.475239999999999</v>
      </c>
      <c r="O74" s="127" t="s">
        <v>327</v>
      </c>
      <c r="P74" s="127" t="s">
        <v>327</v>
      </c>
      <c r="Q74" s="127" t="s">
        <v>327</v>
      </c>
      <c r="R74" s="86">
        <v>460.69099999999997</v>
      </c>
      <c r="S74" s="86">
        <v>4969.1665700000003</v>
      </c>
      <c r="T74" s="70">
        <v>270.75</v>
      </c>
      <c r="U74" s="70">
        <v>799.78899999999999</v>
      </c>
      <c r="V74" s="70">
        <v>425.27940999999998</v>
      </c>
      <c r="W74" s="127" t="s">
        <v>327</v>
      </c>
      <c r="X74" s="70">
        <v>511.52231</v>
      </c>
      <c r="Y74" s="70">
        <v>2814.3497299999999</v>
      </c>
      <c r="Z74" s="70">
        <f t="shared" si="0"/>
        <v>28194.346729999997</v>
      </c>
    </row>
    <row r="75" spans="1:26" x14ac:dyDescent="0.2">
      <c r="A75" s="115" t="s">
        <v>2401</v>
      </c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70"/>
      <c r="U75" s="70"/>
      <c r="V75" s="70"/>
      <c r="W75" s="70"/>
      <c r="X75" s="70"/>
      <c r="Y75" s="70"/>
      <c r="Z75" s="70"/>
    </row>
    <row r="76" spans="1:26" x14ac:dyDescent="0.2">
      <c r="A76" s="86" t="s">
        <v>2402</v>
      </c>
      <c r="B76" s="127" t="s">
        <v>327</v>
      </c>
      <c r="C76" s="127" t="s">
        <v>327</v>
      </c>
      <c r="D76" s="86">
        <v>12.106770000000001</v>
      </c>
      <c r="E76" s="127" t="s">
        <v>327</v>
      </c>
      <c r="F76" s="127" t="s">
        <v>327</v>
      </c>
      <c r="G76" s="127" t="s">
        <v>327</v>
      </c>
      <c r="H76" s="127" t="s">
        <v>327</v>
      </c>
      <c r="I76" s="127" t="s">
        <v>327</v>
      </c>
      <c r="J76" s="86">
        <v>18.523990000000001</v>
      </c>
      <c r="K76" s="127" t="s">
        <v>327</v>
      </c>
      <c r="L76" s="127" t="s">
        <v>327</v>
      </c>
      <c r="M76" s="127" t="s">
        <v>327</v>
      </c>
      <c r="N76" s="127" t="s">
        <v>327</v>
      </c>
      <c r="O76" s="127" t="s">
        <v>327</v>
      </c>
      <c r="P76" s="127" t="s">
        <v>327</v>
      </c>
      <c r="Q76" s="127" t="s">
        <v>327</v>
      </c>
      <c r="R76" s="127" t="s">
        <v>327</v>
      </c>
      <c r="S76" s="127" t="s">
        <v>327</v>
      </c>
      <c r="T76" s="127" t="s">
        <v>327</v>
      </c>
      <c r="U76" s="127" t="s">
        <v>327</v>
      </c>
      <c r="V76" s="127" t="s">
        <v>327</v>
      </c>
      <c r="W76" s="127" t="s">
        <v>327</v>
      </c>
      <c r="X76" s="127" t="s">
        <v>327</v>
      </c>
      <c r="Y76" s="127" t="s">
        <v>327</v>
      </c>
      <c r="Z76" s="70">
        <f>SUM(B76:Y76)</f>
        <v>30.630760000000002</v>
      </c>
    </row>
    <row r="77" spans="1:26" x14ac:dyDescent="0.2">
      <c r="A77" s="115" t="s">
        <v>2403</v>
      </c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70"/>
      <c r="U77" s="70"/>
      <c r="V77" s="70"/>
      <c r="W77" s="70"/>
      <c r="X77" s="70"/>
      <c r="Y77" s="70"/>
      <c r="Z77" s="70"/>
    </row>
    <row r="78" spans="1:26" x14ac:dyDescent="0.2">
      <c r="A78" s="86" t="s">
        <v>2404</v>
      </c>
      <c r="B78" s="127" t="s">
        <v>327</v>
      </c>
      <c r="C78" s="127" t="s">
        <v>327</v>
      </c>
      <c r="D78" s="127" t="s">
        <v>327</v>
      </c>
      <c r="E78" s="127" t="s">
        <v>327</v>
      </c>
      <c r="F78" s="127" t="s">
        <v>327</v>
      </c>
      <c r="G78" s="127" t="s">
        <v>327</v>
      </c>
      <c r="H78" s="127" t="s">
        <v>327</v>
      </c>
      <c r="I78" s="127" t="s">
        <v>327</v>
      </c>
      <c r="J78" s="127" t="s">
        <v>327</v>
      </c>
      <c r="K78" s="127" t="s">
        <v>327</v>
      </c>
      <c r="L78" s="127" t="s">
        <v>327</v>
      </c>
      <c r="M78" s="127" t="s">
        <v>327</v>
      </c>
      <c r="N78" s="127" t="s">
        <v>327</v>
      </c>
      <c r="O78" s="127" t="s">
        <v>327</v>
      </c>
      <c r="P78" s="127" t="s">
        <v>327</v>
      </c>
      <c r="Q78" s="127" t="s">
        <v>327</v>
      </c>
      <c r="R78" s="127" t="s">
        <v>327</v>
      </c>
      <c r="S78" s="127" t="s">
        <v>327</v>
      </c>
      <c r="T78" s="127" t="s">
        <v>327</v>
      </c>
      <c r="U78" s="127" t="s">
        <v>327</v>
      </c>
      <c r="V78" s="127" t="s">
        <v>327</v>
      </c>
      <c r="W78" s="127" t="s">
        <v>327</v>
      </c>
      <c r="X78" s="127" t="s">
        <v>327</v>
      </c>
      <c r="Y78" s="127" t="s">
        <v>327</v>
      </c>
      <c r="Z78" s="294" t="s">
        <v>327</v>
      </c>
    </row>
    <row r="79" spans="1:26" x14ac:dyDescent="0.2">
      <c r="A79" s="115" t="s">
        <v>2405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70"/>
      <c r="U79" s="70"/>
      <c r="V79" s="70"/>
      <c r="W79" s="70"/>
      <c r="X79" s="70"/>
      <c r="Y79" s="70"/>
      <c r="Z79" s="70"/>
    </row>
    <row r="80" spans="1:26" ht="13.5" thickBot="1" x14ac:dyDescent="0.25">
      <c r="A80" s="265" t="s">
        <v>2406</v>
      </c>
      <c r="B80" s="265">
        <v>9043.1890000000003</v>
      </c>
      <c r="C80" s="265">
        <v>228459.56485999998</v>
      </c>
      <c r="D80" s="265">
        <v>311925.15443</v>
      </c>
      <c r="E80" s="265">
        <v>108979.74751999999</v>
      </c>
      <c r="F80" s="265">
        <v>41104.84075000001</v>
      </c>
      <c r="G80" s="265">
        <v>314689.55248999991</v>
      </c>
      <c r="H80" s="265">
        <v>121896.87817999997</v>
      </c>
      <c r="I80" s="265">
        <v>34855.077199999992</v>
      </c>
      <c r="J80" s="265">
        <v>159536.67910000007</v>
      </c>
      <c r="K80" s="265">
        <v>61762.209649999997</v>
      </c>
      <c r="L80" s="265">
        <v>74687.796680000014</v>
      </c>
      <c r="M80" s="265">
        <v>25163.417769999996</v>
      </c>
      <c r="N80" s="265">
        <v>129007.76838999998</v>
      </c>
      <c r="O80" s="265">
        <v>59078.13895</v>
      </c>
      <c r="P80" s="265">
        <v>31821.476240000004</v>
      </c>
      <c r="Q80" s="265">
        <v>7164.5264100000013</v>
      </c>
      <c r="R80" s="265">
        <v>24548.821970000001</v>
      </c>
      <c r="S80" s="265">
        <v>160095.61220000006</v>
      </c>
      <c r="T80" s="273">
        <v>95760.775080000007</v>
      </c>
      <c r="U80" s="273">
        <v>41994.536100000005</v>
      </c>
      <c r="V80" s="273">
        <v>25021.99956</v>
      </c>
      <c r="W80" s="273">
        <v>2017.8425199999997</v>
      </c>
      <c r="X80" s="273">
        <v>43949.294480000004</v>
      </c>
      <c r="Y80" s="273">
        <v>131496.05460999999</v>
      </c>
      <c r="Z80" s="273">
        <f>SUM(B80:Y80)</f>
        <v>2244060.9541399996</v>
      </c>
    </row>
    <row r="81" spans="1:26" x14ac:dyDescent="0.2">
      <c r="A81" s="114"/>
      <c r="T81"/>
      <c r="U81"/>
      <c r="V81"/>
      <c r="W81"/>
      <c r="X81"/>
      <c r="Y81"/>
      <c r="Z81"/>
    </row>
    <row r="82" spans="1:26" x14ac:dyDescent="0.2">
      <c r="T82"/>
      <c r="U82"/>
      <c r="V82"/>
      <c r="W82"/>
      <c r="X82"/>
      <c r="Y82"/>
      <c r="Z82"/>
    </row>
    <row r="83" spans="1:26" x14ac:dyDescent="0.2">
      <c r="T83"/>
      <c r="U83"/>
      <c r="V83"/>
      <c r="W83"/>
      <c r="X83"/>
      <c r="Y83"/>
      <c r="Z83"/>
    </row>
    <row r="84" spans="1:26" x14ac:dyDescent="0.2">
      <c r="T84"/>
      <c r="U84"/>
      <c r="V84"/>
      <c r="W84"/>
      <c r="X84"/>
      <c r="Y84"/>
      <c r="Z84"/>
    </row>
    <row r="85" spans="1:26" x14ac:dyDescent="0.2">
      <c r="T85"/>
      <c r="U85"/>
      <c r="V85"/>
      <c r="W85"/>
      <c r="X85"/>
      <c r="Y85"/>
      <c r="Z85"/>
    </row>
    <row r="86" spans="1:26" x14ac:dyDescent="0.2">
      <c r="T86"/>
      <c r="U86"/>
      <c r="V86"/>
      <c r="W86"/>
      <c r="X86"/>
      <c r="Y86"/>
      <c r="Z86"/>
    </row>
    <row r="87" spans="1:26" x14ac:dyDescent="0.2">
      <c r="T87"/>
      <c r="U87"/>
      <c r="V87"/>
      <c r="W87"/>
      <c r="X87"/>
      <c r="Y87"/>
      <c r="Z87"/>
    </row>
    <row r="88" spans="1:26" x14ac:dyDescent="0.2">
      <c r="T88"/>
      <c r="U88"/>
      <c r="V88"/>
      <c r="W88"/>
      <c r="X88"/>
      <c r="Y88"/>
      <c r="Z88"/>
    </row>
    <row r="89" spans="1:26" x14ac:dyDescent="0.2">
      <c r="T89"/>
      <c r="U89"/>
      <c r="V89"/>
      <c r="W89"/>
      <c r="X89"/>
      <c r="Y89"/>
      <c r="Z89"/>
    </row>
    <row r="90" spans="1:26" x14ac:dyDescent="0.2">
      <c r="T90"/>
      <c r="U90"/>
      <c r="V90"/>
      <c r="W90"/>
      <c r="X90"/>
      <c r="Y90"/>
      <c r="Z90"/>
    </row>
    <row r="91" spans="1:26" x14ac:dyDescent="0.2">
      <c r="T91"/>
      <c r="U91"/>
      <c r="V91"/>
      <c r="W91"/>
      <c r="X91"/>
      <c r="Y91"/>
      <c r="Z91"/>
    </row>
    <row r="92" spans="1:26" x14ac:dyDescent="0.2">
      <c r="T92"/>
      <c r="U92"/>
      <c r="V92"/>
      <c r="W92"/>
      <c r="X92"/>
      <c r="Y92"/>
      <c r="Z92"/>
    </row>
    <row r="93" spans="1:26" x14ac:dyDescent="0.2">
      <c r="T93"/>
      <c r="U93"/>
      <c r="V93"/>
      <c r="W93"/>
      <c r="X93"/>
      <c r="Y93"/>
      <c r="Z93"/>
    </row>
    <row r="94" spans="1:26" x14ac:dyDescent="0.2">
      <c r="T94"/>
      <c r="U94"/>
      <c r="V94"/>
      <c r="W94"/>
      <c r="X94"/>
      <c r="Y94"/>
      <c r="Z94"/>
    </row>
    <row r="95" spans="1:26" x14ac:dyDescent="0.2">
      <c r="T95"/>
      <c r="U95"/>
      <c r="V95"/>
      <c r="W95"/>
      <c r="X95"/>
      <c r="Y95"/>
      <c r="Z95"/>
    </row>
    <row r="96" spans="1:26" x14ac:dyDescent="0.2">
      <c r="T96"/>
      <c r="U96"/>
      <c r="V96"/>
      <c r="W96"/>
      <c r="X96"/>
      <c r="Y96"/>
      <c r="Z96"/>
    </row>
    <row r="97" spans="20:26" x14ac:dyDescent="0.2">
      <c r="T97"/>
      <c r="U97"/>
      <c r="V97"/>
      <c r="W97"/>
      <c r="X97"/>
      <c r="Y97"/>
      <c r="Z97"/>
    </row>
    <row r="98" spans="20:26" x14ac:dyDescent="0.2">
      <c r="T98"/>
      <c r="U98"/>
      <c r="V98"/>
      <c r="W98"/>
      <c r="X98"/>
      <c r="Y98"/>
      <c r="Z98"/>
    </row>
    <row r="99" spans="20:26" x14ac:dyDescent="0.2">
      <c r="T99"/>
      <c r="U99"/>
      <c r="V99"/>
      <c r="W99"/>
      <c r="X99"/>
      <c r="Y99"/>
      <c r="Z99"/>
    </row>
    <row r="100" spans="20:26" x14ac:dyDescent="0.2">
      <c r="T100"/>
      <c r="U100"/>
      <c r="V100"/>
      <c r="W100"/>
      <c r="X100"/>
      <c r="Y100"/>
      <c r="Z100"/>
    </row>
    <row r="101" spans="20:26" x14ac:dyDescent="0.2">
      <c r="T101"/>
      <c r="U101"/>
      <c r="V101"/>
      <c r="W101"/>
      <c r="X101"/>
      <c r="Y101"/>
      <c r="Z101"/>
    </row>
    <row r="102" spans="20:26" x14ac:dyDescent="0.2">
      <c r="T102"/>
      <c r="U102"/>
      <c r="V102"/>
      <c r="W102"/>
      <c r="X102"/>
      <c r="Y102"/>
      <c r="Z102"/>
    </row>
    <row r="103" spans="20:26" x14ac:dyDescent="0.2">
      <c r="T103"/>
      <c r="U103"/>
      <c r="V103"/>
      <c r="W103"/>
      <c r="X103"/>
      <c r="Y103"/>
      <c r="Z103"/>
    </row>
    <row r="104" spans="20:26" x14ac:dyDescent="0.2">
      <c r="T104"/>
      <c r="U104"/>
      <c r="V104"/>
      <c r="W104"/>
      <c r="X104"/>
      <c r="Y104"/>
      <c r="Z104"/>
    </row>
    <row r="105" spans="20:26" x14ac:dyDescent="0.2">
      <c r="T105"/>
      <c r="U105"/>
      <c r="V105"/>
      <c r="W105"/>
      <c r="X105"/>
      <c r="Y105"/>
      <c r="Z105"/>
    </row>
    <row r="106" spans="20:26" x14ac:dyDescent="0.2">
      <c r="T106"/>
      <c r="U106"/>
      <c r="V106"/>
      <c r="W106"/>
      <c r="X106"/>
      <c r="Y106"/>
      <c r="Z106"/>
    </row>
    <row r="107" spans="20:26" x14ac:dyDescent="0.2">
      <c r="T107"/>
      <c r="U107"/>
      <c r="V107"/>
      <c r="W107"/>
      <c r="X107"/>
      <c r="Y107"/>
      <c r="Z107"/>
    </row>
    <row r="108" spans="20:26" x14ac:dyDescent="0.2">
      <c r="T108"/>
      <c r="U108"/>
      <c r="V108"/>
      <c r="W108"/>
      <c r="X108"/>
      <c r="Y108"/>
      <c r="Z108"/>
    </row>
    <row r="109" spans="20:26" x14ac:dyDescent="0.2">
      <c r="T109"/>
      <c r="U109"/>
      <c r="V109"/>
      <c r="W109"/>
      <c r="X109"/>
      <c r="Y109"/>
      <c r="Z109"/>
    </row>
    <row r="110" spans="20:26" x14ac:dyDescent="0.2">
      <c r="T110"/>
      <c r="U110"/>
      <c r="V110"/>
      <c r="W110"/>
      <c r="X110"/>
      <c r="Y110"/>
      <c r="Z110"/>
    </row>
    <row r="111" spans="20:26" x14ac:dyDescent="0.2">
      <c r="T111"/>
      <c r="U111"/>
      <c r="V111"/>
      <c r="W111"/>
      <c r="X111"/>
      <c r="Y111"/>
      <c r="Z111"/>
    </row>
    <row r="112" spans="20:26" x14ac:dyDescent="0.2">
      <c r="T112"/>
      <c r="U112"/>
      <c r="V112"/>
      <c r="W112"/>
      <c r="X112"/>
      <c r="Y112"/>
      <c r="Z112"/>
    </row>
    <row r="113" spans="20:26" x14ac:dyDescent="0.2">
      <c r="T113"/>
      <c r="U113"/>
      <c r="V113"/>
      <c r="W113"/>
      <c r="X113"/>
      <c r="Y113"/>
      <c r="Z113"/>
    </row>
    <row r="114" spans="20:26" x14ac:dyDescent="0.2">
      <c r="T114"/>
      <c r="U114"/>
      <c r="V114"/>
      <c r="W114"/>
      <c r="X114"/>
      <c r="Y114"/>
      <c r="Z114"/>
    </row>
    <row r="115" spans="20:26" x14ac:dyDescent="0.2">
      <c r="T115"/>
      <c r="U115"/>
      <c r="V115"/>
      <c r="W115"/>
      <c r="X115"/>
      <c r="Y115"/>
      <c r="Z115"/>
    </row>
    <row r="116" spans="20:26" x14ac:dyDescent="0.2">
      <c r="T116"/>
      <c r="U116"/>
      <c r="V116"/>
      <c r="W116"/>
      <c r="X116"/>
      <c r="Y116"/>
      <c r="Z116"/>
    </row>
    <row r="117" spans="20:26" x14ac:dyDescent="0.2">
      <c r="T117"/>
      <c r="U117"/>
      <c r="V117"/>
      <c r="W117"/>
      <c r="X117"/>
      <c r="Y117"/>
      <c r="Z117"/>
    </row>
    <row r="118" spans="20:26" x14ac:dyDescent="0.2">
      <c r="T118"/>
      <c r="U118"/>
      <c r="V118"/>
      <c r="W118"/>
      <c r="X118"/>
      <c r="Y118"/>
      <c r="Z118"/>
    </row>
    <row r="119" spans="20:26" x14ac:dyDescent="0.2">
      <c r="T119"/>
      <c r="U119"/>
      <c r="V119"/>
      <c r="W119"/>
      <c r="X119"/>
      <c r="Y119"/>
      <c r="Z119"/>
    </row>
    <row r="120" spans="20:26" x14ac:dyDescent="0.2">
      <c r="T120"/>
      <c r="U120"/>
      <c r="V120"/>
      <c r="W120"/>
      <c r="X120"/>
      <c r="Y120"/>
      <c r="Z120"/>
    </row>
    <row r="121" spans="20:26" x14ac:dyDescent="0.2">
      <c r="T121"/>
      <c r="U121"/>
      <c r="V121"/>
      <c r="W121"/>
      <c r="X121"/>
      <c r="Y121"/>
      <c r="Z121"/>
    </row>
    <row r="122" spans="20:26" x14ac:dyDescent="0.2">
      <c r="T122"/>
      <c r="U122"/>
      <c r="V122"/>
      <c r="W122"/>
      <c r="X122"/>
      <c r="Y122"/>
      <c r="Z122"/>
    </row>
    <row r="123" spans="20:26" x14ac:dyDescent="0.2">
      <c r="T123"/>
      <c r="U123"/>
      <c r="V123"/>
      <c r="W123"/>
      <c r="X123"/>
      <c r="Y123"/>
      <c r="Z123"/>
    </row>
    <row r="124" spans="20:26" x14ac:dyDescent="0.2">
      <c r="T124"/>
      <c r="U124"/>
      <c r="V124"/>
      <c r="W124"/>
      <c r="X124"/>
      <c r="Y124"/>
      <c r="Z124"/>
    </row>
    <row r="125" spans="20:26" x14ac:dyDescent="0.2">
      <c r="T125"/>
      <c r="U125"/>
      <c r="V125"/>
      <c r="W125"/>
      <c r="X125"/>
      <c r="Y125"/>
      <c r="Z125"/>
    </row>
    <row r="126" spans="20:26" x14ac:dyDescent="0.2">
      <c r="T126"/>
      <c r="U126"/>
      <c r="V126"/>
      <c r="W126"/>
      <c r="X126"/>
      <c r="Y126"/>
      <c r="Z126"/>
    </row>
    <row r="127" spans="20:26" x14ac:dyDescent="0.2">
      <c r="T127"/>
      <c r="U127"/>
      <c r="V127"/>
      <c r="W127"/>
      <c r="X127"/>
      <c r="Y127"/>
      <c r="Z127"/>
    </row>
    <row r="128" spans="20:26" x14ac:dyDescent="0.2">
      <c r="T128"/>
      <c r="U128"/>
      <c r="V128"/>
      <c r="W128"/>
      <c r="X128"/>
      <c r="Y128"/>
      <c r="Z128"/>
    </row>
    <row r="129" spans="20:26" x14ac:dyDescent="0.2">
      <c r="T129"/>
      <c r="U129"/>
      <c r="V129"/>
      <c r="W129"/>
      <c r="X129"/>
      <c r="Y129"/>
      <c r="Z129"/>
    </row>
    <row r="130" spans="20:26" x14ac:dyDescent="0.2">
      <c r="T130"/>
      <c r="U130"/>
      <c r="V130"/>
      <c r="W130"/>
      <c r="X130"/>
      <c r="Y130"/>
      <c r="Z130"/>
    </row>
    <row r="131" spans="20:26" x14ac:dyDescent="0.2">
      <c r="T131"/>
      <c r="U131"/>
      <c r="V131"/>
      <c r="W131"/>
      <c r="X131"/>
      <c r="Y131"/>
      <c r="Z131"/>
    </row>
    <row r="132" spans="20:26" x14ac:dyDescent="0.2">
      <c r="T132"/>
      <c r="U132"/>
      <c r="V132"/>
      <c r="W132"/>
      <c r="X132"/>
      <c r="Y132"/>
      <c r="Z132"/>
    </row>
    <row r="133" spans="20:26" x14ac:dyDescent="0.2">
      <c r="T133"/>
      <c r="U133"/>
      <c r="V133"/>
      <c r="W133"/>
      <c r="X133"/>
      <c r="Y133"/>
      <c r="Z133"/>
    </row>
    <row r="134" spans="20:26" x14ac:dyDescent="0.2">
      <c r="T134"/>
      <c r="U134"/>
      <c r="V134"/>
      <c r="W134"/>
      <c r="X134"/>
      <c r="Y134"/>
      <c r="Z134"/>
    </row>
    <row r="135" spans="20:26" x14ac:dyDescent="0.2">
      <c r="T135"/>
      <c r="U135"/>
      <c r="V135"/>
      <c r="W135"/>
      <c r="X135"/>
      <c r="Y135"/>
      <c r="Z135"/>
    </row>
    <row r="136" spans="20:26" x14ac:dyDescent="0.2">
      <c r="T136"/>
      <c r="U136"/>
      <c r="V136"/>
      <c r="W136"/>
      <c r="X136"/>
      <c r="Y136"/>
      <c r="Z136"/>
    </row>
  </sheetData>
  <mergeCells count="2">
    <mergeCell ref="A5:K6"/>
    <mergeCell ref="L5:Y6"/>
  </mergeCells>
  <phoneticPr fontId="2" type="noConversion"/>
  <conditionalFormatting sqref="B8:Y8">
    <cfRule type="expression" dxfId="34" priority="1" stopIfTrue="1">
      <formula>$AU8=1</formula>
    </cfRule>
  </conditionalFormatting>
  <conditionalFormatting sqref="Z8">
    <cfRule type="expression" dxfId="33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31496062992125984" right="7.874015748031496E-2" top="0.35433070866141736" bottom="0.51181102362204722" header="0.23622047244094491" footer="0.31496062992125984"/>
  <pageSetup paperSize="8" scale="74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showGridLines="0" workbookViewId="0">
      <selection activeCell="A2" sqref="A2"/>
    </sheetView>
  </sheetViews>
  <sheetFormatPr defaultRowHeight="12.75" x14ac:dyDescent="0.2"/>
  <cols>
    <col min="1" max="1" width="27.7109375" style="3" customWidth="1"/>
    <col min="2" max="27" width="9.140625" style="3"/>
    <col min="28" max="28" width="8.140625" style="3" customWidth="1"/>
    <col min="29" max="16384" width="9.140625" style="3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2680</v>
      </c>
      <c r="AA3" s="82" t="s">
        <v>2681</v>
      </c>
    </row>
    <row r="5" spans="1:29" x14ac:dyDescent="0.2">
      <c r="A5" s="674" t="s">
        <v>1103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5" t="s">
        <v>2682</v>
      </c>
      <c r="M5" s="675"/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</row>
    <row r="6" spans="1:29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</row>
    <row r="7" spans="1:29" ht="13.5" thickBot="1" x14ac:dyDescent="0.25">
      <c r="AA7" s="14" t="s">
        <v>2525</v>
      </c>
    </row>
    <row r="8" spans="1:29" ht="61.5" customHeight="1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  <c r="AA8"/>
      <c r="AB8"/>
      <c r="AC8"/>
    </row>
    <row r="9" spans="1:29" x14ac:dyDescent="0.2">
      <c r="A9" s="116" t="s">
        <v>1104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9" x14ac:dyDescent="0.2">
      <c r="A10" s="86" t="s">
        <v>1105</v>
      </c>
      <c r="B10" s="86">
        <v>8.9809999999999999</v>
      </c>
      <c r="C10" s="86">
        <v>680.91300000000001</v>
      </c>
      <c r="D10" s="86">
        <v>519.23414000000002</v>
      </c>
      <c r="E10" s="86">
        <v>499.01799999999997</v>
      </c>
      <c r="F10" s="86">
        <v>672.94376999999997</v>
      </c>
      <c r="G10" s="86">
        <v>579.73400000000004</v>
      </c>
      <c r="H10" s="86">
        <v>419.625</v>
      </c>
      <c r="I10" s="86">
        <v>174.91499999999999</v>
      </c>
      <c r="J10" s="86">
        <v>1506.9311699999998</v>
      </c>
      <c r="K10" s="86">
        <v>668.92200000000003</v>
      </c>
      <c r="L10" s="86">
        <v>15.207870000000002</v>
      </c>
      <c r="M10" s="86">
        <v>178.58214999999998</v>
      </c>
      <c r="N10" s="86">
        <v>919.12436000000002</v>
      </c>
      <c r="O10" s="86">
        <v>534.45819999999992</v>
      </c>
      <c r="P10" s="86">
        <v>308.38200000000001</v>
      </c>
      <c r="Q10" s="86">
        <v>760.98748999999998</v>
      </c>
      <c r="R10" s="86">
        <v>397.28922</v>
      </c>
      <c r="S10" s="86">
        <v>336.86677000000003</v>
      </c>
      <c r="T10" s="86">
        <v>375.72699999999998</v>
      </c>
      <c r="U10" s="86">
        <v>534.31320999999991</v>
      </c>
      <c r="V10" s="86">
        <v>14.379100000000001</v>
      </c>
      <c r="W10" s="86">
        <v>28.330159999999999</v>
      </c>
      <c r="X10" s="86">
        <v>1565.0606499999999</v>
      </c>
      <c r="Y10" s="86">
        <v>329.57772999999997</v>
      </c>
      <c r="Z10" s="86">
        <f>SUM(B10:Y10)</f>
        <v>12029.502990000001</v>
      </c>
    </row>
    <row r="11" spans="1:29" x14ac:dyDescent="0.2">
      <c r="A11" s="86" t="s">
        <v>1108</v>
      </c>
      <c r="B11" s="86">
        <v>2280.9999199999997</v>
      </c>
      <c r="C11" s="86">
        <v>54574.036</v>
      </c>
      <c r="D11" s="86">
        <v>50516.642009999996</v>
      </c>
      <c r="E11" s="86">
        <v>23782.17698</v>
      </c>
      <c r="F11" s="86">
        <v>17827.084190000001</v>
      </c>
      <c r="G11" s="86">
        <v>89052.498999999996</v>
      </c>
      <c r="H11" s="86">
        <v>29833.08</v>
      </c>
      <c r="I11" s="86">
        <v>10295.726000000001</v>
      </c>
      <c r="J11" s="86">
        <v>67918.851999999999</v>
      </c>
      <c r="K11" s="86">
        <v>22259.742269999999</v>
      </c>
      <c r="L11" s="86">
        <v>4501.23992</v>
      </c>
      <c r="M11" s="86">
        <v>6728.701</v>
      </c>
      <c r="N11" s="86">
        <v>50608.579460000001</v>
      </c>
      <c r="O11" s="86">
        <v>26052.947530000001</v>
      </c>
      <c r="P11" s="86">
        <v>15560.909810000001</v>
      </c>
      <c r="Q11" s="86">
        <v>16421.438040000001</v>
      </c>
      <c r="R11" s="86">
        <v>11921.423359999999</v>
      </c>
      <c r="S11" s="86">
        <v>33671.843659999999</v>
      </c>
      <c r="T11" s="86">
        <v>27826.615269999998</v>
      </c>
      <c r="U11" s="86">
        <v>19449.994600000002</v>
      </c>
      <c r="V11" s="86">
        <v>2155.13231</v>
      </c>
      <c r="W11" s="86">
        <v>922.678</v>
      </c>
      <c r="X11" s="86">
        <v>34400.381780000003</v>
      </c>
      <c r="Y11" s="86">
        <v>23851.358930000002</v>
      </c>
      <c r="Z11" s="86">
        <f t="shared" ref="Z11:Z21" si="0">SUM(B11:Y11)</f>
        <v>642414.08203999989</v>
      </c>
    </row>
    <row r="12" spans="1:29" x14ac:dyDescent="0.2">
      <c r="A12" s="86" t="s">
        <v>1109</v>
      </c>
      <c r="B12" s="86">
        <v>5.4089999999999998</v>
      </c>
      <c r="C12" s="86">
        <v>2096.326</v>
      </c>
      <c r="D12" s="86">
        <v>1664.65238</v>
      </c>
      <c r="E12" s="86">
        <v>1234.8579999999999</v>
      </c>
      <c r="F12" s="86">
        <v>547.03677000000005</v>
      </c>
      <c r="G12" s="86">
        <v>2449.3270000000002</v>
      </c>
      <c r="H12" s="86">
        <v>1783.098</v>
      </c>
      <c r="I12" s="86">
        <v>492.13600000000002</v>
      </c>
      <c r="J12" s="86">
        <v>4202.7560000000003</v>
      </c>
      <c r="K12" s="86">
        <v>608.40300000000002</v>
      </c>
      <c r="L12" s="86">
        <v>34.950879999999998</v>
      </c>
      <c r="M12" s="86">
        <v>251.535</v>
      </c>
      <c r="N12" s="86">
        <v>2660.6677999999997</v>
      </c>
      <c r="O12" s="86">
        <v>1389.26116</v>
      </c>
      <c r="P12" s="86">
        <v>1130.752</v>
      </c>
      <c r="Q12" s="86">
        <v>784.50702999999999</v>
      </c>
      <c r="R12" s="86">
        <v>256.67437000000001</v>
      </c>
      <c r="S12" s="86">
        <v>1371.8459399999999</v>
      </c>
      <c r="T12" s="86">
        <v>1376.1379999999999</v>
      </c>
      <c r="U12" s="86">
        <v>1058.5619799999999</v>
      </c>
      <c r="V12" s="86">
        <v>48.979330000000004</v>
      </c>
      <c r="W12" s="86">
        <v>45.140999999999998</v>
      </c>
      <c r="X12" s="86">
        <v>1588.9304500000001</v>
      </c>
      <c r="Y12" s="86">
        <v>335.82679999999999</v>
      </c>
      <c r="Z12" s="86">
        <f t="shared" si="0"/>
        <v>27417.77389</v>
      </c>
    </row>
    <row r="13" spans="1:29" x14ac:dyDescent="0.2">
      <c r="A13" s="86" t="s">
        <v>1110</v>
      </c>
      <c r="B13" s="86">
        <v>976.75199999999995</v>
      </c>
      <c r="C13" s="86">
        <v>21746.969000000001</v>
      </c>
      <c r="D13" s="86">
        <v>23726.035050000002</v>
      </c>
      <c r="E13" s="86">
        <v>8389.6</v>
      </c>
      <c r="F13" s="86">
        <v>8307.4724900000001</v>
      </c>
      <c r="G13" s="86">
        <v>34341.434000000001</v>
      </c>
      <c r="H13" s="86">
        <v>11276.329</v>
      </c>
      <c r="I13" s="86">
        <v>4284.1289999999999</v>
      </c>
      <c r="J13" s="86">
        <v>28676.639999999999</v>
      </c>
      <c r="K13" s="86">
        <v>10085.206</v>
      </c>
      <c r="L13" s="86">
        <v>2205.50909</v>
      </c>
      <c r="M13" s="86">
        <v>3041.2640000000001</v>
      </c>
      <c r="N13" s="86">
        <v>20475.697489999999</v>
      </c>
      <c r="O13" s="86">
        <v>11297.98234</v>
      </c>
      <c r="P13" s="86">
        <v>7302.018</v>
      </c>
      <c r="Q13" s="86">
        <v>6591.4750800000002</v>
      </c>
      <c r="R13" s="86">
        <v>4968.6032100000002</v>
      </c>
      <c r="S13" s="86">
        <v>20882.022100000002</v>
      </c>
      <c r="T13" s="86">
        <v>10750.491</v>
      </c>
      <c r="U13" s="86">
        <v>7416.7540399999998</v>
      </c>
      <c r="V13" s="86">
        <v>731.87529000000006</v>
      </c>
      <c r="W13" s="86">
        <v>403.00200000000001</v>
      </c>
      <c r="X13" s="86">
        <v>14067.919310000001</v>
      </c>
      <c r="Y13" s="86">
        <v>10276.701449999999</v>
      </c>
      <c r="Z13" s="86">
        <f t="shared" si="0"/>
        <v>272221.88094</v>
      </c>
    </row>
    <row r="14" spans="1:29" x14ac:dyDescent="0.2">
      <c r="A14" s="86" t="s">
        <v>1111</v>
      </c>
      <c r="B14" s="86">
        <v>496.99700000000001</v>
      </c>
      <c r="C14" s="86">
        <v>10564.14</v>
      </c>
      <c r="D14" s="86">
        <v>11058.251880000002</v>
      </c>
      <c r="E14" s="86">
        <v>5650.2780000000002</v>
      </c>
      <c r="F14" s="86">
        <v>3247.0704700000001</v>
      </c>
      <c r="G14" s="86">
        <v>13027.752</v>
      </c>
      <c r="H14" s="86">
        <v>6435.7139999999999</v>
      </c>
      <c r="I14" s="86">
        <v>2495.1080000000002</v>
      </c>
      <c r="J14" s="86">
        <v>13908.031999999999</v>
      </c>
      <c r="K14" s="86">
        <v>5441.8010000000004</v>
      </c>
      <c r="L14" s="86">
        <v>593.34980000000007</v>
      </c>
      <c r="M14" s="86">
        <v>1874.826</v>
      </c>
      <c r="N14" s="86">
        <v>12596.54292</v>
      </c>
      <c r="O14" s="86">
        <v>7157.5421699999997</v>
      </c>
      <c r="P14" s="86">
        <v>4793.6499999999996</v>
      </c>
      <c r="Q14" s="86">
        <v>4187.5991100000001</v>
      </c>
      <c r="R14" s="86">
        <v>2582.6343999999999</v>
      </c>
      <c r="S14" s="86">
        <v>7429.2999300000001</v>
      </c>
      <c r="T14" s="86">
        <v>6455.665</v>
      </c>
      <c r="U14" s="86">
        <v>4496.8381200000003</v>
      </c>
      <c r="V14" s="86">
        <v>579.31699000000003</v>
      </c>
      <c r="W14" s="86">
        <v>232.273</v>
      </c>
      <c r="X14" s="86">
        <v>7521.0074800000002</v>
      </c>
      <c r="Y14" s="86">
        <v>5638.1730700000007</v>
      </c>
      <c r="Z14" s="86">
        <f t="shared" si="0"/>
        <v>138463.86233999996</v>
      </c>
    </row>
    <row r="15" spans="1:29" x14ac:dyDescent="0.2">
      <c r="A15" s="86" t="s">
        <v>2672</v>
      </c>
      <c r="B15" s="86">
        <v>0</v>
      </c>
      <c r="C15" s="86">
        <v>393.24799999999999</v>
      </c>
      <c r="D15" s="86">
        <v>248.85746</v>
      </c>
      <c r="E15" s="86">
        <v>192.07499999999999</v>
      </c>
      <c r="F15" s="86">
        <v>315.84025000000003</v>
      </c>
      <c r="G15" s="86">
        <v>305.62799999999999</v>
      </c>
      <c r="H15" s="86">
        <v>258.42899999999997</v>
      </c>
      <c r="I15" s="86">
        <v>129.25399999999999</v>
      </c>
      <c r="J15" s="86">
        <v>854.23699999999997</v>
      </c>
      <c r="K15" s="86">
        <v>309.346</v>
      </c>
      <c r="L15" s="86">
        <v>2.60223</v>
      </c>
      <c r="M15" s="86">
        <v>55.957999999999998</v>
      </c>
      <c r="N15" s="86">
        <v>551.63914999999997</v>
      </c>
      <c r="O15" s="86">
        <v>433.66113999999999</v>
      </c>
      <c r="P15" s="86">
        <v>195.00899999999999</v>
      </c>
      <c r="Q15" s="86">
        <v>398.17784</v>
      </c>
      <c r="R15" s="86">
        <v>186.07129999999998</v>
      </c>
      <c r="S15" s="86">
        <v>147.24064999999999</v>
      </c>
      <c r="T15" s="86">
        <v>186.32300000000001</v>
      </c>
      <c r="U15" s="86">
        <v>246.93162000000001</v>
      </c>
      <c r="V15" s="86">
        <v>11.899179999999999</v>
      </c>
      <c r="W15" s="86">
        <v>14.585000000000001</v>
      </c>
      <c r="X15" s="86">
        <v>718.59900000000005</v>
      </c>
      <c r="Y15" s="86">
        <v>144.97230999999999</v>
      </c>
      <c r="Z15" s="86">
        <f t="shared" si="0"/>
        <v>6300.5841300000011</v>
      </c>
    </row>
    <row r="16" spans="1:29" x14ac:dyDescent="0.2">
      <c r="A16" s="86" t="s">
        <v>2673</v>
      </c>
      <c r="B16" s="86">
        <f>+B17+B18+B19</f>
        <v>326.21199999999999</v>
      </c>
      <c r="C16" s="86">
        <f t="shared" ref="C16:Y16" si="1">+C17+C18+C19</f>
        <v>11451.609</v>
      </c>
      <c r="D16" s="86">
        <f t="shared" si="1"/>
        <v>12137.118770000001</v>
      </c>
      <c r="E16" s="86">
        <f t="shared" si="1"/>
        <v>7334.41</v>
      </c>
      <c r="F16" s="86">
        <f t="shared" si="1"/>
        <v>4027.9165499999999</v>
      </c>
      <c r="G16" s="86">
        <f t="shared" si="1"/>
        <v>14911.476000000001</v>
      </c>
      <c r="H16" s="86">
        <f t="shared" si="1"/>
        <v>6131.9960000000001</v>
      </c>
      <c r="I16" s="86">
        <f t="shared" si="1"/>
        <v>3072.2000000000003</v>
      </c>
      <c r="J16" s="86">
        <f t="shared" si="1"/>
        <v>17746.999</v>
      </c>
      <c r="K16" s="86">
        <f t="shared" si="1"/>
        <v>5798.0869999999995</v>
      </c>
      <c r="L16" s="86">
        <f t="shared" si="1"/>
        <v>923.13612000000001</v>
      </c>
      <c r="M16" s="86">
        <f t="shared" si="1"/>
        <v>1441.5170000000001</v>
      </c>
      <c r="N16" s="86">
        <f t="shared" si="1"/>
        <v>15318.20246</v>
      </c>
      <c r="O16" s="86">
        <f t="shared" si="1"/>
        <v>10167.04054</v>
      </c>
      <c r="P16" s="86">
        <f t="shared" si="1"/>
        <v>5189.9120000000003</v>
      </c>
      <c r="Q16" s="86">
        <f t="shared" si="1"/>
        <v>4531.6277300000002</v>
      </c>
      <c r="R16" s="86">
        <f t="shared" si="1"/>
        <v>2808.5682699999998</v>
      </c>
      <c r="S16" s="86">
        <f t="shared" si="1"/>
        <v>9154.8134800000007</v>
      </c>
      <c r="T16" s="86">
        <f t="shared" si="1"/>
        <v>6760.8770000000004</v>
      </c>
      <c r="U16" s="86">
        <f t="shared" si="1"/>
        <v>4406.6616400000003</v>
      </c>
      <c r="V16" s="86">
        <f t="shared" si="1"/>
        <v>329.3098</v>
      </c>
      <c r="W16" s="86">
        <f t="shared" si="1"/>
        <v>314.05</v>
      </c>
      <c r="X16" s="86">
        <f t="shared" si="1"/>
        <v>8789.4670299999998</v>
      </c>
      <c r="Y16" s="86">
        <f t="shared" si="1"/>
        <v>4707.9608799999996</v>
      </c>
      <c r="Z16" s="86">
        <f t="shared" si="0"/>
        <v>157781.16826999999</v>
      </c>
    </row>
    <row r="17" spans="1:26" x14ac:dyDescent="0.2">
      <c r="A17" s="86" t="s">
        <v>2674</v>
      </c>
      <c r="B17" s="86">
        <v>254.18199999999999</v>
      </c>
      <c r="C17" s="86">
        <v>5799.5159999999996</v>
      </c>
      <c r="D17" s="86">
        <v>5591.87021</v>
      </c>
      <c r="E17" s="86">
        <v>3049.6660000000002</v>
      </c>
      <c r="F17" s="86">
        <v>2646.2955299999999</v>
      </c>
      <c r="G17" s="86">
        <v>8685.152</v>
      </c>
      <c r="H17" s="86">
        <v>3292.431</v>
      </c>
      <c r="I17" s="86">
        <v>1500.472</v>
      </c>
      <c r="J17" s="86">
        <v>10138.968000000001</v>
      </c>
      <c r="K17" s="86">
        <v>3267.6849999999999</v>
      </c>
      <c r="L17" s="86">
        <v>479.10525999999999</v>
      </c>
      <c r="M17" s="86">
        <v>920.62400000000002</v>
      </c>
      <c r="N17" s="86">
        <v>7055.9183700000003</v>
      </c>
      <c r="O17" s="86">
        <v>4317.1967100000002</v>
      </c>
      <c r="P17" s="86">
        <v>3092.5619999999999</v>
      </c>
      <c r="Q17" s="86">
        <v>2999.4501399999999</v>
      </c>
      <c r="R17" s="86">
        <v>2055.5620899999999</v>
      </c>
      <c r="S17" s="86">
        <v>4044.1497799999997</v>
      </c>
      <c r="T17" s="86">
        <v>3281.3960000000002</v>
      </c>
      <c r="U17" s="86">
        <v>2544.8118300000001</v>
      </c>
      <c r="V17" s="86">
        <v>176.86193</v>
      </c>
      <c r="W17" s="86">
        <v>178.68</v>
      </c>
      <c r="X17" s="86">
        <v>5430.3459499999999</v>
      </c>
      <c r="Y17" s="86">
        <v>2390.3754599999997</v>
      </c>
      <c r="Z17" s="86">
        <f t="shared" si="0"/>
        <v>83193.277259999988</v>
      </c>
    </row>
    <row r="18" spans="1:26" x14ac:dyDescent="0.2">
      <c r="A18" s="86" t="s">
        <v>2675</v>
      </c>
      <c r="B18" s="86">
        <v>64.721999999999994</v>
      </c>
      <c r="C18" s="86">
        <v>2654.7669999999998</v>
      </c>
      <c r="D18" s="86">
        <v>2858.0729500000002</v>
      </c>
      <c r="E18" s="86">
        <v>1563.683</v>
      </c>
      <c r="F18" s="86">
        <v>823.45672999999999</v>
      </c>
      <c r="G18" s="86">
        <v>2922.7779999999998</v>
      </c>
      <c r="H18" s="86">
        <v>1214.663</v>
      </c>
      <c r="I18" s="86">
        <v>590.27200000000005</v>
      </c>
      <c r="J18" s="86">
        <v>3821.2620000000002</v>
      </c>
      <c r="K18" s="86">
        <v>1259.3150000000001</v>
      </c>
      <c r="L18" s="86">
        <v>258.52578</v>
      </c>
      <c r="M18" s="86">
        <v>329.57499999999999</v>
      </c>
      <c r="N18" s="86">
        <v>3030.1720299999997</v>
      </c>
      <c r="O18" s="86">
        <v>2040.01017</v>
      </c>
      <c r="P18" s="86">
        <v>1031.2239999999999</v>
      </c>
      <c r="Q18" s="86">
        <v>881.83226999999999</v>
      </c>
      <c r="R18" s="86">
        <v>416.66588999999999</v>
      </c>
      <c r="S18" s="86">
        <v>2442.9661900000001</v>
      </c>
      <c r="T18" s="86">
        <v>1603.4970000000001</v>
      </c>
      <c r="U18" s="86">
        <v>848.73524999999995</v>
      </c>
      <c r="V18" s="86">
        <v>51.428519999999999</v>
      </c>
      <c r="W18" s="86">
        <v>56.386000000000003</v>
      </c>
      <c r="X18" s="86">
        <v>1832.55871</v>
      </c>
      <c r="Y18" s="86">
        <v>950.81709000000001</v>
      </c>
      <c r="Z18" s="86">
        <f t="shared" si="0"/>
        <v>33547.385580000002</v>
      </c>
    </row>
    <row r="19" spans="1:26" x14ac:dyDescent="0.2">
      <c r="A19" s="86" t="s">
        <v>2676</v>
      </c>
      <c r="B19" s="86">
        <v>7.3079999999999998</v>
      </c>
      <c r="C19" s="86">
        <v>2997.326</v>
      </c>
      <c r="D19" s="86">
        <v>3687.1756099999998</v>
      </c>
      <c r="E19" s="86">
        <v>2721.0610000000001</v>
      </c>
      <c r="F19" s="86">
        <v>558.16429000000005</v>
      </c>
      <c r="G19" s="86">
        <v>3303.5459999999998</v>
      </c>
      <c r="H19" s="86">
        <v>1624.902</v>
      </c>
      <c r="I19" s="86">
        <v>981.45600000000002</v>
      </c>
      <c r="J19" s="86">
        <v>3786.7689999999998</v>
      </c>
      <c r="K19" s="86">
        <v>1271.087</v>
      </c>
      <c r="L19" s="86">
        <v>185.50507999999999</v>
      </c>
      <c r="M19" s="86">
        <v>191.31800000000001</v>
      </c>
      <c r="N19" s="86">
        <v>5232.1120599999995</v>
      </c>
      <c r="O19" s="86">
        <v>3809.8336600000002</v>
      </c>
      <c r="P19" s="86">
        <v>1066.126</v>
      </c>
      <c r="Q19" s="86">
        <v>650.3453199999999</v>
      </c>
      <c r="R19" s="86">
        <v>336.34028999999998</v>
      </c>
      <c r="S19" s="86">
        <v>2667.69751</v>
      </c>
      <c r="T19" s="86">
        <v>1875.9839999999999</v>
      </c>
      <c r="U19" s="86">
        <v>1013.1145600000001</v>
      </c>
      <c r="V19" s="86">
        <v>101.01935</v>
      </c>
      <c r="W19" s="86">
        <v>78.983999999999995</v>
      </c>
      <c r="X19" s="86">
        <v>1526.5623700000001</v>
      </c>
      <c r="Y19" s="86">
        <v>1366.7683300000001</v>
      </c>
      <c r="Z19" s="86">
        <f t="shared" si="0"/>
        <v>41040.505429999997</v>
      </c>
    </row>
    <row r="20" spans="1:26" x14ac:dyDescent="0.2">
      <c r="A20" s="86" t="s">
        <v>2677</v>
      </c>
      <c r="B20" s="86">
        <v>22.16572</v>
      </c>
      <c r="C20" s="86">
        <v>3110.8217999999997</v>
      </c>
      <c r="D20" s="86">
        <v>2468.85448</v>
      </c>
      <c r="E20" s="86">
        <v>324.27999999999997</v>
      </c>
      <c r="F20" s="86">
        <v>444.29664999999994</v>
      </c>
      <c r="G20" s="86">
        <v>2925.2796100000141</v>
      </c>
      <c r="H20" s="86">
        <v>376.22131999999999</v>
      </c>
      <c r="I20" s="86">
        <v>78.558009999999996</v>
      </c>
      <c r="J20" s="86">
        <v>4013.9430000000002</v>
      </c>
      <c r="K20" s="86">
        <v>858.05200000000002</v>
      </c>
      <c r="L20" s="86">
        <v>4520.8576399999993</v>
      </c>
      <c r="M20" s="86">
        <v>52.082000000000001</v>
      </c>
      <c r="N20" s="86">
        <v>599.23009000000002</v>
      </c>
      <c r="O20" s="86">
        <v>439.80246</v>
      </c>
      <c r="P20" s="86">
        <v>178.84299999999999</v>
      </c>
      <c r="Q20" s="86">
        <v>487.05303999999995</v>
      </c>
      <c r="R20" s="86">
        <v>486.33778000000001</v>
      </c>
      <c r="S20" s="86">
        <v>205.58459000001014</v>
      </c>
      <c r="T20" s="86">
        <v>805.14800000000002</v>
      </c>
      <c r="U20" s="86">
        <v>667.66845999999998</v>
      </c>
      <c r="V20" s="86">
        <v>7.8561800000000002</v>
      </c>
      <c r="W20" s="86">
        <v>66.685000000000002</v>
      </c>
      <c r="X20" s="86">
        <v>876.76499999999999</v>
      </c>
      <c r="Y20" s="86">
        <v>1213.0613000000001</v>
      </c>
      <c r="Z20" s="86">
        <f t="shared" si="0"/>
        <v>25229.447130000026</v>
      </c>
    </row>
    <row r="21" spans="1:26" x14ac:dyDescent="0.2">
      <c r="A21" s="86" t="s">
        <v>2678</v>
      </c>
      <c r="B21" s="86">
        <v>4117.5166399999998</v>
      </c>
      <c r="C21" s="86">
        <v>104618.0628</v>
      </c>
      <c r="D21" s="86">
        <v>102339.64616999999</v>
      </c>
      <c r="E21" s="86">
        <v>47406.695980000004</v>
      </c>
      <c r="F21" s="86">
        <v>35389.661139999997</v>
      </c>
      <c r="G21" s="86">
        <v>157593.12961</v>
      </c>
      <c r="H21" s="86">
        <v>56514.492319999998</v>
      </c>
      <c r="I21" s="86">
        <v>21022.026010000001</v>
      </c>
      <c r="J21" s="86">
        <v>138828.39017000003</v>
      </c>
      <c r="K21" s="86">
        <v>46029.559269999998</v>
      </c>
      <c r="L21" s="86">
        <v>12796.853550000002</v>
      </c>
      <c r="M21" s="86">
        <v>13624.46515</v>
      </c>
      <c r="N21" s="86">
        <v>103729.68373000002</v>
      </c>
      <c r="O21" s="86">
        <v>57472.695540000015</v>
      </c>
      <c r="P21" s="86">
        <v>34659.475810000004</v>
      </c>
      <c r="Q21" s="86">
        <v>34162.865359999996</v>
      </c>
      <c r="R21" s="86">
        <v>23607.601910000001</v>
      </c>
      <c r="S21" s="86">
        <v>73199.517120000004</v>
      </c>
      <c r="T21" s="86">
        <v>54536.984269999994</v>
      </c>
      <c r="U21" s="86">
        <v>38277.723670000007</v>
      </c>
      <c r="V21" s="86">
        <v>3878.748180000001</v>
      </c>
      <c r="W21" s="86">
        <v>2026.7441600000002</v>
      </c>
      <c r="X21" s="86">
        <v>69528.130700000009</v>
      </c>
      <c r="Y21" s="86">
        <v>46497.632470000004</v>
      </c>
      <c r="Z21" s="86">
        <f t="shared" si="0"/>
        <v>1281858.3017299999</v>
      </c>
    </row>
    <row r="22" spans="1:26" x14ac:dyDescent="0.2">
      <c r="A22" s="117" t="s">
        <v>2679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x14ac:dyDescent="0.2">
      <c r="A23" s="86" t="s">
        <v>1105</v>
      </c>
      <c r="B23" s="86">
        <f>+B24+B25</f>
        <v>0.317</v>
      </c>
      <c r="C23" s="86">
        <f t="shared" ref="C23:Z23" si="2">+C24+C25</f>
        <v>244.6267</v>
      </c>
      <c r="D23" s="86">
        <f t="shared" si="2"/>
        <v>281.15112999999997</v>
      </c>
      <c r="E23" s="86">
        <f t="shared" si="2"/>
        <v>-100.318</v>
      </c>
      <c r="F23" s="86">
        <f t="shared" si="2"/>
        <v>128.83123000000001</v>
      </c>
      <c r="G23" s="86">
        <f t="shared" si="2"/>
        <v>232.958</v>
      </c>
      <c r="H23" s="86">
        <f t="shared" si="2"/>
        <v>198.12900000000002</v>
      </c>
      <c r="I23" s="86">
        <f t="shared" si="2"/>
        <v>236.51679999999999</v>
      </c>
      <c r="J23" s="86">
        <f t="shared" si="2"/>
        <v>677.82499999999993</v>
      </c>
      <c r="K23" s="86">
        <f t="shared" si="2"/>
        <v>191.88400000000001</v>
      </c>
      <c r="L23" s="86">
        <f t="shared" si="2"/>
        <v>21.236260000000001</v>
      </c>
      <c r="M23" s="86">
        <f t="shared" si="2"/>
        <v>45.557719999999996</v>
      </c>
      <c r="N23" s="86">
        <f t="shared" si="2"/>
        <v>292.11648000000002</v>
      </c>
      <c r="O23" s="86">
        <f t="shared" si="2"/>
        <v>350.51900000000001</v>
      </c>
      <c r="P23" s="86">
        <f t="shared" si="2"/>
        <v>180.23705000000001</v>
      </c>
      <c r="Q23" s="86">
        <f t="shared" si="2"/>
        <v>205.999</v>
      </c>
      <c r="R23" s="86">
        <f t="shared" si="2"/>
        <v>83.759990000000002</v>
      </c>
      <c r="S23" s="86">
        <f t="shared" si="2"/>
        <v>166.59432999999999</v>
      </c>
      <c r="T23" s="86">
        <f t="shared" si="2"/>
        <v>-24.604840000000003</v>
      </c>
      <c r="U23" s="86">
        <f t="shared" si="2"/>
        <v>73.760000000000005</v>
      </c>
      <c r="V23" s="86">
        <f t="shared" si="2"/>
        <v>14.442</v>
      </c>
      <c r="W23" s="86">
        <f t="shared" si="2"/>
        <v>13.318</v>
      </c>
      <c r="X23" s="86">
        <f t="shared" si="2"/>
        <v>618.06363999999996</v>
      </c>
      <c r="Y23" s="86">
        <f t="shared" si="2"/>
        <v>168.67872</v>
      </c>
      <c r="Z23" s="86">
        <f t="shared" si="2"/>
        <v>4301.5982100000001</v>
      </c>
    </row>
    <row r="24" spans="1:26" x14ac:dyDescent="0.2">
      <c r="A24" s="118" t="s">
        <v>1106</v>
      </c>
      <c r="B24" s="86">
        <v>0.27</v>
      </c>
      <c r="C24" s="86">
        <v>207.11270999999999</v>
      </c>
      <c r="D24" s="86">
        <v>230.66473999999999</v>
      </c>
      <c r="E24" s="86">
        <v>-104.863</v>
      </c>
      <c r="F24" s="86">
        <v>118.76922999999999</v>
      </c>
      <c r="G24" s="86">
        <v>222.63900000000001</v>
      </c>
      <c r="H24" s="86">
        <v>159.41800000000001</v>
      </c>
      <c r="I24" s="86">
        <v>230.33779999999999</v>
      </c>
      <c r="J24" s="86">
        <v>572.62199999999996</v>
      </c>
      <c r="K24" s="86">
        <v>155.84</v>
      </c>
      <c r="L24" s="86">
        <v>21.13944</v>
      </c>
      <c r="M24" s="86">
        <v>45.257839999999995</v>
      </c>
      <c r="N24" s="86">
        <v>282.94961000000001</v>
      </c>
      <c r="O24" s="86">
        <v>238.42699999999999</v>
      </c>
      <c r="P24" s="86">
        <v>142.39845000000003</v>
      </c>
      <c r="Q24" s="86">
        <v>163.517</v>
      </c>
      <c r="R24" s="86">
        <v>50.59599</v>
      </c>
      <c r="S24" s="86">
        <v>163.50048999999999</v>
      </c>
      <c r="T24" s="86">
        <v>-23.824840000000002</v>
      </c>
      <c r="U24" s="86">
        <v>73.760000000000005</v>
      </c>
      <c r="V24" s="86">
        <v>14.442</v>
      </c>
      <c r="W24" s="86">
        <v>13.318</v>
      </c>
      <c r="X24" s="86">
        <v>507.61178000000001</v>
      </c>
      <c r="Y24" s="86">
        <v>138.6754</v>
      </c>
      <c r="Z24" s="86">
        <f>SUM(B24:Y24)</f>
        <v>3624.5786400000002</v>
      </c>
    </row>
    <row r="25" spans="1:26" x14ac:dyDescent="0.2">
      <c r="A25" s="118" t="s">
        <v>1107</v>
      </c>
      <c r="B25" s="86">
        <v>4.7E-2</v>
      </c>
      <c r="C25" s="86">
        <v>37.51399</v>
      </c>
      <c r="D25" s="86">
        <v>50.48639</v>
      </c>
      <c r="E25" s="86">
        <v>4.5449999999999999</v>
      </c>
      <c r="F25" s="86">
        <v>10.061999999999999</v>
      </c>
      <c r="G25" s="86">
        <v>10.319000000000001</v>
      </c>
      <c r="H25" s="86">
        <v>38.710999999999999</v>
      </c>
      <c r="I25" s="86">
        <v>6.1790000000000003</v>
      </c>
      <c r="J25" s="86">
        <v>105.203</v>
      </c>
      <c r="K25" s="86">
        <v>36.043999999999997</v>
      </c>
      <c r="L25" s="86">
        <v>9.6819999999999989E-2</v>
      </c>
      <c r="M25" s="86">
        <v>0.29987999999999998</v>
      </c>
      <c r="N25" s="86">
        <v>9.1668700000000012</v>
      </c>
      <c r="O25" s="86">
        <v>112.092</v>
      </c>
      <c r="P25" s="86">
        <v>37.8386</v>
      </c>
      <c r="Q25" s="86">
        <v>42.481999999999999</v>
      </c>
      <c r="R25" s="86">
        <v>33.164000000000001</v>
      </c>
      <c r="S25" s="86">
        <v>3.0938400000000001</v>
      </c>
      <c r="T25" s="86">
        <v>-0.78</v>
      </c>
      <c r="U25" s="86">
        <v>0</v>
      </c>
      <c r="V25" s="86">
        <v>0</v>
      </c>
      <c r="W25" s="86">
        <v>0</v>
      </c>
      <c r="X25" s="86">
        <v>110.45186</v>
      </c>
      <c r="Y25" s="86">
        <v>30.003319999999999</v>
      </c>
      <c r="Z25" s="86">
        <f>SUM(B25:Y25)</f>
        <v>677.01956999999993</v>
      </c>
    </row>
    <row r="26" spans="1:26" x14ac:dyDescent="0.2">
      <c r="A26" s="86" t="s">
        <v>1108</v>
      </c>
      <c r="B26" s="86">
        <f>+B27+B28</f>
        <v>1712.761</v>
      </c>
      <c r="C26" s="86">
        <f t="shared" ref="C26:Z26" si="3">+C27+C28</f>
        <v>32124.52115</v>
      </c>
      <c r="D26" s="86">
        <f t="shared" si="3"/>
        <v>33857.032469999998</v>
      </c>
      <c r="E26" s="86">
        <f t="shared" si="3"/>
        <v>18763.38493</v>
      </c>
      <c r="F26" s="86">
        <f t="shared" si="3"/>
        <v>8979.3878859999986</v>
      </c>
      <c r="G26" s="86">
        <f t="shared" si="3"/>
        <v>64830.667239999995</v>
      </c>
      <c r="H26" s="86">
        <f t="shared" si="3"/>
        <v>22045.602000000003</v>
      </c>
      <c r="I26" s="86">
        <f t="shared" si="3"/>
        <v>6233.2988100000002</v>
      </c>
      <c r="J26" s="86">
        <f t="shared" si="3"/>
        <v>44544.313999999998</v>
      </c>
      <c r="K26" s="86">
        <f t="shared" si="3"/>
        <v>12727.64507</v>
      </c>
      <c r="L26" s="86">
        <f t="shared" si="3"/>
        <v>2805.2402099999999</v>
      </c>
      <c r="M26" s="86">
        <f t="shared" si="3"/>
        <v>4789.5132600000006</v>
      </c>
      <c r="N26" s="86">
        <f t="shared" si="3"/>
        <v>31478.997919999998</v>
      </c>
      <c r="O26" s="86">
        <f t="shared" si="3"/>
        <v>16585.672039999998</v>
      </c>
      <c r="P26" s="86">
        <f t="shared" si="3"/>
        <v>7947.1798600000002</v>
      </c>
      <c r="Q26" s="86">
        <f t="shared" si="3"/>
        <v>6779.2109999999993</v>
      </c>
      <c r="R26" s="86">
        <f t="shared" si="3"/>
        <v>6663.3758099999995</v>
      </c>
      <c r="S26" s="86">
        <f t="shared" si="3"/>
        <v>26176.025939999996</v>
      </c>
      <c r="T26" s="86">
        <f t="shared" si="3"/>
        <v>-19600.953180000004</v>
      </c>
      <c r="U26" s="86">
        <f t="shared" si="3"/>
        <v>9291.2684399999998</v>
      </c>
      <c r="V26" s="86">
        <f t="shared" si="3"/>
        <v>1667.3647600000011</v>
      </c>
      <c r="W26" s="86">
        <f t="shared" si="3"/>
        <v>1029.8969999999999</v>
      </c>
      <c r="X26" s="86">
        <f t="shared" si="3"/>
        <v>18440.543020000001</v>
      </c>
      <c r="Y26" s="86">
        <f t="shared" si="3"/>
        <v>16765.77015</v>
      </c>
      <c r="Z26" s="86">
        <f t="shared" si="3"/>
        <v>376637.72078600002</v>
      </c>
    </row>
    <row r="27" spans="1:26" x14ac:dyDescent="0.2">
      <c r="A27" s="118" t="s">
        <v>1106</v>
      </c>
      <c r="B27" s="86">
        <v>1356.8979999999999</v>
      </c>
      <c r="C27" s="86">
        <v>28773.468810000002</v>
      </c>
      <c r="D27" s="86">
        <v>30068.853520000001</v>
      </c>
      <c r="E27" s="86">
        <v>17429.18693</v>
      </c>
      <c r="F27" s="86">
        <v>8348.2777699999988</v>
      </c>
      <c r="G27" s="86">
        <v>55786.846239999992</v>
      </c>
      <c r="H27" s="86">
        <v>19373.166000000001</v>
      </c>
      <c r="I27" s="86">
        <v>5048.2838099999999</v>
      </c>
      <c r="J27" s="86">
        <v>39510.127999999997</v>
      </c>
      <c r="K27" s="86">
        <v>11117.00807</v>
      </c>
      <c r="L27" s="86">
        <v>2722.4401600000001</v>
      </c>
      <c r="M27" s="86">
        <v>3670.2832000000003</v>
      </c>
      <c r="N27" s="86">
        <v>27715.200699999998</v>
      </c>
      <c r="O27" s="86">
        <v>14760.846039999999</v>
      </c>
      <c r="P27" s="86">
        <v>6708.8130300000003</v>
      </c>
      <c r="Q27" s="86">
        <v>5215.8739999999998</v>
      </c>
      <c r="R27" s="86">
        <v>5679.9960599999995</v>
      </c>
      <c r="S27" s="86">
        <v>22458.766379999997</v>
      </c>
      <c r="T27" s="86">
        <v>-17679.584400000003</v>
      </c>
      <c r="U27" s="86">
        <v>9034.2704400000002</v>
      </c>
      <c r="V27" s="86">
        <v>1454.85760038325</v>
      </c>
      <c r="W27" s="86">
        <v>828.74800000000005</v>
      </c>
      <c r="X27" s="86">
        <v>15607.765800000001</v>
      </c>
      <c r="Y27" s="86">
        <v>14607.83906</v>
      </c>
      <c r="Z27" s="86">
        <f>SUM(B27:Y27)</f>
        <v>329598.23322038323</v>
      </c>
    </row>
    <row r="28" spans="1:26" x14ac:dyDescent="0.2">
      <c r="A28" s="118" t="s">
        <v>1107</v>
      </c>
      <c r="B28" s="86">
        <v>355.863</v>
      </c>
      <c r="C28" s="86">
        <v>3351.0523399999997</v>
      </c>
      <c r="D28" s="86">
        <v>3788.17895</v>
      </c>
      <c r="E28" s="86">
        <v>1334.1980000000001</v>
      </c>
      <c r="F28" s="86">
        <v>631.11011600000006</v>
      </c>
      <c r="G28" s="86">
        <v>9043.8209999999999</v>
      </c>
      <c r="H28" s="86">
        <v>2672.4360000000001</v>
      </c>
      <c r="I28" s="86">
        <v>1185.0150000000001</v>
      </c>
      <c r="J28" s="86">
        <v>5034.1859999999997</v>
      </c>
      <c r="K28" s="86">
        <v>1610.6369999999999</v>
      </c>
      <c r="L28" s="86">
        <v>82.800049999999999</v>
      </c>
      <c r="M28" s="86">
        <v>1119.2300600000001</v>
      </c>
      <c r="N28" s="86">
        <v>3763.7972200000004</v>
      </c>
      <c r="O28" s="86">
        <v>1824.826</v>
      </c>
      <c r="P28" s="86">
        <v>1238.3668300000002</v>
      </c>
      <c r="Q28" s="86">
        <v>1563.337</v>
      </c>
      <c r="R28" s="86">
        <v>983.37974999999994</v>
      </c>
      <c r="S28" s="86">
        <v>3717.25956</v>
      </c>
      <c r="T28" s="86">
        <v>-1921.36878</v>
      </c>
      <c r="U28" s="86">
        <v>256.99799999999999</v>
      </c>
      <c r="V28" s="86">
        <v>212.50715961675101</v>
      </c>
      <c r="W28" s="86">
        <v>201.149</v>
      </c>
      <c r="X28" s="86">
        <v>2832.7772200000004</v>
      </c>
      <c r="Y28" s="86">
        <v>2157.93109</v>
      </c>
      <c r="Z28" s="86">
        <f>SUM(B28:Y28)</f>
        <v>47039.487565616757</v>
      </c>
    </row>
    <row r="29" spans="1:26" x14ac:dyDescent="0.2">
      <c r="A29" s="86" t="s">
        <v>1109</v>
      </c>
      <c r="B29" s="86">
        <f>+B30+B31</f>
        <v>0</v>
      </c>
      <c r="C29" s="86">
        <f t="shared" ref="C29:Z29" si="4">+C30+C31</f>
        <v>1638.2669199999998</v>
      </c>
      <c r="D29" s="86">
        <f t="shared" si="4"/>
        <v>1126.66031</v>
      </c>
      <c r="E29" s="86">
        <f t="shared" si="4"/>
        <v>1222.0809999999999</v>
      </c>
      <c r="F29" s="86">
        <f t="shared" si="4"/>
        <v>131.79037000000002</v>
      </c>
      <c r="G29" s="86">
        <f t="shared" si="4"/>
        <v>2140.6150000000002</v>
      </c>
      <c r="H29" s="86">
        <f t="shared" si="4"/>
        <v>1840.17</v>
      </c>
      <c r="I29" s="86">
        <f t="shared" si="4"/>
        <v>276.38600000000002</v>
      </c>
      <c r="J29" s="86">
        <f t="shared" si="4"/>
        <v>4363.97</v>
      </c>
      <c r="K29" s="86">
        <f t="shared" si="4"/>
        <v>317.36699999999996</v>
      </c>
      <c r="L29" s="86">
        <f t="shared" si="4"/>
        <v>24.058199999999999</v>
      </c>
      <c r="M29" s="86">
        <f t="shared" si="4"/>
        <v>177.95916</v>
      </c>
      <c r="N29" s="86">
        <f t="shared" si="4"/>
        <v>2494.6054199999999</v>
      </c>
      <c r="O29" s="86">
        <f t="shared" si="4"/>
        <v>964.54899999999998</v>
      </c>
      <c r="P29" s="86">
        <f t="shared" si="4"/>
        <v>545.33440999999993</v>
      </c>
      <c r="Q29" s="86">
        <f t="shared" si="4"/>
        <v>380.798</v>
      </c>
      <c r="R29" s="86">
        <f t="shared" si="4"/>
        <v>50.526110000000003</v>
      </c>
      <c r="S29" s="86">
        <f t="shared" si="4"/>
        <v>1053.5685599999999</v>
      </c>
      <c r="T29" s="86">
        <f t="shared" si="4"/>
        <v>-1108.1039699999999</v>
      </c>
      <c r="U29" s="86">
        <f t="shared" si="4"/>
        <v>512.15</v>
      </c>
      <c r="V29" s="86">
        <f t="shared" si="4"/>
        <v>23.893360000000001</v>
      </c>
      <c r="W29" s="86">
        <f t="shared" si="4"/>
        <v>39.853000000000002</v>
      </c>
      <c r="X29" s="86">
        <f t="shared" si="4"/>
        <v>651.32222000000002</v>
      </c>
      <c r="Y29" s="86">
        <f t="shared" si="4"/>
        <v>189.91353999999998</v>
      </c>
      <c r="Z29" s="86">
        <f t="shared" si="4"/>
        <v>19057.733609999992</v>
      </c>
    </row>
    <row r="30" spans="1:26" x14ac:dyDescent="0.2">
      <c r="A30" s="118" t="s">
        <v>1106</v>
      </c>
      <c r="B30" s="86">
        <v>0</v>
      </c>
      <c r="C30" s="86">
        <v>1554.1179299999999</v>
      </c>
      <c r="D30" s="86">
        <v>1103.7706000000001</v>
      </c>
      <c r="E30" s="86">
        <v>1180.453</v>
      </c>
      <c r="F30" s="86">
        <v>131.42664000000002</v>
      </c>
      <c r="G30" s="86">
        <v>1970.0260000000001</v>
      </c>
      <c r="H30" s="86">
        <v>1762.27</v>
      </c>
      <c r="I30" s="86">
        <v>251.429</v>
      </c>
      <c r="J30" s="86">
        <v>4269.3530000000001</v>
      </c>
      <c r="K30" s="86">
        <v>301.46699999999998</v>
      </c>
      <c r="L30" s="86">
        <v>20.058199999999999</v>
      </c>
      <c r="M30" s="86">
        <v>170.95626999999999</v>
      </c>
      <c r="N30" s="86">
        <v>2378.80215</v>
      </c>
      <c r="O30" s="86">
        <v>905.721</v>
      </c>
      <c r="P30" s="86">
        <v>419.65409999999997</v>
      </c>
      <c r="Q30" s="86">
        <v>281.58699999999999</v>
      </c>
      <c r="R30" s="86">
        <v>50.364110000000004</v>
      </c>
      <c r="S30" s="86">
        <v>1042.7662</v>
      </c>
      <c r="T30" s="86">
        <v>-1069.2024699999999</v>
      </c>
      <c r="U30" s="86">
        <v>511.74700000000001</v>
      </c>
      <c r="V30" s="86">
        <v>19.915800000000001</v>
      </c>
      <c r="W30" s="86">
        <v>30.190999999999999</v>
      </c>
      <c r="X30" s="86">
        <v>631.47139000000004</v>
      </c>
      <c r="Y30" s="86">
        <v>162.64469</v>
      </c>
      <c r="Z30" s="86">
        <f>SUM(B30:Y30)</f>
        <v>18080.989609999993</v>
      </c>
    </row>
    <row r="31" spans="1:26" x14ac:dyDescent="0.2">
      <c r="A31" s="118" t="s">
        <v>1107</v>
      </c>
      <c r="B31" s="86">
        <v>0</v>
      </c>
      <c r="C31" s="86">
        <v>84.148990000000012</v>
      </c>
      <c r="D31" s="86">
        <v>22.889710000000001</v>
      </c>
      <c r="E31" s="86">
        <v>41.628</v>
      </c>
      <c r="F31" s="86">
        <v>0.36373</v>
      </c>
      <c r="G31" s="86">
        <v>170.589</v>
      </c>
      <c r="H31" s="86">
        <v>77.900000000000006</v>
      </c>
      <c r="I31" s="86">
        <v>24.957000000000001</v>
      </c>
      <c r="J31" s="86">
        <v>94.617000000000004</v>
      </c>
      <c r="K31" s="86">
        <v>15.9</v>
      </c>
      <c r="L31" s="86">
        <v>4</v>
      </c>
      <c r="M31" s="86">
        <v>7.0028900000000007</v>
      </c>
      <c r="N31" s="86">
        <v>115.80327</v>
      </c>
      <c r="O31" s="86">
        <v>58.828000000000003</v>
      </c>
      <c r="P31" s="86">
        <v>125.68030999999999</v>
      </c>
      <c r="Q31" s="86">
        <v>99.210999999999999</v>
      </c>
      <c r="R31" s="86">
        <v>0.16200000000000001</v>
      </c>
      <c r="S31" s="86">
        <v>10.80236</v>
      </c>
      <c r="T31" s="86">
        <v>-38.901499999999999</v>
      </c>
      <c r="U31" s="86">
        <v>0.40300000000000002</v>
      </c>
      <c r="V31" s="86">
        <v>3.97756</v>
      </c>
      <c r="W31" s="86">
        <v>9.6620000000000008</v>
      </c>
      <c r="X31" s="86">
        <v>19.850830000000002</v>
      </c>
      <c r="Y31" s="86">
        <v>27.268849999999997</v>
      </c>
      <c r="Z31" s="86">
        <f>SUM(B31:Y31)</f>
        <v>976.74399999999991</v>
      </c>
    </row>
    <row r="32" spans="1:26" x14ac:dyDescent="0.2">
      <c r="A32" s="86" t="s">
        <v>1110</v>
      </c>
      <c r="B32" s="86">
        <f>+B33+B34</f>
        <v>543.89599999999996</v>
      </c>
      <c r="C32" s="86">
        <f t="shared" ref="C32:Z32" si="5">+C33+C34</f>
        <v>13963.20148</v>
      </c>
      <c r="D32" s="86">
        <f t="shared" si="5"/>
        <v>17542.633040000001</v>
      </c>
      <c r="E32" s="86">
        <f t="shared" si="5"/>
        <v>4754.9489999999996</v>
      </c>
      <c r="F32" s="86">
        <f t="shared" si="5"/>
        <v>3977.9171040000001</v>
      </c>
      <c r="G32" s="86">
        <f t="shared" si="5"/>
        <v>28285.129999999997</v>
      </c>
      <c r="H32" s="86">
        <f t="shared" si="5"/>
        <v>8109.4120000000003</v>
      </c>
      <c r="I32" s="86">
        <f t="shared" si="5"/>
        <v>1935.6840000000002</v>
      </c>
      <c r="J32" s="86">
        <f t="shared" si="5"/>
        <v>17488.3</v>
      </c>
      <c r="K32" s="86">
        <f t="shared" si="5"/>
        <v>5439.9809999999998</v>
      </c>
      <c r="L32" s="86">
        <f t="shared" si="5"/>
        <v>1676.1511699999999</v>
      </c>
      <c r="M32" s="86">
        <f t="shared" si="5"/>
        <v>1996.6919300000002</v>
      </c>
      <c r="N32" s="86">
        <f t="shared" si="5"/>
        <v>12990.219480000002</v>
      </c>
      <c r="O32" s="86">
        <f t="shared" si="5"/>
        <v>6720.6630000000005</v>
      </c>
      <c r="P32" s="86">
        <f t="shared" si="5"/>
        <v>3765.0306</v>
      </c>
      <c r="Q32" s="86">
        <f t="shared" si="5"/>
        <v>3020.7250000000004</v>
      </c>
      <c r="R32" s="86">
        <f t="shared" si="5"/>
        <v>2293.4464900000003</v>
      </c>
      <c r="S32" s="86">
        <f t="shared" si="5"/>
        <v>17646.557649999999</v>
      </c>
      <c r="T32" s="86">
        <f t="shared" si="5"/>
        <v>-6897.4817500000008</v>
      </c>
      <c r="U32" s="86">
        <f t="shared" si="5"/>
        <v>3223.268</v>
      </c>
      <c r="V32" s="86">
        <f t="shared" si="5"/>
        <v>688.38982999999996</v>
      </c>
      <c r="W32" s="86">
        <f t="shared" si="5"/>
        <v>324.30600000000004</v>
      </c>
      <c r="X32" s="86">
        <f t="shared" si="5"/>
        <v>7439.2275899999995</v>
      </c>
      <c r="Y32" s="86">
        <f t="shared" si="5"/>
        <v>7417.2839799999992</v>
      </c>
      <c r="Z32" s="86">
        <f t="shared" si="5"/>
        <v>164345.58259400004</v>
      </c>
    </row>
    <row r="33" spans="1:26" x14ac:dyDescent="0.2">
      <c r="A33" s="118" t="s">
        <v>1106</v>
      </c>
      <c r="B33" s="86">
        <v>494.81599999999997</v>
      </c>
      <c r="C33" s="86">
        <v>12345.118699999999</v>
      </c>
      <c r="D33" s="86">
        <v>15970.590380000001</v>
      </c>
      <c r="E33" s="86">
        <v>4368.2749999999996</v>
      </c>
      <c r="F33" s="86">
        <v>3437.4909539999999</v>
      </c>
      <c r="G33" s="86">
        <v>24872.55</v>
      </c>
      <c r="H33" s="86">
        <v>7256.37</v>
      </c>
      <c r="I33" s="86">
        <v>1753.5150000000001</v>
      </c>
      <c r="J33" s="86">
        <v>15552.666999999999</v>
      </c>
      <c r="K33" s="86">
        <v>4808.2349999999997</v>
      </c>
      <c r="L33" s="86">
        <v>1537.17815</v>
      </c>
      <c r="M33" s="86">
        <v>1871.6386100000002</v>
      </c>
      <c r="N33" s="86">
        <v>11699.391740000001</v>
      </c>
      <c r="O33" s="86">
        <v>6181.3670000000002</v>
      </c>
      <c r="P33" s="86">
        <v>3425.5200300000001</v>
      </c>
      <c r="Q33" s="86">
        <v>2050.7260000000001</v>
      </c>
      <c r="R33" s="86">
        <v>1986.8849</v>
      </c>
      <c r="S33" s="86">
        <v>15237.98747</v>
      </c>
      <c r="T33" s="86">
        <v>-5920.1757300000008</v>
      </c>
      <c r="U33" s="86">
        <v>3165.1610000000001</v>
      </c>
      <c r="V33" s="86">
        <v>474.14936</v>
      </c>
      <c r="W33" s="86">
        <v>283.49400000000003</v>
      </c>
      <c r="X33" s="86">
        <v>5824.4408899999999</v>
      </c>
      <c r="Y33" s="86">
        <v>6837.9897199999996</v>
      </c>
      <c r="Z33" s="86">
        <f>SUM(B33:Y33)</f>
        <v>145515.38117400004</v>
      </c>
    </row>
    <row r="34" spans="1:26" x14ac:dyDescent="0.2">
      <c r="A34" s="118" t="s">
        <v>1107</v>
      </c>
      <c r="B34" s="86">
        <v>49.08</v>
      </c>
      <c r="C34" s="86">
        <v>1618.08278</v>
      </c>
      <c r="D34" s="86">
        <v>1572.0426599999998</v>
      </c>
      <c r="E34" s="86">
        <v>386.67399999999998</v>
      </c>
      <c r="F34" s="86">
        <v>540.42615000000001</v>
      </c>
      <c r="G34" s="86">
        <v>3412.58</v>
      </c>
      <c r="H34" s="86">
        <v>853.04200000000003</v>
      </c>
      <c r="I34" s="86">
        <v>182.16900000000001</v>
      </c>
      <c r="J34" s="86">
        <v>1935.633</v>
      </c>
      <c r="K34" s="86">
        <v>631.74599999999998</v>
      </c>
      <c r="L34" s="86">
        <v>138.97301999999999</v>
      </c>
      <c r="M34" s="86">
        <v>125.05332000000001</v>
      </c>
      <c r="N34" s="86">
        <v>1290.8277399999999</v>
      </c>
      <c r="O34" s="86">
        <v>539.29600000000005</v>
      </c>
      <c r="P34" s="86">
        <v>339.51057000000003</v>
      </c>
      <c r="Q34" s="86">
        <v>969.99900000000002</v>
      </c>
      <c r="R34" s="86">
        <v>306.56159000000002</v>
      </c>
      <c r="S34" s="86">
        <v>2408.5701800000002</v>
      </c>
      <c r="T34" s="86">
        <v>-977.30601999999999</v>
      </c>
      <c r="U34" s="86">
        <v>58.106999999999999</v>
      </c>
      <c r="V34" s="86">
        <v>214.24046999999999</v>
      </c>
      <c r="W34" s="86">
        <v>40.811999999999998</v>
      </c>
      <c r="X34" s="86">
        <v>1614.7866999999999</v>
      </c>
      <c r="Y34" s="86">
        <v>579.29426000000001</v>
      </c>
      <c r="Z34" s="86">
        <f>SUM(B34:Y34)</f>
        <v>18830.201420000001</v>
      </c>
    </row>
    <row r="35" spans="1:26" x14ac:dyDescent="0.2">
      <c r="A35" s="86" t="s">
        <v>1111</v>
      </c>
      <c r="B35" s="86">
        <f>+B36+B37</f>
        <v>384.738</v>
      </c>
      <c r="C35" s="86">
        <f t="shared" ref="C35:Z35" si="6">+C36+C37</f>
        <v>9384.0838800000001</v>
      </c>
      <c r="D35" s="86">
        <f t="shared" si="6"/>
        <v>11266.005880000001</v>
      </c>
      <c r="E35" s="86">
        <f t="shared" si="6"/>
        <v>4536.3829999999998</v>
      </c>
      <c r="F35" s="86">
        <f t="shared" si="6"/>
        <v>2271.3387600000001</v>
      </c>
      <c r="G35" s="86">
        <f t="shared" si="6"/>
        <v>12347.29</v>
      </c>
      <c r="H35" s="86">
        <f t="shared" si="6"/>
        <v>6087.2870000000003</v>
      </c>
      <c r="I35" s="86">
        <f t="shared" si="6"/>
        <v>1423.7050000000002</v>
      </c>
      <c r="J35" s="86">
        <f t="shared" si="6"/>
        <v>11565.102000000001</v>
      </c>
      <c r="K35" s="86">
        <f t="shared" si="6"/>
        <v>4118.4610000000002</v>
      </c>
      <c r="L35" s="86">
        <f t="shared" si="6"/>
        <v>690.35412000000008</v>
      </c>
      <c r="M35" s="86">
        <f t="shared" si="6"/>
        <v>2063.66417</v>
      </c>
      <c r="N35" s="86">
        <f t="shared" si="6"/>
        <v>11253.25894</v>
      </c>
      <c r="O35" s="86">
        <f t="shared" si="6"/>
        <v>4645.2469999999994</v>
      </c>
      <c r="P35" s="86">
        <f t="shared" si="6"/>
        <v>3374.5167599999991</v>
      </c>
      <c r="Q35" s="86">
        <f t="shared" si="6"/>
        <v>1503.749</v>
      </c>
      <c r="R35" s="86">
        <f t="shared" si="6"/>
        <v>1881.73885</v>
      </c>
      <c r="S35" s="86">
        <f t="shared" si="6"/>
        <v>8334.1334000000006</v>
      </c>
      <c r="T35" s="86">
        <f t="shared" si="6"/>
        <v>-8163.0144100000007</v>
      </c>
      <c r="U35" s="86">
        <f t="shared" si="6"/>
        <v>2608.3609999999999</v>
      </c>
      <c r="V35" s="86">
        <f t="shared" si="6"/>
        <v>553.05758999999989</v>
      </c>
      <c r="W35" s="86">
        <f t="shared" si="6"/>
        <v>256.70699999999999</v>
      </c>
      <c r="X35" s="86">
        <f t="shared" si="6"/>
        <v>5686.8464899999999</v>
      </c>
      <c r="Y35" s="86">
        <f t="shared" si="6"/>
        <v>5546.6617500000002</v>
      </c>
      <c r="Z35" s="86">
        <f t="shared" si="6"/>
        <v>103619.67618000004</v>
      </c>
    </row>
    <row r="36" spans="1:26" x14ac:dyDescent="0.2">
      <c r="A36" s="118" t="s">
        <v>1106</v>
      </c>
      <c r="B36" s="86">
        <v>341.68900000000002</v>
      </c>
      <c r="C36" s="86">
        <v>7945.1911200000004</v>
      </c>
      <c r="D36" s="86">
        <v>9560.1719499999999</v>
      </c>
      <c r="E36" s="86">
        <v>3802.0169999999998</v>
      </c>
      <c r="F36" s="86">
        <v>1835.90606</v>
      </c>
      <c r="G36" s="86">
        <v>9783.3970000000008</v>
      </c>
      <c r="H36" s="86">
        <v>5060.7020000000002</v>
      </c>
      <c r="I36" s="86">
        <v>1162.7650000000001</v>
      </c>
      <c r="J36" s="86">
        <v>9119.5820000000003</v>
      </c>
      <c r="K36" s="86">
        <v>3342.328</v>
      </c>
      <c r="L36" s="86">
        <v>653.79067000000009</v>
      </c>
      <c r="M36" s="86">
        <v>1570.83313</v>
      </c>
      <c r="N36" s="86">
        <v>9076.7155999999995</v>
      </c>
      <c r="O36" s="86">
        <v>4030.6909999999998</v>
      </c>
      <c r="P36" s="86">
        <v>2762.1558799999993</v>
      </c>
      <c r="Q36" s="86">
        <v>763.46</v>
      </c>
      <c r="R36" s="86">
        <v>1356.71785</v>
      </c>
      <c r="S36" s="86">
        <v>6597.3161300000002</v>
      </c>
      <c r="T36" s="86">
        <v>-7402.2777400000004</v>
      </c>
      <c r="U36" s="86">
        <v>2579.6610000000001</v>
      </c>
      <c r="V36" s="86">
        <v>513.56103999999993</v>
      </c>
      <c r="W36" s="86">
        <v>244.018</v>
      </c>
      <c r="X36" s="86">
        <v>4103.0365400000001</v>
      </c>
      <c r="Y36" s="86">
        <v>4662.7682400000003</v>
      </c>
      <c r="Z36" s="86">
        <f>SUM(B36:Y36)</f>
        <v>83466.196470000039</v>
      </c>
    </row>
    <row r="37" spans="1:26" x14ac:dyDescent="0.2">
      <c r="A37" s="118" t="s">
        <v>1107</v>
      </c>
      <c r="B37" s="86">
        <v>43.048999999999999</v>
      </c>
      <c r="C37" s="86">
        <v>1438.89276</v>
      </c>
      <c r="D37" s="86">
        <v>1705.83393</v>
      </c>
      <c r="E37" s="86">
        <v>734.36599999999999</v>
      </c>
      <c r="F37" s="86">
        <v>435.43270000000001</v>
      </c>
      <c r="G37" s="86">
        <v>2563.893</v>
      </c>
      <c r="H37" s="86">
        <v>1026.585</v>
      </c>
      <c r="I37" s="86">
        <v>260.94</v>
      </c>
      <c r="J37" s="86">
        <v>2445.52</v>
      </c>
      <c r="K37" s="86">
        <v>776.13300000000004</v>
      </c>
      <c r="L37" s="86">
        <v>36.563449999999996</v>
      </c>
      <c r="M37" s="86">
        <v>492.83103999999997</v>
      </c>
      <c r="N37" s="86">
        <v>2176.5433399999997</v>
      </c>
      <c r="O37" s="86">
        <v>614.55600000000004</v>
      </c>
      <c r="P37" s="86">
        <v>612.36087999999984</v>
      </c>
      <c r="Q37" s="86">
        <v>740.28899999999999</v>
      </c>
      <c r="R37" s="86">
        <v>525.02099999999996</v>
      </c>
      <c r="S37" s="86">
        <v>1736.81727</v>
      </c>
      <c r="T37" s="86">
        <v>-760.73667</v>
      </c>
      <c r="U37" s="86">
        <v>28.7</v>
      </c>
      <c r="V37" s="86">
        <v>39.496550000000006</v>
      </c>
      <c r="W37" s="86">
        <v>12.689</v>
      </c>
      <c r="X37" s="86">
        <v>1583.8099499999998</v>
      </c>
      <c r="Y37" s="86">
        <v>883.89350999999999</v>
      </c>
      <c r="Z37" s="86">
        <f>SUM(B37:Y37)</f>
        <v>20153.47971</v>
      </c>
    </row>
    <row r="38" spans="1:26" x14ac:dyDescent="0.2">
      <c r="A38" s="86" t="s">
        <v>2672</v>
      </c>
      <c r="B38" s="86">
        <f>+B39+B40</f>
        <v>0</v>
      </c>
      <c r="C38" s="86">
        <f t="shared" ref="C38:Z38" si="7">+C39+C40</f>
        <v>146.49606</v>
      </c>
      <c r="D38" s="86">
        <f t="shared" si="7"/>
        <v>143.04767000000001</v>
      </c>
      <c r="E38" s="86">
        <f t="shared" si="7"/>
        <v>105.462</v>
      </c>
      <c r="F38" s="86">
        <f t="shared" si="7"/>
        <v>170.57983999999999</v>
      </c>
      <c r="G38" s="86">
        <f t="shared" si="7"/>
        <v>144.21899999999999</v>
      </c>
      <c r="H38" s="86">
        <f t="shared" si="7"/>
        <v>207.67699999999999</v>
      </c>
      <c r="I38" s="86">
        <f t="shared" si="7"/>
        <v>105.759</v>
      </c>
      <c r="J38" s="86">
        <f t="shared" si="7"/>
        <v>509.995</v>
      </c>
      <c r="K38" s="86">
        <f t="shared" si="7"/>
        <v>146.24699999999999</v>
      </c>
      <c r="L38" s="86">
        <f t="shared" si="7"/>
        <v>0</v>
      </c>
      <c r="M38" s="86">
        <f t="shared" si="7"/>
        <v>32.18535</v>
      </c>
      <c r="N38" s="86">
        <f t="shared" si="7"/>
        <v>349.54325</v>
      </c>
      <c r="O38" s="86">
        <f t="shared" si="7"/>
        <v>327.23500000000001</v>
      </c>
      <c r="P38" s="86">
        <f t="shared" si="7"/>
        <v>155.77366000000001</v>
      </c>
      <c r="Q38" s="86">
        <f t="shared" si="7"/>
        <v>0</v>
      </c>
      <c r="R38" s="86">
        <f t="shared" si="7"/>
        <v>54.038129999999995</v>
      </c>
      <c r="S38" s="86">
        <f t="shared" si="7"/>
        <v>176.52166</v>
      </c>
      <c r="T38" s="86">
        <f t="shared" si="7"/>
        <v>0</v>
      </c>
      <c r="U38" s="86">
        <f t="shared" si="7"/>
        <v>153.488</v>
      </c>
      <c r="V38" s="86">
        <f t="shared" si="7"/>
        <v>2.5579999999999998</v>
      </c>
      <c r="W38" s="86">
        <f t="shared" si="7"/>
        <v>43.713000000000001</v>
      </c>
      <c r="X38" s="86">
        <f t="shared" si="7"/>
        <v>497.40789000000007</v>
      </c>
      <c r="Y38" s="86">
        <f t="shared" si="7"/>
        <v>115.52238000000001</v>
      </c>
      <c r="Z38" s="86">
        <f t="shared" si="7"/>
        <v>3587.4688899999996</v>
      </c>
    </row>
    <row r="39" spans="1:26" x14ac:dyDescent="0.2">
      <c r="A39" s="118" t="s">
        <v>1106</v>
      </c>
      <c r="B39" s="86">
        <v>0</v>
      </c>
      <c r="C39" s="86">
        <v>107.02364999999999</v>
      </c>
      <c r="D39" s="86">
        <v>115.51276</v>
      </c>
      <c r="E39" s="86">
        <v>105.462</v>
      </c>
      <c r="F39" s="86">
        <v>89.875960000000006</v>
      </c>
      <c r="G39" s="86">
        <v>142.40799999999999</v>
      </c>
      <c r="H39" s="86">
        <v>102.3</v>
      </c>
      <c r="I39" s="86">
        <v>78.289000000000001</v>
      </c>
      <c r="J39" s="86">
        <v>408.09399999999999</v>
      </c>
      <c r="K39" s="86">
        <v>139.39699999999999</v>
      </c>
      <c r="L39" s="86">
        <v>0</v>
      </c>
      <c r="M39" s="86">
        <v>26.256869999999999</v>
      </c>
      <c r="N39" s="86">
        <v>240.00801000000001</v>
      </c>
      <c r="O39" s="86">
        <v>310.71600000000001</v>
      </c>
      <c r="P39" s="86">
        <v>69.881429999999995</v>
      </c>
      <c r="Q39" s="86">
        <v>0</v>
      </c>
      <c r="R39" s="86">
        <v>36.738129999999998</v>
      </c>
      <c r="S39" s="86">
        <v>84.186350000000004</v>
      </c>
      <c r="T39" s="86">
        <v>0</v>
      </c>
      <c r="U39" s="86">
        <v>153.488</v>
      </c>
      <c r="V39" s="86">
        <v>2.5579999999999998</v>
      </c>
      <c r="W39" s="86">
        <v>43.570999999999998</v>
      </c>
      <c r="X39" s="86">
        <v>362.97884000000005</v>
      </c>
      <c r="Y39" s="86">
        <v>77.228580000000008</v>
      </c>
      <c r="Z39" s="86">
        <f>SUM(B39:Y39)</f>
        <v>2695.9735799999999</v>
      </c>
    </row>
    <row r="40" spans="1:26" x14ac:dyDescent="0.2">
      <c r="A40" s="118" t="s">
        <v>1107</v>
      </c>
      <c r="B40" s="86">
        <v>0</v>
      </c>
      <c r="C40" s="86">
        <v>39.472410000000004</v>
      </c>
      <c r="D40" s="86">
        <v>27.53491</v>
      </c>
      <c r="E40" s="86">
        <v>0</v>
      </c>
      <c r="F40" s="86">
        <v>80.703879999999998</v>
      </c>
      <c r="G40" s="86">
        <v>1.8109999999999999</v>
      </c>
      <c r="H40" s="86">
        <v>105.377</v>
      </c>
      <c r="I40" s="86">
        <v>27.47</v>
      </c>
      <c r="J40" s="86">
        <v>101.901</v>
      </c>
      <c r="K40" s="86">
        <v>6.85</v>
      </c>
      <c r="L40" s="86">
        <v>0</v>
      </c>
      <c r="M40" s="86">
        <v>5.9284799999999995</v>
      </c>
      <c r="N40" s="86">
        <v>109.53524</v>
      </c>
      <c r="O40" s="86">
        <v>16.518999999999998</v>
      </c>
      <c r="P40" s="86">
        <v>85.892229999999998</v>
      </c>
      <c r="Q40" s="86">
        <v>0</v>
      </c>
      <c r="R40" s="86">
        <v>17.3</v>
      </c>
      <c r="S40" s="86">
        <v>92.335309999999993</v>
      </c>
      <c r="T40" s="86">
        <v>0</v>
      </c>
      <c r="U40" s="86">
        <v>0</v>
      </c>
      <c r="V40" s="86">
        <v>0</v>
      </c>
      <c r="W40" s="86">
        <v>0.14199999999999999</v>
      </c>
      <c r="X40" s="86">
        <v>134.42904999999999</v>
      </c>
      <c r="Y40" s="86">
        <v>38.293800000000005</v>
      </c>
      <c r="Z40" s="86">
        <f>SUM(B40:Y40)</f>
        <v>891.4953099999999</v>
      </c>
    </row>
    <row r="41" spans="1:26" x14ac:dyDescent="0.2">
      <c r="A41" s="86" t="s">
        <v>2673</v>
      </c>
      <c r="B41" s="86">
        <f>+B42+B45+B48</f>
        <v>148.452</v>
      </c>
      <c r="C41" s="86">
        <f t="shared" ref="C41:Z41" si="8">+C42+C45+C48</f>
        <v>7436.4237400000002</v>
      </c>
      <c r="D41" s="86">
        <f t="shared" si="8"/>
        <v>8746.3817200000012</v>
      </c>
      <c r="E41" s="86">
        <f t="shared" si="8"/>
        <v>4423.1869999999999</v>
      </c>
      <c r="F41" s="86">
        <f t="shared" si="8"/>
        <v>2350.6904799999998</v>
      </c>
      <c r="G41" s="86">
        <f t="shared" si="8"/>
        <v>9837.69</v>
      </c>
      <c r="H41" s="86">
        <f t="shared" si="8"/>
        <v>5867.8770000000004</v>
      </c>
      <c r="I41" s="86">
        <f t="shared" si="8"/>
        <v>2201.145</v>
      </c>
      <c r="J41" s="86">
        <f t="shared" si="8"/>
        <v>9456.4789999999994</v>
      </c>
      <c r="K41" s="86">
        <f t="shared" si="8"/>
        <v>3094.8230000000003</v>
      </c>
      <c r="L41" s="86">
        <f t="shared" si="8"/>
        <v>381.57999999999993</v>
      </c>
      <c r="M41" s="86">
        <f t="shared" si="8"/>
        <v>1000.1108899999999</v>
      </c>
      <c r="N41" s="86">
        <f t="shared" si="8"/>
        <v>7511.9820199999986</v>
      </c>
      <c r="O41" s="86">
        <f t="shared" si="8"/>
        <v>5668.982</v>
      </c>
      <c r="P41" s="86">
        <f t="shared" si="8"/>
        <v>1052.3372199999999</v>
      </c>
      <c r="Q41" s="86">
        <f t="shared" si="8"/>
        <v>2446.4939999999997</v>
      </c>
      <c r="R41" s="86">
        <f t="shared" si="8"/>
        <v>1027.30816</v>
      </c>
      <c r="S41" s="86">
        <f t="shared" si="8"/>
        <v>7265.4090999999999</v>
      </c>
      <c r="T41" s="86">
        <f t="shared" si="8"/>
        <v>-4918.7899600000001</v>
      </c>
      <c r="U41" s="86">
        <f t="shared" si="8"/>
        <v>2406.6019999999999</v>
      </c>
      <c r="V41" s="86">
        <f t="shared" si="8"/>
        <v>135.38055</v>
      </c>
      <c r="W41" s="86">
        <f t="shared" si="8"/>
        <v>238.49700000000001</v>
      </c>
      <c r="X41" s="86">
        <f t="shared" si="8"/>
        <v>5501.1016199999995</v>
      </c>
      <c r="Y41" s="86">
        <f t="shared" si="8"/>
        <v>2855.0924299999997</v>
      </c>
      <c r="Z41" s="86">
        <f t="shared" si="8"/>
        <v>86135.23596999998</v>
      </c>
    </row>
    <row r="42" spans="1:26" x14ac:dyDescent="0.2">
      <c r="A42" s="86" t="s">
        <v>2674</v>
      </c>
      <c r="B42" s="86">
        <f>+B43+B44</f>
        <v>105.94799999999999</v>
      </c>
      <c r="C42" s="86">
        <f t="shared" ref="C42:Z42" si="9">+C43+C44</f>
        <v>3666.3907399999998</v>
      </c>
      <c r="D42" s="86">
        <f t="shared" si="9"/>
        <v>4230.5976200000005</v>
      </c>
      <c r="E42" s="86">
        <f t="shared" si="9"/>
        <v>2057.663</v>
      </c>
      <c r="F42" s="86">
        <f t="shared" si="9"/>
        <v>1379.01414</v>
      </c>
      <c r="G42" s="86">
        <f t="shared" si="9"/>
        <v>5834.4719999999998</v>
      </c>
      <c r="H42" s="86">
        <f t="shared" si="9"/>
        <v>2848.5540000000001</v>
      </c>
      <c r="I42" s="86">
        <f t="shared" si="9"/>
        <v>995.91200000000003</v>
      </c>
      <c r="J42" s="86">
        <f t="shared" si="9"/>
        <v>5560.8679999999995</v>
      </c>
      <c r="K42" s="86">
        <f t="shared" si="9"/>
        <v>1761.1610000000001</v>
      </c>
      <c r="L42" s="86">
        <f t="shared" si="9"/>
        <v>214.14105999999998</v>
      </c>
      <c r="M42" s="86">
        <f t="shared" si="9"/>
        <v>615.80121999999994</v>
      </c>
      <c r="N42" s="86">
        <f t="shared" si="9"/>
        <v>4411.3626799999993</v>
      </c>
      <c r="O42" s="86">
        <f t="shared" si="9"/>
        <v>2714.1950000000002</v>
      </c>
      <c r="P42" s="86">
        <f t="shared" si="9"/>
        <v>0</v>
      </c>
      <c r="Q42" s="86">
        <f t="shared" si="9"/>
        <v>1638.518</v>
      </c>
      <c r="R42" s="86">
        <f t="shared" si="9"/>
        <v>797.92306000000008</v>
      </c>
      <c r="S42" s="86">
        <f t="shared" si="9"/>
        <v>3856.7987300000004</v>
      </c>
      <c r="T42" s="86">
        <f t="shared" si="9"/>
        <v>-2711.8333399999997</v>
      </c>
      <c r="U42" s="86">
        <f t="shared" si="9"/>
        <v>1316.673</v>
      </c>
      <c r="V42" s="86">
        <f t="shared" si="9"/>
        <v>71.934820000000002</v>
      </c>
      <c r="W42" s="86">
        <f t="shared" si="9"/>
        <v>124.607</v>
      </c>
      <c r="X42" s="86">
        <f t="shared" si="9"/>
        <v>2554.5364799999998</v>
      </c>
      <c r="Y42" s="86">
        <f t="shared" si="9"/>
        <v>1520.1154999999999</v>
      </c>
      <c r="Z42" s="86">
        <f t="shared" si="9"/>
        <v>45565.353709999996</v>
      </c>
    </row>
    <row r="43" spans="1:26" x14ac:dyDescent="0.2">
      <c r="A43" s="118" t="s">
        <v>1106</v>
      </c>
      <c r="B43" s="86">
        <v>86.754999999999995</v>
      </c>
      <c r="C43" s="86">
        <v>2717.5061499999997</v>
      </c>
      <c r="D43" s="86">
        <v>3432.7597000000001</v>
      </c>
      <c r="E43" s="86">
        <v>1806.6320000000001</v>
      </c>
      <c r="F43" s="86">
        <v>1037.67758</v>
      </c>
      <c r="G43" s="86">
        <v>4967.7539999999999</v>
      </c>
      <c r="H43" s="86">
        <v>2016.713</v>
      </c>
      <c r="I43" s="86">
        <v>780.10699999999997</v>
      </c>
      <c r="J43" s="86">
        <v>4659.1409999999996</v>
      </c>
      <c r="K43" s="86">
        <v>1443.1089999999999</v>
      </c>
      <c r="L43" s="86">
        <v>212.31549999999999</v>
      </c>
      <c r="M43" s="86">
        <v>493.45044999999999</v>
      </c>
      <c r="N43" s="86">
        <v>4124.8104999999996</v>
      </c>
      <c r="O43" s="86">
        <v>2395.529</v>
      </c>
      <c r="P43" s="86">
        <v>0</v>
      </c>
      <c r="Q43" s="86">
        <v>120.70699999999999</v>
      </c>
      <c r="R43" s="86">
        <v>533.62906000000009</v>
      </c>
      <c r="S43" s="86">
        <v>3201.5750600000001</v>
      </c>
      <c r="T43" s="86">
        <v>-2391.5633399999997</v>
      </c>
      <c r="U43" s="86">
        <v>1296.424</v>
      </c>
      <c r="V43" s="86">
        <v>60.19717</v>
      </c>
      <c r="W43" s="86">
        <v>86.51</v>
      </c>
      <c r="X43" s="86">
        <v>1950.42571</v>
      </c>
      <c r="Y43" s="86">
        <v>1273.37402</v>
      </c>
      <c r="Z43" s="86">
        <f>SUM(B43:Y43)</f>
        <v>36305.538560000001</v>
      </c>
    </row>
    <row r="44" spans="1:26" x14ac:dyDescent="0.2">
      <c r="A44" s="118" t="s">
        <v>1107</v>
      </c>
      <c r="B44" s="86">
        <v>19.193000000000001</v>
      </c>
      <c r="C44" s="86">
        <v>948.88459</v>
      </c>
      <c r="D44" s="86">
        <v>797.83792000000005</v>
      </c>
      <c r="E44" s="86">
        <v>251.03100000000001</v>
      </c>
      <c r="F44" s="86">
        <v>341.33656000000002</v>
      </c>
      <c r="G44" s="86">
        <v>866.71799999999996</v>
      </c>
      <c r="H44" s="86">
        <v>831.84100000000001</v>
      </c>
      <c r="I44" s="86">
        <v>215.80500000000001</v>
      </c>
      <c r="J44" s="86">
        <v>901.72699999999998</v>
      </c>
      <c r="K44" s="86">
        <v>318.05200000000002</v>
      </c>
      <c r="L44" s="86">
        <v>1.8255599999999998</v>
      </c>
      <c r="M44" s="86">
        <v>122.35077</v>
      </c>
      <c r="N44" s="86">
        <v>286.55218000000002</v>
      </c>
      <c r="O44" s="86">
        <v>318.666</v>
      </c>
      <c r="P44" s="86">
        <v>0</v>
      </c>
      <c r="Q44" s="86">
        <v>1517.8109999999999</v>
      </c>
      <c r="R44" s="86">
        <v>264.29399999999998</v>
      </c>
      <c r="S44" s="86">
        <v>655.22367000000008</v>
      </c>
      <c r="T44" s="86">
        <v>-320.27</v>
      </c>
      <c r="U44" s="86">
        <v>20.248999999999999</v>
      </c>
      <c r="V44" s="86">
        <v>11.73765</v>
      </c>
      <c r="W44" s="86">
        <v>38.097000000000001</v>
      </c>
      <c r="X44" s="86">
        <v>604.11077</v>
      </c>
      <c r="Y44" s="86">
        <v>246.74148000000002</v>
      </c>
      <c r="Z44" s="86">
        <f>SUM(B44:Y44)</f>
        <v>9259.8151499999967</v>
      </c>
    </row>
    <row r="45" spans="1:26" x14ac:dyDescent="0.2">
      <c r="A45" s="86" t="s">
        <v>2675</v>
      </c>
      <c r="B45" s="86">
        <f>+B46+B47</f>
        <v>42.109000000000002</v>
      </c>
      <c r="C45" s="86">
        <f t="shared" ref="C45:Z45" si="10">+C46+C47</f>
        <v>1394.48902</v>
      </c>
      <c r="D45" s="86">
        <f t="shared" si="10"/>
        <v>1736.6462200000001</v>
      </c>
      <c r="E45" s="86">
        <f t="shared" si="10"/>
        <v>878.76700000000005</v>
      </c>
      <c r="F45" s="86">
        <f t="shared" si="10"/>
        <v>827.57871999999998</v>
      </c>
      <c r="G45" s="86">
        <f t="shared" si="10"/>
        <v>1964.502</v>
      </c>
      <c r="H45" s="86">
        <f t="shared" si="10"/>
        <v>1004.508</v>
      </c>
      <c r="I45" s="86">
        <f t="shared" si="10"/>
        <v>337.98500000000001</v>
      </c>
      <c r="J45" s="86">
        <f t="shared" si="10"/>
        <v>2191.3789999999999</v>
      </c>
      <c r="K45" s="86">
        <f t="shared" si="10"/>
        <v>663.93600000000004</v>
      </c>
      <c r="L45" s="86">
        <f t="shared" si="10"/>
        <v>122.06874999999999</v>
      </c>
      <c r="M45" s="86">
        <f t="shared" si="10"/>
        <v>240.51974999999999</v>
      </c>
      <c r="N45" s="86">
        <f t="shared" si="10"/>
        <v>1557.3142799999998</v>
      </c>
      <c r="O45" s="86">
        <f t="shared" si="10"/>
        <v>0</v>
      </c>
      <c r="P45" s="86">
        <f t="shared" si="10"/>
        <v>643.99906999999996</v>
      </c>
      <c r="Q45" s="86">
        <f t="shared" si="10"/>
        <v>484.84699999999998</v>
      </c>
      <c r="R45" s="86">
        <f t="shared" si="10"/>
        <v>143.54915</v>
      </c>
      <c r="S45" s="86">
        <f t="shared" si="10"/>
        <v>2040.2650900000001</v>
      </c>
      <c r="T45" s="86">
        <f t="shared" si="10"/>
        <v>-1617.0992700000002</v>
      </c>
      <c r="U45" s="86">
        <f t="shared" si="10"/>
        <v>488.13799999999998</v>
      </c>
      <c r="V45" s="86">
        <f t="shared" si="10"/>
        <v>10.067600000000001</v>
      </c>
      <c r="W45" s="86">
        <f t="shared" si="10"/>
        <v>46.576999999999998</v>
      </c>
      <c r="X45" s="86">
        <f t="shared" si="10"/>
        <v>940.83434</v>
      </c>
      <c r="Y45" s="86">
        <f t="shared" si="10"/>
        <v>655.99149</v>
      </c>
      <c r="Z45" s="86">
        <f t="shared" si="10"/>
        <v>16798.972209999996</v>
      </c>
    </row>
    <row r="46" spans="1:26" x14ac:dyDescent="0.2">
      <c r="A46" s="118" t="s">
        <v>1106</v>
      </c>
      <c r="B46" s="86">
        <v>39.100999999999999</v>
      </c>
      <c r="C46" s="86">
        <v>1189.67948</v>
      </c>
      <c r="D46" s="86">
        <v>1578.21396</v>
      </c>
      <c r="E46" s="86">
        <v>766.995</v>
      </c>
      <c r="F46" s="86">
        <v>279.13617999999997</v>
      </c>
      <c r="G46" s="86">
        <v>1642.0139999999999</v>
      </c>
      <c r="H46" s="86">
        <v>757.61400000000003</v>
      </c>
      <c r="I46" s="86">
        <v>326.399</v>
      </c>
      <c r="J46" s="86">
        <v>1907.4639999999999</v>
      </c>
      <c r="K46" s="86">
        <v>627.03700000000003</v>
      </c>
      <c r="L46" s="86">
        <v>130.74029999999999</v>
      </c>
      <c r="M46" s="86">
        <v>202.40371999999999</v>
      </c>
      <c r="N46" s="86">
        <v>1361.0564099999999</v>
      </c>
      <c r="O46" s="86">
        <v>0</v>
      </c>
      <c r="P46" s="86">
        <v>473.02396999999996</v>
      </c>
      <c r="Q46" s="86">
        <v>407.90699999999998</v>
      </c>
      <c r="R46" s="86">
        <v>129.88315</v>
      </c>
      <c r="S46" s="86">
        <v>1946.5487800000001</v>
      </c>
      <c r="T46" s="86">
        <v>-1504.7678500000002</v>
      </c>
      <c r="U46" s="86">
        <v>487.89</v>
      </c>
      <c r="V46" s="86">
        <v>10.067600000000001</v>
      </c>
      <c r="W46" s="86">
        <v>39.460999999999999</v>
      </c>
      <c r="X46" s="86">
        <v>746.67319999999995</v>
      </c>
      <c r="Y46" s="86">
        <v>530.35302999999999</v>
      </c>
      <c r="Z46" s="86">
        <f>SUM(B46:Y46)</f>
        <v>14074.893929999997</v>
      </c>
    </row>
    <row r="47" spans="1:26" x14ac:dyDescent="0.2">
      <c r="A47" s="118" t="s">
        <v>1107</v>
      </c>
      <c r="B47" s="86">
        <v>3.008</v>
      </c>
      <c r="C47" s="86">
        <v>204.80954</v>
      </c>
      <c r="D47" s="86">
        <v>158.43226000000001</v>
      </c>
      <c r="E47" s="86">
        <v>111.77200000000001</v>
      </c>
      <c r="F47" s="86">
        <v>548.44254000000001</v>
      </c>
      <c r="G47" s="86">
        <v>322.488</v>
      </c>
      <c r="H47" s="86">
        <v>246.89400000000001</v>
      </c>
      <c r="I47" s="86">
        <v>11.586</v>
      </c>
      <c r="J47" s="86">
        <v>283.91500000000002</v>
      </c>
      <c r="K47" s="86">
        <v>36.899000000000001</v>
      </c>
      <c r="L47" s="86">
        <v>-8.6715499999999999</v>
      </c>
      <c r="M47" s="86">
        <v>38.116030000000002</v>
      </c>
      <c r="N47" s="86">
        <v>196.25787</v>
      </c>
      <c r="O47" s="86">
        <v>0</v>
      </c>
      <c r="P47" s="86">
        <v>170.9751</v>
      </c>
      <c r="Q47" s="86">
        <v>76.94</v>
      </c>
      <c r="R47" s="86">
        <v>13.666</v>
      </c>
      <c r="S47" s="86">
        <v>93.716309999999993</v>
      </c>
      <c r="T47" s="86">
        <v>-112.33141999999999</v>
      </c>
      <c r="U47" s="86">
        <v>0.248</v>
      </c>
      <c r="V47" s="86">
        <v>0</v>
      </c>
      <c r="W47" s="86">
        <v>7.1159999999999997</v>
      </c>
      <c r="X47" s="86">
        <v>194.16114000000002</v>
      </c>
      <c r="Y47" s="86">
        <v>125.63846000000001</v>
      </c>
      <c r="Z47" s="86">
        <f>SUM(B47:Y47)</f>
        <v>2724.0782800000006</v>
      </c>
    </row>
    <row r="48" spans="1:26" x14ac:dyDescent="0.2">
      <c r="A48" s="86" t="s">
        <v>2676</v>
      </c>
      <c r="B48" s="86">
        <f>+B49+B50</f>
        <v>0.39500000000000002</v>
      </c>
      <c r="C48" s="86">
        <f t="shared" ref="C48:Z48" si="11">+C49+C50</f>
        <v>2375.5439800000004</v>
      </c>
      <c r="D48" s="86">
        <f t="shared" si="11"/>
        <v>2779.1378800000002</v>
      </c>
      <c r="E48" s="86">
        <f t="shared" si="11"/>
        <v>1486.7570000000001</v>
      </c>
      <c r="F48" s="86">
        <f t="shared" si="11"/>
        <v>144.09762000000001</v>
      </c>
      <c r="G48" s="86">
        <f t="shared" si="11"/>
        <v>2038.7159999999999</v>
      </c>
      <c r="H48" s="86">
        <f t="shared" si="11"/>
        <v>2014.8150000000001</v>
      </c>
      <c r="I48" s="86">
        <f t="shared" si="11"/>
        <v>867.24800000000005</v>
      </c>
      <c r="J48" s="86">
        <f t="shared" si="11"/>
        <v>1704.2320000000002</v>
      </c>
      <c r="K48" s="86">
        <f t="shared" si="11"/>
        <v>669.726</v>
      </c>
      <c r="L48" s="86">
        <f t="shared" si="11"/>
        <v>45.370190000000001</v>
      </c>
      <c r="M48" s="86">
        <f t="shared" si="11"/>
        <v>143.78992</v>
      </c>
      <c r="N48" s="86">
        <f t="shared" si="11"/>
        <v>1543.3050599999999</v>
      </c>
      <c r="O48" s="86">
        <f t="shared" si="11"/>
        <v>2954.7869999999998</v>
      </c>
      <c r="P48" s="86">
        <f t="shared" si="11"/>
        <v>408.33815000000004</v>
      </c>
      <c r="Q48" s="86">
        <f t="shared" si="11"/>
        <v>323.12900000000002</v>
      </c>
      <c r="R48" s="86">
        <f t="shared" si="11"/>
        <v>85.835949999999997</v>
      </c>
      <c r="S48" s="86">
        <f t="shared" si="11"/>
        <v>1368.3452799999998</v>
      </c>
      <c r="T48" s="86">
        <f t="shared" si="11"/>
        <v>-589.85735</v>
      </c>
      <c r="U48" s="86">
        <f t="shared" si="11"/>
        <v>601.79099999999994</v>
      </c>
      <c r="V48" s="86">
        <f t="shared" si="11"/>
        <v>53.378130000000006</v>
      </c>
      <c r="W48" s="86">
        <f t="shared" si="11"/>
        <v>67.313000000000002</v>
      </c>
      <c r="X48" s="86">
        <f t="shared" si="11"/>
        <v>2005.7307999999998</v>
      </c>
      <c r="Y48" s="86">
        <f t="shared" si="11"/>
        <v>678.98544000000004</v>
      </c>
      <c r="Z48" s="86">
        <f t="shared" si="11"/>
        <v>23770.910049999995</v>
      </c>
    </row>
    <row r="49" spans="1:26" x14ac:dyDescent="0.2">
      <c r="A49" s="118" t="s">
        <v>1106</v>
      </c>
      <c r="B49" s="86">
        <v>0.39500000000000002</v>
      </c>
      <c r="C49" s="86">
        <v>1537.5963000000002</v>
      </c>
      <c r="D49" s="86">
        <v>2221.0424600000001</v>
      </c>
      <c r="E49" s="86">
        <v>1042.633</v>
      </c>
      <c r="F49" s="86">
        <v>109.87842999999999</v>
      </c>
      <c r="G49" s="86">
        <v>1387.328</v>
      </c>
      <c r="H49" s="86">
        <v>1673.511</v>
      </c>
      <c r="I49" s="86">
        <v>589.89300000000003</v>
      </c>
      <c r="J49" s="86">
        <v>1491.1590000000001</v>
      </c>
      <c r="K49" s="86">
        <v>595.226</v>
      </c>
      <c r="L49" s="86">
        <v>45.370190000000001</v>
      </c>
      <c r="M49" s="86">
        <v>80.954309999999992</v>
      </c>
      <c r="N49" s="86">
        <v>1519.51215</v>
      </c>
      <c r="O49" s="86">
        <v>2680.2269999999999</v>
      </c>
      <c r="P49" s="86">
        <v>404.80715000000004</v>
      </c>
      <c r="Q49" s="86">
        <v>248.54900000000001</v>
      </c>
      <c r="R49" s="86">
        <v>78.118949999999998</v>
      </c>
      <c r="S49" s="86">
        <v>1212.2446599999998</v>
      </c>
      <c r="T49" s="86">
        <v>-473.49144000000001</v>
      </c>
      <c r="U49" s="86">
        <v>600.42399999999998</v>
      </c>
      <c r="V49" s="86">
        <v>53.226750000000003</v>
      </c>
      <c r="W49" s="86">
        <v>54.689</v>
      </c>
      <c r="X49" s="86">
        <v>1875.5214699999999</v>
      </c>
      <c r="Y49" s="86">
        <v>507.74645000000004</v>
      </c>
      <c r="Z49" s="86">
        <f>SUM(B49:Y49)</f>
        <v>19536.561829999995</v>
      </c>
    </row>
    <row r="50" spans="1:26" x14ac:dyDescent="0.2">
      <c r="A50" s="118" t="s">
        <v>1107</v>
      </c>
      <c r="B50" s="86">
        <v>0</v>
      </c>
      <c r="C50" s="86">
        <v>837.9476800000001</v>
      </c>
      <c r="D50" s="86">
        <v>558.09541999999999</v>
      </c>
      <c r="E50" s="86">
        <v>444.12400000000002</v>
      </c>
      <c r="F50" s="86">
        <v>34.219190000000005</v>
      </c>
      <c r="G50" s="86">
        <v>651.38800000000003</v>
      </c>
      <c r="H50" s="86">
        <v>341.30399999999997</v>
      </c>
      <c r="I50" s="86">
        <v>277.35500000000002</v>
      </c>
      <c r="J50" s="86">
        <v>213.07300000000001</v>
      </c>
      <c r="K50" s="86">
        <v>74.5</v>
      </c>
      <c r="L50" s="86">
        <v>0</v>
      </c>
      <c r="M50" s="86">
        <v>62.835610000000003</v>
      </c>
      <c r="N50" s="86">
        <v>23.792909999999999</v>
      </c>
      <c r="O50" s="86">
        <v>274.56</v>
      </c>
      <c r="P50" s="86">
        <v>3.5310000000000001</v>
      </c>
      <c r="Q50" s="86">
        <v>74.58</v>
      </c>
      <c r="R50" s="86">
        <v>7.7169999999999996</v>
      </c>
      <c r="S50" s="86">
        <v>156.10061999999999</v>
      </c>
      <c r="T50" s="86">
        <v>-116.36591</v>
      </c>
      <c r="U50" s="86">
        <v>1.367</v>
      </c>
      <c r="V50" s="86">
        <v>0.15137999999999999</v>
      </c>
      <c r="W50" s="86">
        <v>12.624000000000001</v>
      </c>
      <c r="X50" s="86">
        <v>130.20932999999999</v>
      </c>
      <c r="Y50" s="86">
        <v>171.23899</v>
      </c>
      <c r="Z50" s="86">
        <f>SUM(B50:Y50)</f>
        <v>4234.3482200000008</v>
      </c>
    </row>
    <row r="51" spans="1:26" x14ac:dyDescent="0.2">
      <c r="A51" s="86" t="s">
        <v>2677</v>
      </c>
      <c r="B51" s="86">
        <f>+B52+B53</f>
        <v>4.0780000000000003</v>
      </c>
      <c r="C51" s="86">
        <f t="shared" ref="C51:Z51" si="12">+C52+C53</f>
        <v>2611.4473800000001</v>
      </c>
      <c r="D51" s="86">
        <f t="shared" si="12"/>
        <v>2153.84384</v>
      </c>
      <c r="E51" s="86">
        <f t="shared" si="12"/>
        <v>110.486</v>
      </c>
      <c r="F51" s="86">
        <f t="shared" si="12"/>
        <v>256.46751</v>
      </c>
      <c r="G51" s="86">
        <f t="shared" si="12"/>
        <v>1357.086</v>
      </c>
      <c r="H51" s="86">
        <f t="shared" si="12"/>
        <v>224.05092000000002</v>
      </c>
      <c r="I51" s="86">
        <f t="shared" si="12"/>
        <v>151.316</v>
      </c>
      <c r="J51" s="86">
        <f t="shared" si="12"/>
        <v>835.79201000000012</v>
      </c>
      <c r="K51" s="86">
        <f t="shared" si="12"/>
        <v>510.053</v>
      </c>
      <c r="L51" s="86">
        <f t="shared" si="12"/>
        <v>445.43940999999995</v>
      </c>
      <c r="M51" s="86">
        <f t="shared" si="12"/>
        <v>224.70645999999999</v>
      </c>
      <c r="N51" s="86">
        <f t="shared" si="12"/>
        <v>11382.577869999999</v>
      </c>
      <c r="O51" s="86">
        <f t="shared" si="12"/>
        <v>0</v>
      </c>
      <c r="P51" s="86">
        <f t="shared" si="12"/>
        <v>1588.6668900000002</v>
      </c>
      <c r="Q51" s="86">
        <f t="shared" si="12"/>
        <v>32.192590000000003</v>
      </c>
      <c r="R51" s="86">
        <f t="shared" si="12"/>
        <v>237.10522</v>
      </c>
      <c r="S51" s="86">
        <f t="shared" si="12"/>
        <v>135.67517000000302</v>
      </c>
      <c r="T51" s="86">
        <f t="shared" si="12"/>
        <v>-899.69605000000001</v>
      </c>
      <c r="U51" s="86">
        <f t="shared" si="12"/>
        <v>217.93899999999999</v>
      </c>
      <c r="V51" s="86">
        <f t="shared" si="12"/>
        <v>0</v>
      </c>
      <c r="W51" s="86">
        <f t="shared" si="12"/>
        <v>65.122279999999989</v>
      </c>
      <c r="X51" s="86">
        <f t="shared" si="12"/>
        <v>830.19518000000005</v>
      </c>
      <c r="Y51" s="86">
        <f t="shared" si="12"/>
        <v>911.30050000000006</v>
      </c>
      <c r="Z51" s="86">
        <f t="shared" si="12"/>
        <v>23385.845179999997</v>
      </c>
    </row>
    <row r="52" spans="1:26" x14ac:dyDescent="0.2">
      <c r="A52" s="118" t="s">
        <v>1106</v>
      </c>
      <c r="B52" s="86">
        <v>4.0780000000000003</v>
      </c>
      <c r="C52" s="86">
        <v>2156.61582</v>
      </c>
      <c r="D52" s="86">
        <v>1734.4464800000001</v>
      </c>
      <c r="E52" s="86">
        <v>104.26300000000001</v>
      </c>
      <c r="F52" s="86">
        <v>211.52801000000002</v>
      </c>
      <c r="G52" s="86">
        <v>943.06600000000003</v>
      </c>
      <c r="H52" s="86">
        <v>211.70292000000001</v>
      </c>
      <c r="I52" s="86">
        <v>126.286</v>
      </c>
      <c r="J52" s="86">
        <v>537.97301000000004</v>
      </c>
      <c r="K52" s="86">
        <v>509.53199999999998</v>
      </c>
      <c r="L52" s="86">
        <v>400.87715999999995</v>
      </c>
      <c r="M52" s="86">
        <v>133.18164999999999</v>
      </c>
      <c r="N52" s="86">
        <v>10268.360409999999</v>
      </c>
      <c r="O52" s="86">
        <v>0</v>
      </c>
      <c r="P52" s="86">
        <v>1460.2170700000001</v>
      </c>
      <c r="Q52" s="86">
        <v>32.192590000000003</v>
      </c>
      <c r="R52" s="86">
        <v>183.73622</v>
      </c>
      <c r="S52" s="86">
        <v>135.67517000000302</v>
      </c>
      <c r="T52" s="86">
        <v>-656.34405000000004</v>
      </c>
      <c r="U52" s="86">
        <v>217.93899999999999</v>
      </c>
      <c r="V52" s="86">
        <v>0</v>
      </c>
      <c r="W52" s="86">
        <v>50.159279999999995</v>
      </c>
      <c r="X52" s="86">
        <v>553.68041000000005</v>
      </c>
      <c r="Y52" s="86">
        <v>755.80962</v>
      </c>
      <c r="Z52" s="86">
        <f>SUM(B52:Y52)</f>
        <v>20074.975769999997</v>
      </c>
    </row>
    <row r="53" spans="1:26" x14ac:dyDescent="0.2">
      <c r="A53" s="118" t="s">
        <v>1107</v>
      </c>
      <c r="B53" s="86">
        <v>0</v>
      </c>
      <c r="C53" s="86">
        <v>454.83156000000002</v>
      </c>
      <c r="D53" s="86">
        <v>419.39735999999999</v>
      </c>
      <c r="E53" s="86">
        <v>6.2229999999999999</v>
      </c>
      <c r="F53" s="86">
        <v>44.939500000000002</v>
      </c>
      <c r="G53" s="86">
        <v>414.02</v>
      </c>
      <c r="H53" s="86">
        <v>12.348000000000001</v>
      </c>
      <c r="I53" s="86">
        <v>25.03</v>
      </c>
      <c r="J53" s="86">
        <v>297.81900000000002</v>
      </c>
      <c r="K53" s="86">
        <v>0.52100000000000002</v>
      </c>
      <c r="L53" s="86">
        <v>44.562249999999999</v>
      </c>
      <c r="M53" s="86">
        <v>91.524810000000002</v>
      </c>
      <c r="N53" s="86">
        <v>1114.2174600000001</v>
      </c>
      <c r="O53" s="86">
        <v>0</v>
      </c>
      <c r="P53" s="86">
        <v>128.44982000000002</v>
      </c>
      <c r="Q53" s="86">
        <v>0</v>
      </c>
      <c r="R53" s="86">
        <v>53.369</v>
      </c>
      <c r="S53" s="86">
        <v>0</v>
      </c>
      <c r="T53" s="86">
        <v>-243.352</v>
      </c>
      <c r="U53" s="86">
        <v>0</v>
      </c>
      <c r="V53" s="86">
        <v>0</v>
      </c>
      <c r="W53" s="86">
        <v>14.962999999999999</v>
      </c>
      <c r="X53" s="86">
        <v>276.51477</v>
      </c>
      <c r="Y53" s="86">
        <v>155.49088</v>
      </c>
      <c r="Z53" s="86">
        <f>SUM(B53:Y53)</f>
        <v>3310.8694099999998</v>
      </c>
    </row>
    <row r="54" spans="1:26" x14ac:dyDescent="0.2">
      <c r="A54" s="86" t="s">
        <v>2678</v>
      </c>
      <c r="B54" s="86">
        <f>+B55+B56</f>
        <v>2794.2420000000002</v>
      </c>
      <c r="C54" s="86">
        <f t="shared" ref="C54:Z54" si="13">+C55+C56</f>
        <v>67549.067309999999</v>
      </c>
      <c r="D54" s="86">
        <f t="shared" si="13"/>
        <v>75116.75606</v>
      </c>
      <c r="E54" s="86">
        <f t="shared" si="13"/>
        <v>33815.614929999996</v>
      </c>
      <c r="F54" s="86">
        <f t="shared" si="13"/>
        <v>18267.00318</v>
      </c>
      <c r="G54" s="86">
        <f t="shared" si="13"/>
        <v>119175.65523999999</v>
      </c>
      <c r="H54" s="86">
        <f t="shared" si="13"/>
        <v>44580.204920000004</v>
      </c>
      <c r="I54" s="86">
        <f t="shared" si="13"/>
        <v>12563.810609999999</v>
      </c>
      <c r="J54" s="86">
        <f t="shared" si="13"/>
        <v>89441.777010000005</v>
      </c>
      <c r="K54" s="86">
        <f t="shared" si="13"/>
        <v>26546.461070000001</v>
      </c>
      <c r="L54" s="86">
        <f t="shared" si="13"/>
        <v>6044.0593699999999</v>
      </c>
      <c r="M54" s="86">
        <f t="shared" si="13"/>
        <v>10330.388939999999</v>
      </c>
      <c r="N54" s="86">
        <f t="shared" si="13"/>
        <v>77753.301379999975</v>
      </c>
      <c r="O54" s="86">
        <f t="shared" si="13"/>
        <v>35262.867039999997</v>
      </c>
      <c r="P54" s="86">
        <f t="shared" si="13"/>
        <v>18609.07645</v>
      </c>
      <c r="Q54" s="86">
        <f t="shared" si="13"/>
        <v>14369.168590000001</v>
      </c>
      <c r="R54" s="86">
        <f t="shared" si="13"/>
        <v>12291.29876</v>
      </c>
      <c r="S54" s="86">
        <f t="shared" si="13"/>
        <v>60954.485810000006</v>
      </c>
      <c r="T54" s="86">
        <f t="shared" si="13"/>
        <v>-41612.644160000011</v>
      </c>
      <c r="U54" s="86">
        <f t="shared" si="13"/>
        <v>18486.836439999999</v>
      </c>
      <c r="V54" s="86">
        <f t="shared" si="13"/>
        <v>3085.0860900000011</v>
      </c>
      <c r="W54" s="86">
        <f t="shared" si="13"/>
        <v>2011.4132800000002</v>
      </c>
      <c r="X54" s="86">
        <f t="shared" si="13"/>
        <v>39664.707649999997</v>
      </c>
      <c r="Y54" s="86">
        <f t="shared" si="13"/>
        <v>33970.223449999998</v>
      </c>
      <c r="Z54" s="86">
        <f t="shared" si="13"/>
        <v>781070.8614200002</v>
      </c>
    </row>
    <row r="55" spans="1:26" x14ac:dyDescent="0.2">
      <c r="A55" s="118" t="s">
        <v>1106</v>
      </c>
      <c r="B55" s="86">
        <v>2324.002</v>
      </c>
      <c r="C55" s="86">
        <v>58533.430669999994</v>
      </c>
      <c r="D55" s="86">
        <v>66016.026549999995</v>
      </c>
      <c r="E55" s="86">
        <v>30501.053929999998</v>
      </c>
      <c r="F55" s="86">
        <v>15599.966814000001</v>
      </c>
      <c r="G55" s="86">
        <v>101718.02824</v>
      </c>
      <c r="H55" s="86">
        <v>38373.766920000002</v>
      </c>
      <c r="I55" s="86">
        <v>10347.304609999999</v>
      </c>
      <c r="J55" s="86">
        <v>78028.183010000008</v>
      </c>
      <c r="K55" s="86">
        <v>23039.179070000002</v>
      </c>
      <c r="L55" s="86">
        <v>5743.9097700000002</v>
      </c>
      <c r="M55" s="86">
        <v>8265.2160499999991</v>
      </c>
      <c r="N55" s="86">
        <v>68666.807279999979</v>
      </c>
      <c r="O55" s="86">
        <v>31503.52404</v>
      </c>
      <c r="P55" s="86">
        <v>15866.471109999999</v>
      </c>
      <c r="Q55" s="86">
        <v>9284.5195899999999</v>
      </c>
      <c r="R55" s="86">
        <v>10086.664419999999</v>
      </c>
      <c r="S55" s="86">
        <v>52080.566690000007</v>
      </c>
      <c r="T55" s="86">
        <v>-37121.231860000007</v>
      </c>
      <c r="U55" s="86">
        <v>18120.764439999999</v>
      </c>
      <c r="V55" s="86">
        <v>2602.9753203832502</v>
      </c>
      <c r="W55" s="86">
        <v>1674.1592800000001</v>
      </c>
      <c r="X55" s="86">
        <v>32163.606029999999</v>
      </c>
      <c r="Y55" s="86">
        <v>29554.428810000001</v>
      </c>
      <c r="Z55" s="86">
        <f>SUM(B55:Y55)</f>
        <v>672973.32278438343</v>
      </c>
    </row>
    <row r="56" spans="1:26" ht="13.5" thickBot="1" x14ac:dyDescent="0.25">
      <c r="A56" s="119" t="s">
        <v>1107</v>
      </c>
      <c r="B56" s="100">
        <v>470.24</v>
      </c>
      <c r="C56" s="100">
        <v>9015.6366400000006</v>
      </c>
      <c r="D56" s="100">
        <v>9100.7295099999992</v>
      </c>
      <c r="E56" s="100">
        <v>3314.5610000000001</v>
      </c>
      <c r="F56" s="100">
        <v>2667.0363660000003</v>
      </c>
      <c r="G56" s="100">
        <v>17457.627</v>
      </c>
      <c r="H56" s="100">
        <v>6206.4380000000001</v>
      </c>
      <c r="I56" s="100">
        <v>2216.5059999999999</v>
      </c>
      <c r="J56" s="100">
        <v>11413.593999999999</v>
      </c>
      <c r="K56" s="100">
        <v>3507.2820000000002</v>
      </c>
      <c r="L56" s="100">
        <v>300.14960000000002</v>
      </c>
      <c r="M56" s="100">
        <v>2065.1728900000003</v>
      </c>
      <c r="N56" s="100">
        <v>9086.4941000000017</v>
      </c>
      <c r="O56" s="100">
        <v>3759.3429999999998</v>
      </c>
      <c r="P56" s="100">
        <v>2742.6053400000005</v>
      </c>
      <c r="Q56" s="100">
        <v>5084.6490000000003</v>
      </c>
      <c r="R56" s="100">
        <v>2204.6343400000001</v>
      </c>
      <c r="S56" s="100">
        <v>8873.9191199999987</v>
      </c>
      <c r="T56" s="100">
        <v>-4491.4123</v>
      </c>
      <c r="U56" s="100">
        <v>366.072</v>
      </c>
      <c r="V56" s="100">
        <v>482.11076961675104</v>
      </c>
      <c r="W56" s="100">
        <v>337.25400000000002</v>
      </c>
      <c r="X56" s="100">
        <v>7501.1016200000004</v>
      </c>
      <c r="Y56" s="100">
        <v>4415.7946399999992</v>
      </c>
      <c r="Z56" s="100">
        <f>SUM(B56:Y56)</f>
        <v>108097.53863561674</v>
      </c>
    </row>
    <row r="58" spans="1:26" x14ac:dyDescent="0.2">
      <c r="A58" s="183" t="s">
        <v>1579</v>
      </c>
    </row>
  </sheetData>
  <mergeCells count="2">
    <mergeCell ref="A5:K6"/>
    <mergeCell ref="L5:Z6"/>
  </mergeCells>
  <phoneticPr fontId="2" type="noConversion"/>
  <conditionalFormatting sqref="B8:Y8">
    <cfRule type="expression" dxfId="32" priority="1" stopIfTrue="1">
      <formula>$AU8=1</formula>
    </cfRule>
  </conditionalFormatting>
  <conditionalFormatting sqref="Z8">
    <cfRule type="expression" dxfId="31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7.874015748031496E-2" top="0.98425196850393704" bottom="0.98425196850393704" header="0.51181102362204722" footer="0.51181102362204722"/>
  <pageSetup paperSize="8" scale="74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workbookViewId="0">
      <selection activeCell="A2" sqref="A2"/>
    </sheetView>
  </sheetViews>
  <sheetFormatPr defaultRowHeight="12.75" x14ac:dyDescent="0.2"/>
  <cols>
    <col min="1" max="1" width="27.7109375" style="3" customWidth="1"/>
    <col min="2" max="27" width="9.140625" style="3"/>
    <col min="28" max="28" width="10.42578125" style="3" customWidth="1"/>
    <col min="29" max="16384" width="9.140625" style="3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2687</v>
      </c>
      <c r="AA3" s="82" t="s">
        <v>2688</v>
      </c>
    </row>
    <row r="5" spans="1:29" x14ac:dyDescent="0.2">
      <c r="A5" s="674" t="s">
        <v>2683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5" t="s">
        <v>2686</v>
      </c>
      <c r="M5" s="675"/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</row>
    <row r="6" spans="1:29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</row>
    <row r="7" spans="1:29" ht="13.5" thickBot="1" x14ac:dyDescent="0.25">
      <c r="AA7" s="14" t="s">
        <v>2525</v>
      </c>
    </row>
    <row r="8" spans="1:29" ht="57.75" customHeight="1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  <c r="AA8"/>
      <c r="AB8"/>
      <c r="AC8"/>
    </row>
    <row r="9" spans="1:29" ht="15" customHeight="1" x14ac:dyDescent="0.2">
      <c r="A9" s="113" t="s">
        <v>2684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9" ht="15" customHeight="1" x14ac:dyDescent="0.2">
      <c r="A10" s="86" t="s">
        <v>1105</v>
      </c>
      <c r="B10" s="86">
        <v>0</v>
      </c>
      <c r="C10" s="86">
        <v>235.24</v>
      </c>
      <c r="D10" s="86">
        <v>898.31418000000008</v>
      </c>
      <c r="E10" s="86">
        <v>74.936999999999998</v>
      </c>
      <c r="F10" s="86">
        <v>23.006430000000002</v>
      </c>
      <c r="G10" s="86">
        <v>437.923</v>
      </c>
      <c r="H10" s="86">
        <v>192.26400000000001</v>
      </c>
      <c r="I10" s="86">
        <v>0</v>
      </c>
      <c r="J10" s="86">
        <v>2590.8910000000001</v>
      </c>
      <c r="K10" s="86">
        <v>57.273000000000003</v>
      </c>
      <c r="L10" s="86">
        <v>143.11192000000003</v>
      </c>
      <c r="M10" s="86">
        <v>17.0336</v>
      </c>
      <c r="N10" s="86">
        <v>118.25203</v>
      </c>
      <c r="O10" s="86">
        <v>47.155000000000001</v>
      </c>
      <c r="P10" s="86">
        <v>3.1580599999999999</v>
      </c>
      <c r="Q10" s="86">
        <v>0.69077999999999995</v>
      </c>
      <c r="R10" s="86">
        <v>4.3820200000000007</v>
      </c>
      <c r="S10" s="86">
        <v>2142.6660000000002</v>
      </c>
      <c r="T10" s="86">
        <v>147.53700000000001</v>
      </c>
      <c r="U10" s="86">
        <v>456.69941</v>
      </c>
      <c r="V10" s="86">
        <v>55.831510000000002</v>
      </c>
      <c r="W10" s="86">
        <v>4.76457</v>
      </c>
      <c r="X10" s="86">
        <v>189.81172000000001</v>
      </c>
      <c r="Y10" s="86">
        <v>395.82560999999998</v>
      </c>
      <c r="Z10" s="86">
        <f>SUM(B10:Y10)</f>
        <v>8236.7678400000004</v>
      </c>
    </row>
    <row r="11" spans="1:29" ht="15" customHeight="1" x14ac:dyDescent="0.2">
      <c r="A11" s="86" t="s">
        <v>1108</v>
      </c>
      <c r="B11" s="86">
        <v>4949.3909000000003</v>
      </c>
      <c r="C11" s="86">
        <v>145257.84747000001</v>
      </c>
      <c r="D11" s="86">
        <v>207994.4498</v>
      </c>
      <c r="E11" s="86">
        <v>48906.516080000001</v>
      </c>
      <c r="F11" s="86">
        <v>32811.874609999999</v>
      </c>
      <c r="G11" s="86">
        <v>259891.98367000002</v>
      </c>
      <c r="H11" s="86">
        <v>95980.910999999993</v>
      </c>
      <c r="I11" s="86">
        <v>29362.799059999998</v>
      </c>
      <c r="J11" s="86">
        <v>90459.737720000005</v>
      </c>
      <c r="K11" s="86">
        <v>38379.477880000006</v>
      </c>
      <c r="L11" s="86">
        <v>50890.765450000021</v>
      </c>
      <c r="M11" s="86">
        <v>13265.554</v>
      </c>
      <c r="N11" s="86">
        <v>79347.061170000001</v>
      </c>
      <c r="O11" s="86">
        <v>34143.73919</v>
      </c>
      <c r="P11" s="86">
        <v>24234.103300000002</v>
      </c>
      <c r="Q11" s="86">
        <v>5402.5705099999996</v>
      </c>
      <c r="R11" s="86">
        <v>15230.25548</v>
      </c>
      <c r="S11" s="86">
        <v>100608.94</v>
      </c>
      <c r="T11" s="86">
        <v>62957.427229999994</v>
      </c>
      <c r="U11" s="86">
        <v>33092.6</v>
      </c>
      <c r="V11" s="86">
        <v>17546.523269999998</v>
      </c>
      <c r="W11" s="86">
        <v>846.74811</v>
      </c>
      <c r="X11" s="86">
        <v>39477.078729999994</v>
      </c>
      <c r="Y11" s="86">
        <v>72648.74179</v>
      </c>
      <c r="Z11" s="86">
        <f t="shared" ref="Z11:Z36" si="0">SUM(B11:Y11)</f>
        <v>1503687.0964200003</v>
      </c>
    </row>
    <row r="12" spans="1:29" ht="15" customHeight="1" x14ac:dyDescent="0.2">
      <c r="A12" s="86" t="s">
        <v>1109</v>
      </c>
      <c r="B12" s="86">
        <v>0</v>
      </c>
      <c r="C12" s="86">
        <v>60.003</v>
      </c>
      <c r="D12" s="86">
        <v>557.64675999999997</v>
      </c>
      <c r="E12" s="86">
        <v>0</v>
      </c>
      <c r="F12" s="86">
        <v>76.977429999999998</v>
      </c>
      <c r="G12" s="86">
        <v>483.93400000000003</v>
      </c>
      <c r="H12" s="86">
        <v>5874.7030000000004</v>
      </c>
      <c r="I12" s="86">
        <v>0</v>
      </c>
      <c r="J12" s="86">
        <v>512.26099999999997</v>
      </c>
      <c r="K12" s="86">
        <v>0</v>
      </c>
      <c r="L12" s="86">
        <v>25.22512</v>
      </c>
      <c r="M12" s="86">
        <v>6.2220000000000004</v>
      </c>
      <c r="N12" s="86">
        <v>1735.0592300000001</v>
      </c>
      <c r="O12" s="86">
        <v>99.236999999999995</v>
      </c>
      <c r="P12" s="86">
        <v>371.34525000000002</v>
      </c>
      <c r="Q12" s="86">
        <v>514.02402000000006</v>
      </c>
      <c r="R12" s="86">
        <v>21.668500000000002</v>
      </c>
      <c r="S12" s="86">
        <v>1077.777</v>
      </c>
      <c r="T12" s="86">
        <v>20.847999999999999</v>
      </c>
      <c r="U12" s="86">
        <v>0</v>
      </c>
      <c r="V12" s="86">
        <v>0</v>
      </c>
      <c r="W12" s="86">
        <v>2.3142</v>
      </c>
      <c r="X12" s="86">
        <v>0.69338999999999995</v>
      </c>
      <c r="Y12" s="86">
        <v>1326.1157900000001</v>
      </c>
      <c r="Z12" s="86">
        <f t="shared" si="0"/>
        <v>12766.054690000001</v>
      </c>
    </row>
    <row r="13" spans="1:29" ht="15" customHeight="1" x14ac:dyDescent="0.2">
      <c r="A13" s="86" t="s">
        <v>1110</v>
      </c>
      <c r="B13" s="86">
        <v>553.14200000000005</v>
      </c>
      <c r="C13" s="86">
        <v>48458.648000000001</v>
      </c>
      <c r="D13" s="86">
        <v>91502.606269999989</v>
      </c>
      <c r="E13" s="86">
        <v>6825.2790000000005</v>
      </c>
      <c r="F13" s="86">
        <v>9574.2487799999999</v>
      </c>
      <c r="G13" s="86">
        <v>76744.231</v>
      </c>
      <c r="H13" s="86">
        <v>23742.901999999998</v>
      </c>
      <c r="I13" s="86">
        <v>4624.6220000000003</v>
      </c>
      <c r="J13" s="86">
        <v>27528.141</v>
      </c>
      <c r="K13" s="86">
        <v>14966.933999999999</v>
      </c>
      <c r="L13" s="86">
        <v>17271.315129999999</v>
      </c>
      <c r="M13" s="86">
        <v>4896.3789999999999</v>
      </c>
      <c r="N13" s="86">
        <v>27346.607889999999</v>
      </c>
      <c r="O13" s="86">
        <v>12866.967000000001</v>
      </c>
      <c r="P13" s="86">
        <v>11430.360349999999</v>
      </c>
      <c r="Q13" s="86">
        <v>760.15694999999994</v>
      </c>
      <c r="R13" s="86">
        <v>6395.0761299999995</v>
      </c>
      <c r="S13" s="86">
        <v>33272.269999999997</v>
      </c>
      <c r="T13" s="86">
        <v>15298.209000000001</v>
      </c>
      <c r="U13" s="86">
        <v>1032.6617699999999</v>
      </c>
      <c r="V13" s="86">
        <v>4535.83997</v>
      </c>
      <c r="W13" s="86">
        <v>414.45726999999999</v>
      </c>
      <c r="X13" s="86">
        <v>10100.79787</v>
      </c>
      <c r="Y13" s="86">
        <v>21519.653859999999</v>
      </c>
      <c r="Z13" s="86">
        <f t="shared" si="0"/>
        <v>471661.50623999996</v>
      </c>
    </row>
    <row r="14" spans="1:29" ht="15" customHeight="1" x14ac:dyDescent="0.2">
      <c r="A14" s="86" t="s">
        <v>1111</v>
      </c>
      <c r="B14" s="86">
        <v>307.02499999999998</v>
      </c>
      <c r="C14" s="86">
        <v>31769.566999999999</v>
      </c>
      <c r="D14" s="86">
        <v>35836.270579999997</v>
      </c>
      <c r="E14" s="86">
        <v>14348.27</v>
      </c>
      <c r="F14" s="86">
        <v>4638.7427850000004</v>
      </c>
      <c r="G14" s="86">
        <v>32990.504999999997</v>
      </c>
      <c r="H14" s="86">
        <v>14928.723</v>
      </c>
      <c r="I14" s="86">
        <v>9138.3189999999995</v>
      </c>
      <c r="J14" s="86">
        <v>19698.292000000001</v>
      </c>
      <c r="K14" s="86">
        <v>9289.1239999999998</v>
      </c>
      <c r="L14" s="86">
        <v>4363.5054500000006</v>
      </c>
      <c r="M14" s="86">
        <v>4292.3779999999997</v>
      </c>
      <c r="N14" s="86">
        <v>27350.11362</v>
      </c>
      <c r="O14" s="86">
        <v>14827.244000000001</v>
      </c>
      <c r="P14" s="86">
        <v>13707.17391</v>
      </c>
      <c r="Q14" s="86">
        <v>943.24069999999995</v>
      </c>
      <c r="R14" s="86">
        <v>3727.90922</v>
      </c>
      <c r="S14" s="86">
        <v>26776.733</v>
      </c>
      <c r="T14" s="86">
        <v>15296.582</v>
      </c>
      <c r="U14" s="86">
        <v>8996.4968100000006</v>
      </c>
      <c r="V14" s="86">
        <v>3466.8042700000001</v>
      </c>
      <c r="W14" s="86">
        <v>221.38436999999999</v>
      </c>
      <c r="X14" s="86">
        <v>2880.7614600000002</v>
      </c>
      <c r="Y14" s="86">
        <v>25358.773129999998</v>
      </c>
      <c r="Z14" s="86">
        <f t="shared" si="0"/>
        <v>325153.93830499996</v>
      </c>
    </row>
    <row r="15" spans="1:29" ht="15" customHeight="1" x14ac:dyDescent="0.2">
      <c r="A15" s="86" t="s">
        <v>2672</v>
      </c>
      <c r="B15" s="86">
        <v>18.978000000000002</v>
      </c>
      <c r="C15" s="86">
        <v>1545.2460000000001</v>
      </c>
      <c r="D15" s="86">
        <v>6163.5578099999993</v>
      </c>
      <c r="E15" s="86">
        <v>113.47499999999999</v>
      </c>
      <c r="F15" s="86">
        <v>527.47568000000001</v>
      </c>
      <c r="G15" s="86">
        <v>2303.8009999999999</v>
      </c>
      <c r="H15" s="86">
        <v>5270.8</v>
      </c>
      <c r="I15" s="86">
        <v>1127.2059999999999</v>
      </c>
      <c r="J15" s="86">
        <v>220.98500000000001</v>
      </c>
      <c r="K15" s="86">
        <v>1086.1389999999999</v>
      </c>
      <c r="L15" s="86">
        <v>1285.2863799999998</v>
      </c>
      <c r="M15" s="86">
        <v>21.797999999999998</v>
      </c>
      <c r="N15" s="86">
        <v>382.37814000000003</v>
      </c>
      <c r="O15" s="86">
        <v>389.89800000000002</v>
      </c>
      <c r="P15" s="86">
        <v>78.706330000000008</v>
      </c>
      <c r="Q15" s="86">
        <v>15.137780000000001</v>
      </c>
      <c r="R15" s="86">
        <v>49.130019999999995</v>
      </c>
      <c r="S15" s="86">
        <v>3296.0239999999999</v>
      </c>
      <c r="T15" s="86">
        <v>51.707000000000001</v>
      </c>
      <c r="U15" s="86">
        <v>45.64696</v>
      </c>
      <c r="V15" s="86">
        <v>33.176940000000002</v>
      </c>
      <c r="W15" s="86">
        <v>0.86475999999999997</v>
      </c>
      <c r="X15" s="86">
        <v>73.311660000000003</v>
      </c>
      <c r="Y15" s="86">
        <v>210.00683999999998</v>
      </c>
      <c r="Z15" s="86">
        <f t="shared" si="0"/>
        <v>24310.7363</v>
      </c>
    </row>
    <row r="16" spans="1:29" ht="15" customHeight="1" x14ac:dyDescent="0.2">
      <c r="A16" s="86" t="s">
        <v>2673</v>
      </c>
      <c r="B16" s="86">
        <f>+B17+B18+B19</f>
        <v>118.72199999999999</v>
      </c>
      <c r="C16" s="86">
        <f t="shared" ref="C16:L16" si="1">+C17+C18+C19</f>
        <v>17028.196</v>
      </c>
      <c r="D16" s="86">
        <f t="shared" si="1"/>
        <v>28931.270110000001</v>
      </c>
      <c r="E16" s="86">
        <f t="shared" si="1"/>
        <v>6761.0560000000005</v>
      </c>
      <c r="F16" s="86">
        <f t="shared" si="1"/>
        <v>1383.6919600000001</v>
      </c>
      <c r="G16" s="86">
        <f t="shared" si="1"/>
        <v>21696.720000000001</v>
      </c>
      <c r="H16" s="86">
        <f t="shared" si="1"/>
        <v>4499.7129999999997</v>
      </c>
      <c r="I16" s="86">
        <f t="shared" si="1"/>
        <v>4193.9549999999999</v>
      </c>
      <c r="J16" s="86">
        <f t="shared" si="1"/>
        <v>14886.573</v>
      </c>
      <c r="K16" s="86">
        <f t="shared" si="1"/>
        <v>4773.3689999999997</v>
      </c>
      <c r="L16" s="86">
        <f t="shared" si="1"/>
        <v>3057.3795700000001</v>
      </c>
      <c r="M16" s="86">
        <f t="shared" ref="M16:Y16" si="2">+M17+M18+M19</f>
        <v>960.75099999999998</v>
      </c>
      <c r="N16" s="86">
        <f t="shared" si="2"/>
        <v>18098.247040000002</v>
      </c>
      <c r="O16" s="86">
        <f t="shared" si="2"/>
        <v>10792.996999999999</v>
      </c>
      <c r="P16" s="86">
        <f t="shared" si="2"/>
        <v>3033.3148200000001</v>
      </c>
      <c r="Q16" s="86">
        <f t="shared" si="2"/>
        <v>612.69217000000003</v>
      </c>
      <c r="R16" s="86">
        <f t="shared" si="2"/>
        <v>1615.8035199999999</v>
      </c>
      <c r="S16" s="86">
        <f t="shared" si="2"/>
        <v>14041.656999999999</v>
      </c>
      <c r="T16" s="86">
        <f t="shared" si="2"/>
        <v>6607.4</v>
      </c>
      <c r="U16" s="86">
        <f t="shared" si="2"/>
        <v>6996.6779699999988</v>
      </c>
      <c r="V16" s="86">
        <f t="shared" si="2"/>
        <v>686.24866999999995</v>
      </c>
      <c r="W16" s="86">
        <f t="shared" si="2"/>
        <v>159.39060999999998</v>
      </c>
      <c r="X16" s="86">
        <f t="shared" si="2"/>
        <v>2209.2626999999998</v>
      </c>
      <c r="Y16" s="86">
        <f t="shared" si="2"/>
        <v>8645.4161500000009</v>
      </c>
      <c r="Z16" s="86">
        <f t="shared" si="0"/>
        <v>181790.50428999998</v>
      </c>
    </row>
    <row r="17" spans="1:26" ht="15" customHeight="1" x14ac:dyDescent="0.2">
      <c r="A17" s="86" t="s">
        <v>2674</v>
      </c>
      <c r="B17" s="86">
        <v>118.72199999999999</v>
      </c>
      <c r="C17" s="86">
        <v>6853.2120000000004</v>
      </c>
      <c r="D17" s="86">
        <v>12371.204760000001</v>
      </c>
      <c r="E17" s="86">
        <v>1098.394</v>
      </c>
      <c r="F17" s="86">
        <v>1042.4207200000001</v>
      </c>
      <c r="G17" s="86">
        <v>11270.366</v>
      </c>
      <c r="H17" s="86">
        <v>2342.2890000000002</v>
      </c>
      <c r="I17" s="86">
        <v>1037.596</v>
      </c>
      <c r="J17" s="86">
        <v>6789.1319999999996</v>
      </c>
      <c r="K17" s="86">
        <v>953.19</v>
      </c>
      <c r="L17" s="86">
        <v>2047.58204</v>
      </c>
      <c r="M17" s="86">
        <v>548.202</v>
      </c>
      <c r="N17" s="86">
        <v>6349.5728499999996</v>
      </c>
      <c r="O17" s="86">
        <v>3033.0940000000001</v>
      </c>
      <c r="P17" s="86">
        <v>2415.3434200000002</v>
      </c>
      <c r="Q17" s="86">
        <v>383.76114000000001</v>
      </c>
      <c r="R17" s="86">
        <v>1086.03359</v>
      </c>
      <c r="S17" s="86">
        <v>5785.3950000000004</v>
      </c>
      <c r="T17" s="86">
        <v>2172.7849999999999</v>
      </c>
      <c r="U17" s="86">
        <v>342.28453999999999</v>
      </c>
      <c r="V17" s="86">
        <v>499.55083000000002</v>
      </c>
      <c r="W17" s="86">
        <v>39.89432</v>
      </c>
      <c r="X17" s="86">
        <v>1244.9311599999999</v>
      </c>
      <c r="Y17" s="86">
        <v>2061.43887</v>
      </c>
      <c r="Z17" s="86">
        <f t="shared" si="0"/>
        <v>71886.395239999983</v>
      </c>
    </row>
    <row r="18" spans="1:26" ht="15" customHeight="1" x14ac:dyDescent="0.2">
      <c r="A18" s="86" t="s">
        <v>2675</v>
      </c>
      <c r="B18" s="86">
        <v>0</v>
      </c>
      <c r="C18" s="86">
        <v>3426.9169999999999</v>
      </c>
      <c r="D18" s="86">
        <v>9704.2124299999996</v>
      </c>
      <c r="E18" s="86">
        <v>926.12199999999996</v>
      </c>
      <c r="F18" s="86">
        <v>341.27123999999998</v>
      </c>
      <c r="G18" s="86">
        <v>3606.386</v>
      </c>
      <c r="H18" s="86">
        <v>1224.04</v>
      </c>
      <c r="I18" s="86">
        <v>408.56799999999998</v>
      </c>
      <c r="J18" s="86">
        <v>1237.1220000000001</v>
      </c>
      <c r="K18" s="86">
        <v>2896.7049999999999</v>
      </c>
      <c r="L18" s="86">
        <v>635.63000999999997</v>
      </c>
      <c r="M18" s="86">
        <v>398.95499999999998</v>
      </c>
      <c r="N18" s="86">
        <v>2438.56104</v>
      </c>
      <c r="O18" s="86">
        <v>1642.442</v>
      </c>
      <c r="P18" s="86">
        <v>583.41720999999995</v>
      </c>
      <c r="Q18" s="86">
        <v>109.53314</v>
      </c>
      <c r="R18" s="86">
        <v>494.08042999999998</v>
      </c>
      <c r="S18" s="86">
        <v>5623.4620000000004</v>
      </c>
      <c r="T18" s="86">
        <v>2039.2650000000001</v>
      </c>
      <c r="U18" s="86">
        <v>6647.4868499999993</v>
      </c>
      <c r="V18" s="86">
        <v>118.67904</v>
      </c>
      <c r="W18" s="86">
        <v>48.648559999999996</v>
      </c>
      <c r="X18" s="86">
        <v>312.64846999999997</v>
      </c>
      <c r="Y18" s="86">
        <v>493.52310999999997</v>
      </c>
      <c r="Z18" s="86">
        <f t="shared" si="0"/>
        <v>45357.67553</v>
      </c>
    </row>
    <row r="19" spans="1:26" ht="15" customHeight="1" x14ac:dyDescent="0.2">
      <c r="A19" s="86" t="s">
        <v>2676</v>
      </c>
      <c r="B19" s="86">
        <v>0</v>
      </c>
      <c r="C19" s="86">
        <v>6748.067</v>
      </c>
      <c r="D19" s="86">
        <v>6855.8529200000003</v>
      </c>
      <c r="E19" s="86">
        <v>4736.54</v>
      </c>
      <c r="F19" s="86">
        <v>0</v>
      </c>
      <c r="G19" s="86">
        <v>6819.9679999999998</v>
      </c>
      <c r="H19" s="86">
        <v>933.38400000000001</v>
      </c>
      <c r="I19" s="86">
        <v>2747.7910000000002</v>
      </c>
      <c r="J19" s="86">
        <v>6860.3190000000004</v>
      </c>
      <c r="K19" s="86">
        <v>923.47400000000005</v>
      </c>
      <c r="L19" s="86">
        <v>374.16752000000002</v>
      </c>
      <c r="M19" s="86">
        <v>13.593999999999999</v>
      </c>
      <c r="N19" s="86">
        <v>9310.113150000001</v>
      </c>
      <c r="O19" s="86">
        <v>6117.4610000000002</v>
      </c>
      <c r="P19" s="86">
        <v>34.554190000000006</v>
      </c>
      <c r="Q19" s="86">
        <v>119.39789</v>
      </c>
      <c r="R19" s="86">
        <v>35.689500000000002</v>
      </c>
      <c r="S19" s="86">
        <v>2632.8</v>
      </c>
      <c r="T19" s="86">
        <v>2395.35</v>
      </c>
      <c r="U19" s="86">
        <v>6.9065799999999999</v>
      </c>
      <c r="V19" s="86">
        <v>68.018799999999999</v>
      </c>
      <c r="W19" s="86">
        <v>70.847729999999999</v>
      </c>
      <c r="X19" s="86">
        <v>651.68306999999993</v>
      </c>
      <c r="Y19" s="86">
        <v>6090.4541700000009</v>
      </c>
      <c r="Z19" s="86">
        <f t="shared" si="0"/>
        <v>64546.433520000006</v>
      </c>
    </row>
    <row r="20" spans="1:26" ht="15" customHeight="1" x14ac:dyDescent="0.2">
      <c r="A20" s="86" t="s">
        <v>2677</v>
      </c>
      <c r="B20" s="86">
        <v>373.8</v>
      </c>
      <c r="C20" s="86">
        <v>19150.225999999999</v>
      </c>
      <c r="D20" s="86">
        <v>20559.465960000001</v>
      </c>
      <c r="E20" s="86">
        <v>6012.6570000000002</v>
      </c>
      <c r="F20" s="86">
        <v>881.41759500000001</v>
      </c>
      <c r="G20" s="86">
        <v>3620.1080000000002</v>
      </c>
      <c r="H20" s="86">
        <v>5372.9460300000001</v>
      </c>
      <c r="I20" s="86">
        <v>17.585999999999999</v>
      </c>
      <c r="J20" s="86">
        <v>35522.396999999997</v>
      </c>
      <c r="K20" s="86">
        <v>3677.212</v>
      </c>
      <c r="L20" s="86">
        <v>5539.6464699999997</v>
      </c>
      <c r="M20" s="86">
        <v>615.14499999999998</v>
      </c>
      <c r="N20" s="86">
        <v>651.15506999999991</v>
      </c>
      <c r="O20" s="86">
        <v>147.32900000000001</v>
      </c>
      <c r="P20" s="86">
        <v>37.675040000000003</v>
      </c>
      <c r="Q20" s="86">
        <v>670.09109999999998</v>
      </c>
      <c r="R20" s="86">
        <v>1753.9963600000001</v>
      </c>
      <c r="S20" s="86">
        <v>522.79611000001432</v>
      </c>
      <c r="T20" s="86">
        <v>1071.5160000000001</v>
      </c>
      <c r="U20" s="86">
        <v>5365.3909599999997</v>
      </c>
      <c r="V20" s="86">
        <v>0</v>
      </c>
      <c r="W20" s="86">
        <v>280.03853999999995</v>
      </c>
      <c r="X20" s="86">
        <v>6425.46</v>
      </c>
      <c r="Y20" s="86">
        <v>4322.2430000000004</v>
      </c>
      <c r="Z20" s="86">
        <f t="shared" si="0"/>
        <v>122590.29823500004</v>
      </c>
    </row>
    <row r="21" spans="1:26" ht="15" customHeight="1" x14ac:dyDescent="0.2">
      <c r="A21" s="86" t="s">
        <v>2678</v>
      </c>
      <c r="B21" s="86">
        <v>6321.0579000000007</v>
      </c>
      <c r="C21" s="86">
        <v>263504.97347000003</v>
      </c>
      <c r="D21" s="86">
        <v>392443.58146999998</v>
      </c>
      <c r="E21" s="86">
        <v>83042.19008</v>
      </c>
      <c r="F21" s="86">
        <v>49917.435269999994</v>
      </c>
      <c r="G21" s="86">
        <v>398169.20567</v>
      </c>
      <c r="H21" s="86">
        <v>155862.96203</v>
      </c>
      <c r="I21" s="86">
        <v>48464.487059999999</v>
      </c>
      <c r="J21" s="86">
        <v>191419.27772000001</v>
      </c>
      <c r="K21" s="86">
        <v>72229.528879999998</v>
      </c>
      <c r="L21" s="86">
        <v>82576.235490000021</v>
      </c>
      <c r="M21" s="86">
        <v>24075.260600000001</v>
      </c>
      <c r="N21" s="86">
        <v>155028.87418999997</v>
      </c>
      <c r="O21" s="86">
        <v>73314.566189999998</v>
      </c>
      <c r="P21" s="86">
        <v>52895.837060000005</v>
      </c>
      <c r="Q21" s="86">
        <v>8918.6040099999991</v>
      </c>
      <c r="R21" s="86">
        <v>28798.221249999995</v>
      </c>
      <c r="S21" s="86">
        <v>181738.86311000001</v>
      </c>
      <c r="T21" s="86">
        <v>101451.22622999999</v>
      </c>
      <c r="U21" s="86">
        <v>55986.173880000002</v>
      </c>
      <c r="V21" s="86">
        <v>26324.424629999998</v>
      </c>
      <c r="W21" s="86">
        <v>1929.9624300000003</v>
      </c>
      <c r="X21" s="86">
        <v>61357.177529999986</v>
      </c>
      <c r="Y21" s="86">
        <v>134426.77617000003</v>
      </c>
      <c r="Z21" s="86">
        <f t="shared" si="0"/>
        <v>2650196.9023199994</v>
      </c>
    </row>
    <row r="22" spans="1:26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x14ac:dyDescent="0.2">
      <c r="A23" s="118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5" customHeight="1" x14ac:dyDescent="0.2">
      <c r="A24" s="106" t="s">
        <v>2685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 ht="15" customHeight="1" x14ac:dyDescent="0.2">
      <c r="A25" s="86" t="s">
        <v>1105</v>
      </c>
      <c r="B25" s="86">
        <v>0</v>
      </c>
      <c r="C25" s="86">
        <v>92.155160000000009</v>
      </c>
      <c r="D25" s="86">
        <v>816.39856999999995</v>
      </c>
      <c r="E25" s="86">
        <v>44.102735881497502</v>
      </c>
      <c r="F25" s="86">
        <v>5.4615299999999998</v>
      </c>
      <c r="G25" s="86">
        <v>309.16500000000002</v>
      </c>
      <c r="H25" s="86">
        <v>162.77000000000001</v>
      </c>
      <c r="I25" s="86">
        <v>0</v>
      </c>
      <c r="J25" s="86">
        <v>1955.7200500000001</v>
      </c>
      <c r="K25" s="86">
        <v>20.926759999999998</v>
      </c>
      <c r="L25" s="86">
        <v>31.077680000000001</v>
      </c>
      <c r="M25" s="86">
        <v>11.316000000000001</v>
      </c>
      <c r="N25" s="86">
        <v>95.200980000000001</v>
      </c>
      <c r="O25" s="86">
        <v>490.25299999999999</v>
      </c>
      <c r="P25" s="86">
        <v>0</v>
      </c>
      <c r="Q25" s="86">
        <v>0</v>
      </c>
      <c r="R25" s="86">
        <v>0.93600000000000005</v>
      </c>
      <c r="S25" s="86">
        <v>2471.4614200000001</v>
      </c>
      <c r="T25" s="86">
        <v>-68.716800000000006</v>
      </c>
      <c r="U25" s="86">
        <v>209.11799999999999</v>
      </c>
      <c r="V25" s="86">
        <v>19.938220000000001</v>
      </c>
      <c r="W25" s="86">
        <v>36.678359999999998</v>
      </c>
      <c r="X25" s="86">
        <v>85.467060000000004</v>
      </c>
      <c r="Y25" s="86">
        <v>340.38746000000003</v>
      </c>
      <c r="Z25" s="86">
        <f t="shared" si="0"/>
        <v>7129.8171858814976</v>
      </c>
    </row>
    <row r="26" spans="1:26" ht="15" customHeight="1" x14ac:dyDescent="0.2">
      <c r="A26" s="86" t="s">
        <v>1108</v>
      </c>
      <c r="B26" s="86">
        <v>4819.4311299999999</v>
      </c>
      <c r="C26" s="86">
        <v>131278.9332</v>
      </c>
      <c r="D26" s="86">
        <v>181280.66974000001</v>
      </c>
      <c r="E26" s="86">
        <v>65468.024100539202</v>
      </c>
      <c r="F26" s="86">
        <v>26141.706670000003</v>
      </c>
      <c r="G26" s="86">
        <v>195730.31939999998</v>
      </c>
      <c r="H26" s="86">
        <v>79834.627999999997</v>
      </c>
      <c r="I26" s="86">
        <v>23096.439420000002</v>
      </c>
      <c r="J26" s="86">
        <v>81148.782370000001</v>
      </c>
      <c r="K26" s="86">
        <v>33319.146430000001</v>
      </c>
      <c r="L26" s="86">
        <v>40683.824740000004</v>
      </c>
      <c r="M26" s="86">
        <v>12263.505379999999</v>
      </c>
      <c r="N26" s="86">
        <v>64116.077920000003</v>
      </c>
      <c r="O26" s="86">
        <v>35247.678310000003</v>
      </c>
      <c r="P26" s="86">
        <v>14982.14876</v>
      </c>
      <c r="Q26" s="86">
        <v>4363.1537199999993</v>
      </c>
      <c r="R26" s="86">
        <v>13343.911239999999</v>
      </c>
      <c r="S26" s="86">
        <v>80356.064440000002</v>
      </c>
      <c r="T26" s="86">
        <v>-63695.383310000012</v>
      </c>
      <c r="U26" s="86">
        <v>26299.44846</v>
      </c>
      <c r="V26" s="86">
        <v>17287.206600000001</v>
      </c>
      <c r="W26" s="86">
        <v>908.74159999999995</v>
      </c>
      <c r="X26" s="86">
        <v>27378.738920000003</v>
      </c>
      <c r="Y26" s="86">
        <v>67080.941720000003</v>
      </c>
      <c r="Z26" s="86">
        <f t="shared" si="0"/>
        <v>1162734.1389605389</v>
      </c>
    </row>
    <row r="27" spans="1:26" ht="15" customHeight="1" x14ac:dyDescent="0.2">
      <c r="A27" s="86" t="s">
        <v>1109</v>
      </c>
      <c r="B27" s="86">
        <v>0</v>
      </c>
      <c r="C27" s="86">
        <v>53.217620000000004</v>
      </c>
      <c r="D27" s="86">
        <v>241.70215999999999</v>
      </c>
      <c r="E27" s="86">
        <v>-9.809003527389871</v>
      </c>
      <c r="F27" s="86">
        <v>12.782500000000001</v>
      </c>
      <c r="G27" s="86">
        <v>256.29500000000002</v>
      </c>
      <c r="H27" s="86">
        <v>2762.404</v>
      </c>
      <c r="I27" s="86">
        <v>0</v>
      </c>
      <c r="J27" s="86">
        <v>647.65766000000008</v>
      </c>
      <c r="K27" s="86">
        <v>0</v>
      </c>
      <c r="L27" s="86">
        <v>14.484459999999999</v>
      </c>
      <c r="M27" s="86">
        <v>6.0200699999999996</v>
      </c>
      <c r="N27" s="86">
        <v>436.20997</v>
      </c>
      <c r="O27" s="86">
        <v>2325.4560000000001</v>
      </c>
      <c r="P27" s="86">
        <v>222.27638000000002</v>
      </c>
      <c r="Q27" s="86">
        <v>384.11384000000004</v>
      </c>
      <c r="R27" s="86">
        <v>4.5718000000000005</v>
      </c>
      <c r="S27" s="86">
        <v>1878.5573700000002</v>
      </c>
      <c r="T27" s="86">
        <v>-43.589739999999999</v>
      </c>
      <c r="U27" s="86">
        <v>0</v>
      </c>
      <c r="V27" s="86">
        <v>0</v>
      </c>
      <c r="W27" s="86">
        <v>2.4689999999999999</v>
      </c>
      <c r="X27" s="86">
        <v>-7.6888000000000005</v>
      </c>
      <c r="Y27" s="86">
        <v>1349.82314</v>
      </c>
      <c r="Z27" s="86">
        <f t="shared" si="0"/>
        <v>10536.95342647261</v>
      </c>
    </row>
    <row r="28" spans="1:26" ht="15" customHeight="1" x14ac:dyDescent="0.2">
      <c r="A28" s="86" t="s">
        <v>1110</v>
      </c>
      <c r="B28" s="86">
        <v>486.38549999999998</v>
      </c>
      <c r="C28" s="86">
        <v>37809.853220000201</v>
      </c>
      <c r="D28" s="86">
        <v>72113.183489999996</v>
      </c>
      <c r="E28" s="86">
        <v>8483.6720693539792</v>
      </c>
      <c r="F28" s="86">
        <v>8061.2781500000001</v>
      </c>
      <c r="G28" s="86">
        <v>53990.120999999999</v>
      </c>
      <c r="H28" s="86">
        <v>17920.55</v>
      </c>
      <c r="I28" s="86">
        <v>3393.0133599999999</v>
      </c>
      <c r="J28" s="86">
        <v>20054.364839999998</v>
      </c>
      <c r="K28" s="86">
        <v>6093.6016900000004</v>
      </c>
      <c r="L28" s="86">
        <v>13520.99034</v>
      </c>
      <c r="M28" s="86">
        <v>4602.8822</v>
      </c>
      <c r="N28" s="86">
        <v>18905.606100000001</v>
      </c>
      <c r="O28" s="86">
        <v>8.298</v>
      </c>
      <c r="P28" s="86">
        <v>6864.2912100000003</v>
      </c>
      <c r="Q28" s="86">
        <v>1030.5924600000001</v>
      </c>
      <c r="R28" s="86">
        <v>5512.4991399999999</v>
      </c>
      <c r="S28" s="86">
        <v>26446.975190000001</v>
      </c>
      <c r="T28" s="86">
        <v>-14527.65855</v>
      </c>
      <c r="U28" s="86">
        <v>682.73299999999995</v>
      </c>
      <c r="V28" s="86">
        <v>3327.4889399999997</v>
      </c>
      <c r="W28" s="86">
        <v>387.85614000000004</v>
      </c>
      <c r="X28" s="86">
        <v>7456.7975900000001</v>
      </c>
      <c r="Y28" s="86">
        <v>16719.65281</v>
      </c>
      <c r="Z28" s="86">
        <f t="shared" si="0"/>
        <v>319345.02788935421</v>
      </c>
    </row>
    <row r="29" spans="1:26" ht="15" customHeight="1" x14ac:dyDescent="0.2">
      <c r="A29" s="86" t="s">
        <v>1111</v>
      </c>
      <c r="B29" s="86">
        <v>251.91358</v>
      </c>
      <c r="C29" s="86">
        <v>21148.284319999999</v>
      </c>
      <c r="D29" s="86">
        <v>23641.39026</v>
      </c>
      <c r="E29" s="86">
        <v>13132.2747957053</v>
      </c>
      <c r="F29" s="86">
        <v>2586.5884300000002</v>
      </c>
      <c r="G29" s="86">
        <v>19519.947</v>
      </c>
      <c r="H29" s="86">
        <v>9971.7739999999994</v>
      </c>
      <c r="I29" s="86">
        <v>4608.0164999999997</v>
      </c>
      <c r="J29" s="86">
        <v>12104.00843</v>
      </c>
      <c r="K29" s="86">
        <v>7823.02297</v>
      </c>
      <c r="L29" s="86">
        <v>2430.0560699999996</v>
      </c>
      <c r="M29" s="86">
        <v>4685.1856699999998</v>
      </c>
      <c r="N29" s="86">
        <v>13475.340279999999</v>
      </c>
      <c r="O29" s="86">
        <v>70.495000000000005</v>
      </c>
      <c r="P29" s="86">
        <v>6744.4114300000001</v>
      </c>
      <c r="Q29" s="86">
        <v>543.96058999999991</v>
      </c>
      <c r="R29" s="86">
        <v>2993.9288999999999</v>
      </c>
      <c r="S29" s="86">
        <v>22270.72481</v>
      </c>
      <c r="T29" s="86">
        <v>-9820.3190599999998</v>
      </c>
      <c r="U29" s="86">
        <v>7209.6360000000004</v>
      </c>
      <c r="V29" s="86">
        <v>2460.0286599999999</v>
      </c>
      <c r="W29" s="86">
        <v>44.487000000000002</v>
      </c>
      <c r="X29" s="86">
        <v>1205.54962</v>
      </c>
      <c r="Y29" s="86">
        <v>20901.583850000003</v>
      </c>
      <c r="Z29" s="86">
        <f t="shared" si="0"/>
        <v>190002.28910570531</v>
      </c>
    </row>
    <row r="30" spans="1:26" ht="15" customHeight="1" x14ac:dyDescent="0.2">
      <c r="A30" s="86" t="s">
        <v>2672</v>
      </c>
      <c r="B30" s="86">
        <v>28.655999999999999</v>
      </c>
      <c r="C30" s="86">
        <v>59.430129999999998</v>
      </c>
      <c r="D30" s="86">
        <v>693.67985999999996</v>
      </c>
      <c r="E30" s="86">
        <v>18.154861063390701</v>
      </c>
      <c r="F30" s="86">
        <v>32.064279999999997</v>
      </c>
      <c r="G30" s="86">
        <v>252.33199999999999</v>
      </c>
      <c r="H30" s="86">
        <v>579.00300000000004</v>
      </c>
      <c r="I30" s="86">
        <v>84.17616000000001</v>
      </c>
      <c r="J30" s="86">
        <v>18.62341</v>
      </c>
      <c r="K30" s="86">
        <v>150.87450000000001</v>
      </c>
      <c r="L30" s="86">
        <v>432.68582000000004</v>
      </c>
      <c r="M30" s="86">
        <v>0.34420000000000001</v>
      </c>
      <c r="N30" s="86">
        <v>65.284959999999998</v>
      </c>
      <c r="O30" s="86">
        <v>6287.8770000000004</v>
      </c>
      <c r="P30" s="86">
        <v>17.87059</v>
      </c>
      <c r="Q30" s="86">
        <v>0</v>
      </c>
      <c r="R30" s="86">
        <v>7.8872099999999996</v>
      </c>
      <c r="S30" s="86">
        <v>1897.1413500000001</v>
      </c>
      <c r="T30" s="86">
        <v>-5.7061400000000004</v>
      </c>
      <c r="U30" s="86">
        <v>35.957999999999998</v>
      </c>
      <c r="V30" s="86">
        <v>0.41305999999999998</v>
      </c>
      <c r="W30" s="86">
        <v>6.5434700000000001</v>
      </c>
      <c r="X30" s="86">
        <v>11.685700000000001</v>
      </c>
      <c r="Y30" s="86">
        <v>25.812560000000001</v>
      </c>
      <c r="Z30" s="86">
        <f t="shared" si="0"/>
        <v>10700.791981063394</v>
      </c>
    </row>
    <row r="31" spans="1:26" ht="15" customHeight="1" x14ac:dyDescent="0.2">
      <c r="A31" s="86" t="s">
        <v>2673</v>
      </c>
      <c r="B31" s="86">
        <f>+B32+B33+B34</f>
        <v>225.97296</v>
      </c>
      <c r="C31" s="86">
        <f t="shared" ref="C31:Y31" si="3">+C32+C33+C34</f>
        <v>10165.79694</v>
      </c>
      <c r="D31" s="86">
        <f t="shared" si="3"/>
        <v>17949.51424</v>
      </c>
      <c r="E31" s="86">
        <f t="shared" si="3"/>
        <v>12210.024225701123</v>
      </c>
      <c r="F31" s="86">
        <f t="shared" si="3"/>
        <v>619.18385000000001</v>
      </c>
      <c r="G31" s="86">
        <f t="shared" si="3"/>
        <v>13251.781999999999</v>
      </c>
      <c r="H31" s="86">
        <f t="shared" si="3"/>
        <v>2730.924</v>
      </c>
      <c r="I31" s="86">
        <f t="shared" si="3"/>
        <v>1546.8713200000002</v>
      </c>
      <c r="J31" s="86">
        <f t="shared" si="3"/>
        <v>8445.7243799999997</v>
      </c>
      <c r="K31" s="86">
        <f t="shared" si="3"/>
        <v>396.86040000000003</v>
      </c>
      <c r="L31" s="86">
        <f t="shared" si="3"/>
        <v>1914.9069</v>
      </c>
      <c r="M31" s="86">
        <f t="shared" si="3"/>
        <v>1012.99882</v>
      </c>
      <c r="N31" s="86">
        <f t="shared" si="3"/>
        <v>6639.5895199999995</v>
      </c>
      <c r="O31" s="86">
        <f t="shared" si="3"/>
        <v>12609.039000000001</v>
      </c>
      <c r="P31" s="86">
        <f t="shared" si="3"/>
        <v>198.57149000000001</v>
      </c>
      <c r="Q31" s="86">
        <f t="shared" si="3"/>
        <v>309.16056000000003</v>
      </c>
      <c r="R31" s="86">
        <f t="shared" si="3"/>
        <v>842.28123000000016</v>
      </c>
      <c r="S31" s="86">
        <f t="shared" si="3"/>
        <v>9837.9502599999996</v>
      </c>
      <c r="T31" s="86">
        <f t="shared" si="3"/>
        <v>-4283.1880599999995</v>
      </c>
      <c r="U31" s="86">
        <f t="shared" si="3"/>
        <v>3909.9320000000002</v>
      </c>
      <c r="V31" s="86">
        <f t="shared" si="3"/>
        <v>286.88144000000005</v>
      </c>
      <c r="W31" s="86">
        <f t="shared" si="3"/>
        <v>77.850989999999996</v>
      </c>
      <c r="X31" s="86">
        <f t="shared" si="3"/>
        <v>1200.3471300000001</v>
      </c>
      <c r="Y31" s="86">
        <f t="shared" si="3"/>
        <v>5892.0625600000003</v>
      </c>
      <c r="Z31" s="86">
        <f t="shared" si="0"/>
        <v>107991.03815570113</v>
      </c>
    </row>
    <row r="32" spans="1:26" ht="15" customHeight="1" x14ac:dyDescent="0.2">
      <c r="A32" s="86" t="s">
        <v>2674</v>
      </c>
      <c r="B32" s="86">
        <v>225.97296</v>
      </c>
      <c r="C32" s="86">
        <v>4663.3664699999999</v>
      </c>
      <c r="D32" s="86">
        <v>8848.9616600000008</v>
      </c>
      <c r="E32" s="86">
        <v>2052.8733080213997</v>
      </c>
      <c r="F32" s="86">
        <v>581.36338000000001</v>
      </c>
      <c r="G32" s="86">
        <v>8700.0679999999993</v>
      </c>
      <c r="H32" s="86">
        <v>1337.4670000000001</v>
      </c>
      <c r="I32" s="86">
        <v>672.72139000000004</v>
      </c>
      <c r="J32" s="86">
        <v>3087.4845299999997</v>
      </c>
      <c r="K32" s="86">
        <v>330.52090000000004</v>
      </c>
      <c r="L32" s="86">
        <v>1451.59671</v>
      </c>
      <c r="M32" s="86">
        <v>762.12648999999999</v>
      </c>
      <c r="N32" s="86">
        <v>1454.38744</v>
      </c>
      <c r="O32" s="86">
        <v>2358.9140000000002</v>
      </c>
      <c r="P32" s="86">
        <v>0</v>
      </c>
      <c r="Q32" s="86">
        <v>258.79376000000002</v>
      </c>
      <c r="R32" s="86">
        <v>627.86443000000008</v>
      </c>
      <c r="S32" s="86">
        <v>4688.3427000000001</v>
      </c>
      <c r="T32" s="86">
        <v>-1931.67535</v>
      </c>
      <c r="U32" s="86">
        <v>229.39500000000001</v>
      </c>
      <c r="V32" s="86">
        <v>254.36179000000001</v>
      </c>
      <c r="W32" s="86">
        <v>0.41899999999999998</v>
      </c>
      <c r="X32" s="86">
        <v>851.00694999999996</v>
      </c>
      <c r="Y32" s="86">
        <v>1400.43353</v>
      </c>
      <c r="Z32" s="86">
        <f t="shared" si="0"/>
        <v>42906.766048021411</v>
      </c>
    </row>
    <row r="33" spans="1:26" ht="15" customHeight="1" x14ac:dyDescent="0.2">
      <c r="A33" s="86" t="s">
        <v>2675</v>
      </c>
      <c r="B33" s="86">
        <v>0</v>
      </c>
      <c r="C33" s="86">
        <v>1795.7288000000001</v>
      </c>
      <c r="D33" s="86">
        <v>6729.8694400000004</v>
      </c>
      <c r="E33" s="86">
        <v>-1.7918730967771901</v>
      </c>
      <c r="F33" s="86">
        <v>37.82047</v>
      </c>
      <c r="G33" s="86">
        <v>1763.011</v>
      </c>
      <c r="H33" s="86">
        <v>668.45100000000002</v>
      </c>
      <c r="I33" s="86">
        <v>195.83641</v>
      </c>
      <c r="J33" s="86">
        <v>1173.9301799999998</v>
      </c>
      <c r="K33" s="86">
        <v>-8.5039999999999996</v>
      </c>
      <c r="L33" s="86">
        <v>362.61430999999999</v>
      </c>
      <c r="M33" s="86">
        <v>248.4623</v>
      </c>
      <c r="N33" s="86">
        <v>579.46865000000003</v>
      </c>
      <c r="O33" s="86">
        <v>0</v>
      </c>
      <c r="P33" s="86">
        <v>197.85614000000001</v>
      </c>
      <c r="Q33" s="86">
        <v>42.476579999999998</v>
      </c>
      <c r="R33" s="86">
        <v>210.1371</v>
      </c>
      <c r="S33" s="86">
        <v>4150.5830699999997</v>
      </c>
      <c r="T33" s="86">
        <v>-1410.80529</v>
      </c>
      <c r="U33" s="86">
        <v>3680.0160000000001</v>
      </c>
      <c r="V33" s="86">
        <v>30.377099999999999</v>
      </c>
      <c r="W33" s="86">
        <v>64.854820000000004</v>
      </c>
      <c r="X33" s="86">
        <v>184.50959</v>
      </c>
      <c r="Y33" s="86">
        <v>346.07517999999999</v>
      </c>
      <c r="Z33" s="86">
        <f t="shared" si="0"/>
        <v>21040.976976903228</v>
      </c>
    </row>
    <row r="34" spans="1:26" ht="15" customHeight="1" x14ac:dyDescent="0.2">
      <c r="A34" s="86" t="s">
        <v>2676</v>
      </c>
      <c r="B34" s="86">
        <v>0</v>
      </c>
      <c r="C34" s="86">
        <v>3706.7016699999999</v>
      </c>
      <c r="D34" s="86">
        <v>2370.6831400000001</v>
      </c>
      <c r="E34" s="86">
        <v>10158.9427907765</v>
      </c>
      <c r="F34" s="86">
        <v>0</v>
      </c>
      <c r="G34" s="86">
        <v>2788.703</v>
      </c>
      <c r="H34" s="86">
        <v>725.00599999999997</v>
      </c>
      <c r="I34" s="86">
        <v>678.31352000000004</v>
      </c>
      <c r="J34" s="86">
        <v>4184.3096699999996</v>
      </c>
      <c r="K34" s="86">
        <v>74.843500000000006</v>
      </c>
      <c r="L34" s="86">
        <v>100.69588</v>
      </c>
      <c r="M34" s="86">
        <v>2.4100300000000003</v>
      </c>
      <c r="N34" s="86">
        <v>4605.7334299999993</v>
      </c>
      <c r="O34" s="86">
        <v>10250.125</v>
      </c>
      <c r="P34" s="86">
        <v>0.71535000000000004</v>
      </c>
      <c r="Q34" s="86">
        <v>7.8902200000000002</v>
      </c>
      <c r="R34" s="86">
        <v>4.2797000000000001</v>
      </c>
      <c r="S34" s="86">
        <v>999.02449000000001</v>
      </c>
      <c r="T34" s="86">
        <v>-940.70742000000007</v>
      </c>
      <c r="U34" s="86">
        <v>0.52100000000000002</v>
      </c>
      <c r="V34" s="86">
        <v>2.1425500000000004</v>
      </c>
      <c r="W34" s="86">
        <v>12.577170000000001</v>
      </c>
      <c r="X34" s="86">
        <v>164.83059</v>
      </c>
      <c r="Y34" s="86">
        <v>4145.5538500000002</v>
      </c>
      <c r="Z34" s="86">
        <f t="shared" si="0"/>
        <v>44043.295130776489</v>
      </c>
    </row>
    <row r="35" spans="1:26" ht="15" customHeight="1" x14ac:dyDescent="0.2">
      <c r="A35" s="86" t="s">
        <v>2677</v>
      </c>
      <c r="B35" s="86">
        <v>362.15483</v>
      </c>
      <c r="C35" s="86">
        <v>9790.0834700000196</v>
      </c>
      <c r="D35" s="86">
        <v>66.749470000000002</v>
      </c>
      <c r="E35" s="86">
        <v>4202.5431652828292</v>
      </c>
      <c r="F35" s="86">
        <v>664.44157000000007</v>
      </c>
      <c r="G35" s="86">
        <v>1603.8610000000001</v>
      </c>
      <c r="H35" s="86">
        <v>2268.6359400000001</v>
      </c>
      <c r="I35" s="86">
        <v>5.3924200000000004</v>
      </c>
      <c r="J35" s="86">
        <v>25969.590210000002</v>
      </c>
      <c r="K35" s="86">
        <v>11653.28616</v>
      </c>
      <c r="L35" s="86">
        <v>5059.7987800000001</v>
      </c>
      <c r="M35" s="86">
        <v>364.12342999999998</v>
      </c>
      <c r="N35" s="86">
        <v>13613.42511</v>
      </c>
      <c r="O35" s="86">
        <v>0</v>
      </c>
      <c r="P35" s="86">
        <v>1791.327</v>
      </c>
      <c r="Q35" s="86">
        <v>176.84064999999998</v>
      </c>
      <c r="R35" s="86">
        <v>1293.3304800000001</v>
      </c>
      <c r="S35" s="86">
        <v>2640.7463400000102</v>
      </c>
      <c r="T35" s="86">
        <v>-426.57198</v>
      </c>
      <c r="U35" s="86">
        <v>1644.443</v>
      </c>
      <c r="V35" s="86">
        <v>0</v>
      </c>
      <c r="W35" s="86">
        <v>81.955169999999995</v>
      </c>
      <c r="X35" s="86">
        <v>1677.20019</v>
      </c>
      <c r="Y35" s="86">
        <v>2298.2012</v>
      </c>
      <c r="Z35" s="86">
        <f t="shared" si="0"/>
        <v>86801.557605282884</v>
      </c>
    </row>
    <row r="36" spans="1:26" ht="15" customHeight="1" thickBot="1" x14ac:dyDescent="0.25">
      <c r="A36" s="100" t="s">
        <v>2678</v>
      </c>
      <c r="B36" s="100">
        <v>6174.5140000000001</v>
      </c>
      <c r="C36" s="100">
        <v>210397.75406000021</v>
      </c>
      <c r="D36" s="100">
        <v>296803.28779000003</v>
      </c>
      <c r="E36" s="100">
        <v>103548.98694999995</v>
      </c>
      <c r="F36" s="100">
        <v>38123.506980000006</v>
      </c>
      <c r="G36" s="100">
        <v>284913.8224</v>
      </c>
      <c r="H36" s="100">
        <v>116230.68893999999</v>
      </c>
      <c r="I36" s="100">
        <v>32733.909180000002</v>
      </c>
      <c r="J36" s="100">
        <v>150344.47135000001</v>
      </c>
      <c r="K36" s="100">
        <v>59457.718909999996</v>
      </c>
      <c r="L36" s="100">
        <v>64087.824790000006</v>
      </c>
      <c r="M36" s="100">
        <v>22946.375769999999</v>
      </c>
      <c r="N36" s="100">
        <v>117346.73483999999</v>
      </c>
      <c r="O36" s="100">
        <v>57039.096310000001</v>
      </c>
      <c r="P36" s="100">
        <v>30820.896860000004</v>
      </c>
      <c r="Q36" s="100">
        <v>6807.8218199999992</v>
      </c>
      <c r="R36" s="100">
        <v>23999.346000000001</v>
      </c>
      <c r="S36" s="100">
        <v>147799.62118000002</v>
      </c>
      <c r="T36" s="100">
        <v>-92871.133640000015</v>
      </c>
      <c r="U36" s="100">
        <v>39991.268459999999</v>
      </c>
      <c r="V36" s="100">
        <v>23381.956920000001</v>
      </c>
      <c r="W36" s="100">
        <v>1546.5817299999999</v>
      </c>
      <c r="X36" s="100">
        <v>39008.097410000002</v>
      </c>
      <c r="Y36" s="100">
        <v>114608.4653</v>
      </c>
      <c r="Z36" s="100">
        <f t="shared" si="0"/>
        <v>1895241.6143099999</v>
      </c>
    </row>
    <row r="38" spans="1:26" x14ac:dyDescent="0.2">
      <c r="A38" s="183" t="s">
        <v>1579</v>
      </c>
    </row>
    <row r="40" spans="1:26" x14ac:dyDescent="0.2">
      <c r="A40" s="114"/>
    </row>
    <row r="42" spans="1:26" x14ac:dyDescent="0.2">
      <c r="A42" s="114"/>
    </row>
    <row r="44" spans="1:26" x14ac:dyDescent="0.2">
      <c r="A44" s="114"/>
    </row>
    <row r="46" spans="1:26" x14ac:dyDescent="0.2">
      <c r="A46" s="114"/>
    </row>
    <row r="48" spans="1:26" x14ac:dyDescent="0.2">
      <c r="A48" s="114"/>
    </row>
  </sheetData>
  <mergeCells count="2">
    <mergeCell ref="A5:K6"/>
    <mergeCell ref="L5:Z6"/>
  </mergeCells>
  <phoneticPr fontId="2" type="noConversion"/>
  <conditionalFormatting sqref="B8:Y8">
    <cfRule type="expression" dxfId="30" priority="1" stopIfTrue="1">
      <formula>$AU8=1</formula>
    </cfRule>
  </conditionalFormatting>
  <conditionalFormatting sqref="Z8">
    <cfRule type="expression" dxfId="29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52" right="0.1" top="0.70866141732283472" bottom="2.1" header="0.51181102362204722" footer="0.51181102362204722"/>
  <pageSetup paperSize="8" scale="75" orientation="landscape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showGridLines="0" workbookViewId="0">
      <selection activeCell="A2" sqref="A2"/>
    </sheetView>
  </sheetViews>
  <sheetFormatPr defaultRowHeight="12.75" x14ac:dyDescent="0.2"/>
  <cols>
    <col min="1" max="1" width="26.7109375" style="120" customWidth="1"/>
    <col min="2" max="2" width="8.7109375" style="120" bestFit="1" customWidth="1"/>
    <col min="3" max="12" width="9.5703125" style="120" bestFit="1" customWidth="1"/>
    <col min="13" max="13" width="8.7109375" style="120" bestFit="1" customWidth="1"/>
    <col min="14" max="19" width="9.5703125" style="120" bestFit="1" customWidth="1"/>
    <col min="20" max="20" width="8.7109375" style="120" bestFit="1" customWidth="1"/>
    <col min="21" max="21" width="9.5703125" style="120" bestFit="1" customWidth="1"/>
    <col min="22" max="23" width="8.7109375" style="120" bestFit="1" customWidth="1"/>
    <col min="24" max="25" width="9.5703125" style="120" bestFit="1" customWidth="1"/>
    <col min="26" max="26" width="10.85546875" style="120" bestFit="1" customWidth="1"/>
    <col min="27" max="16384" width="9.140625" style="120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2699</v>
      </c>
      <c r="AA3" s="82" t="s">
        <v>2700</v>
      </c>
    </row>
    <row r="5" spans="1:29" x14ac:dyDescent="0.2">
      <c r="A5" s="679" t="s">
        <v>169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8" t="s">
        <v>2903</v>
      </c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</row>
    <row r="6" spans="1:29" x14ac:dyDescent="0.2">
      <c r="A6" s="679"/>
      <c r="B6" s="679"/>
      <c r="C6" s="679"/>
      <c r="D6" s="679"/>
      <c r="E6" s="679"/>
      <c r="F6" s="679"/>
      <c r="G6" s="679"/>
      <c r="H6" s="679"/>
      <c r="I6" s="679"/>
      <c r="J6" s="679"/>
      <c r="K6" s="679"/>
      <c r="L6" s="679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</row>
    <row r="7" spans="1:29" ht="13.5" thickBot="1" x14ac:dyDescent="0.25">
      <c r="AA7" s="14" t="s">
        <v>2410</v>
      </c>
    </row>
    <row r="8" spans="1:29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  <c r="AA8"/>
      <c r="AB8"/>
      <c r="AC8"/>
    </row>
    <row r="9" spans="1:29" x14ac:dyDescent="0.2">
      <c r="A9" s="124" t="s">
        <v>2689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2"/>
      <c r="AB9" s="122"/>
    </row>
    <row r="10" spans="1:29" x14ac:dyDescent="0.2">
      <c r="A10" s="126" t="s">
        <v>2426</v>
      </c>
      <c r="B10" s="127">
        <v>14170</v>
      </c>
      <c r="C10" s="127">
        <v>233196</v>
      </c>
      <c r="D10" s="127">
        <v>294152</v>
      </c>
      <c r="E10" s="127">
        <v>31954</v>
      </c>
      <c r="F10" s="127">
        <v>264157</v>
      </c>
      <c r="G10" s="127">
        <v>617419</v>
      </c>
      <c r="H10" s="127">
        <v>462117</v>
      </c>
      <c r="I10" s="127">
        <v>57564</v>
      </c>
      <c r="J10" s="127">
        <v>110789</v>
      </c>
      <c r="K10" s="127">
        <v>159381</v>
      </c>
      <c r="L10" s="127">
        <v>255399</v>
      </c>
      <c r="M10" s="127">
        <v>27257</v>
      </c>
      <c r="N10" s="127">
        <v>417046</v>
      </c>
      <c r="O10" s="127">
        <v>36931</v>
      </c>
      <c r="P10" s="127">
        <v>16004</v>
      </c>
      <c r="Q10" s="127">
        <v>6196</v>
      </c>
      <c r="R10" s="127">
        <v>30039</v>
      </c>
      <c r="S10" s="127">
        <v>139838</v>
      </c>
      <c r="T10" s="127">
        <v>64614</v>
      </c>
      <c r="U10" s="127">
        <v>54141</v>
      </c>
      <c r="V10" s="127">
        <v>47154</v>
      </c>
      <c r="W10" s="127">
        <v>793</v>
      </c>
      <c r="X10" s="127">
        <v>43115</v>
      </c>
      <c r="Y10" s="127">
        <v>244071</v>
      </c>
      <c r="Z10" s="127">
        <f>SUM(B10:Y10)</f>
        <v>3627497</v>
      </c>
      <c r="AA10" s="122"/>
      <c r="AB10" s="122"/>
    </row>
    <row r="11" spans="1:29" x14ac:dyDescent="0.2">
      <c r="A11" s="126" t="s">
        <v>2690</v>
      </c>
      <c r="B11" s="127">
        <v>11392.71704</v>
      </c>
      <c r="C11" s="127">
        <v>112569.944</v>
      </c>
      <c r="D11" s="127">
        <v>171078.14537000001</v>
      </c>
      <c r="E11" s="127">
        <v>24678.652999999998</v>
      </c>
      <c r="F11" s="127">
        <v>53430.457000000002</v>
      </c>
      <c r="G11" s="127">
        <v>200087.948</v>
      </c>
      <c r="H11" s="127">
        <v>33795.674749999998</v>
      </c>
      <c r="I11" s="127">
        <v>14596.498619999998</v>
      </c>
      <c r="J11" s="127">
        <v>36619.334520000004</v>
      </c>
      <c r="K11" s="127">
        <v>41373.893670000005</v>
      </c>
      <c r="L11" s="127">
        <v>77120.883959999992</v>
      </c>
      <c r="M11" s="127">
        <v>17495.232649999998</v>
      </c>
      <c r="N11" s="127">
        <v>87700.233999999997</v>
      </c>
      <c r="O11" s="127">
        <v>15441.323920000001</v>
      </c>
      <c r="P11" s="127">
        <v>7825.3030699999999</v>
      </c>
      <c r="Q11" s="127">
        <v>1156.69722</v>
      </c>
      <c r="R11" s="127">
        <v>19277.044530000003</v>
      </c>
      <c r="S11" s="127">
        <v>141715.26796</v>
      </c>
      <c r="T11" s="127">
        <v>27920.22868</v>
      </c>
      <c r="U11" s="127">
        <v>12279.337109999999</v>
      </c>
      <c r="V11" s="127">
        <v>41065.813009999998</v>
      </c>
      <c r="W11" s="127">
        <v>307.41802000000121</v>
      </c>
      <c r="X11" s="127">
        <v>51849.037790000002</v>
      </c>
      <c r="Y11" s="127">
        <v>75551.799329999994</v>
      </c>
      <c r="Z11" s="127">
        <f t="shared" ref="Z11:Z73" si="0">SUM(B11:Y11)</f>
        <v>1276328.8872199999</v>
      </c>
      <c r="AA11" s="122"/>
      <c r="AB11" s="122"/>
    </row>
    <row r="12" spans="1:29" x14ac:dyDescent="0.2">
      <c r="A12" s="86" t="s">
        <v>2427</v>
      </c>
      <c r="B12" s="127">
        <v>13888240.284</v>
      </c>
      <c r="C12" s="127">
        <v>63580492.421999998</v>
      </c>
      <c r="D12" s="127">
        <v>81199918.234259993</v>
      </c>
      <c r="E12" s="127">
        <v>16818811.449999999</v>
      </c>
      <c r="F12" s="127">
        <v>50916988.564000003</v>
      </c>
      <c r="G12" s="127">
        <v>105588127.81900001</v>
      </c>
      <c r="H12" s="127">
        <v>61834179.212609999</v>
      </c>
      <c r="I12" s="127">
        <v>40543381.473789997</v>
      </c>
      <c r="J12" s="127">
        <v>164756779.65380999</v>
      </c>
      <c r="K12" s="127">
        <v>16438384.571</v>
      </c>
      <c r="L12" s="127">
        <v>180828392.30596477</v>
      </c>
      <c r="M12" s="127">
        <v>9222513.9188899994</v>
      </c>
      <c r="N12" s="127">
        <v>41225820.350000001</v>
      </c>
      <c r="O12" s="127">
        <v>7446297.1132700006</v>
      </c>
      <c r="P12" s="127">
        <v>3913269.3384000002</v>
      </c>
      <c r="Q12" s="127">
        <v>529311.32519999996</v>
      </c>
      <c r="R12" s="127">
        <v>7948514.8824399998</v>
      </c>
      <c r="S12" s="127">
        <v>117103097.5993</v>
      </c>
      <c r="T12" s="127">
        <v>11342402.63728</v>
      </c>
      <c r="U12" s="127">
        <v>5885676.2889999999</v>
      </c>
      <c r="V12" s="127">
        <v>35930525.493589997</v>
      </c>
      <c r="W12" s="127">
        <v>80151.25</v>
      </c>
      <c r="X12" s="127">
        <v>25941859.644269999</v>
      </c>
      <c r="Y12" s="127">
        <v>217544461.50766</v>
      </c>
      <c r="Z12" s="127">
        <f t="shared" si="0"/>
        <v>1280507597.3397346</v>
      </c>
      <c r="AA12" s="122"/>
      <c r="AB12" s="122"/>
    </row>
    <row r="13" spans="1:29" s="298" customFormat="1" x14ac:dyDescent="0.2">
      <c r="A13" s="296" t="s">
        <v>2429</v>
      </c>
      <c r="B13" s="297">
        <v>0.82031393517327189</v>
      </c>
      <c r="C13" s="297">
        <v>1.7705107291847391</v>
      </c>
      <c r="D13" s="297">
        <v>2.1068758330081474</v>
      </c>
      <c r="E13" s="297">
        <v>1.467324434509907</v>
      </c>
      <c r="F13" s="297">
        <v>1.0493640434536049</v>
      </c>
      <c r="G13" s="297">
        <v>1.8949852803810703</v>
      </c>
      <c r="H13" s="297">
        <v>0.5465533007852712</v>
      </c>
      <c r="I13" s="297">
        <v>0.36002173694949863</v>
      </c>
      <c r="J13" s="297">
        <v>0.22226299031181132</v>
      </c>
      <c r="K13" s="297">
        <v>2.5169075155347271</v>
      </c>
      <c r="L13" s="297">
        <v>0.42648658751281776</v>
      </c>
      <c r="M13" s="297">
        <v>1.8970134178019959</v>
      </c>
      <c r="N13" s="297">
        <v>2.1273132530884862</v>
      </c>
      <c r="O13" s="297">
        <v>2.0736916194872363</v>
      </c>
      <c r="P13" s="297">
        <v>1.9996842520426907</v>
      </c>
      <c r="Q13" s="297">
        <v>2.1852871172989592</v>
      </c>
      <c r="R13" s="297">
        <v>2.4252385275879891</v>
      </c>
      <c r="S13" s="297">
        <v>1.2101752290525842</v>
      </c>
      <c r="T13" s="297">
        <v>2.4615797527970225</v>
      </c>
      <c r="U13" s="297">
        <v>2.0863086087404081</v>
      </c>
      <c r="V13" s="297">
        <v>1.142922694446151</v>
      </c>
      <c r="W13" s="297">
        <v>3.8354738073330257</v>
      </c>
      <c r="X13" s="297">
        <v>1.9986631066925973</v>
      </c>
      <c r="Y13" s="297">
        <v>0.34729360061110881</v>
      </c>
      <c r="Z13" s="297">
        <f>+Z11/Z12*1000</f>
        <v>0.99673667682377221</v>
      </c>
    </row>
    <row r="14" spans="1:29" x14ac:dyDescent="0.2">
      <c r="A14" s="129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127"/>
    </row>
    <row r="15" spans="1:29" s="121" customFormat="1" x14ac:dyDescent="0.2">
      <c r="A15" s="106" t="s">
        <v>2748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27"/>
    </row>
    <row r="16" spans="1:29" x14ac:dyDescent="0.2">
      <c r="A16" s="126" t="s">
        <v>2426</v>
      </c>
      <c r="B16" s="127">
        <v>24009</v>
      </c>
      <c r="C16" s="127">
        <v>107993</v>
      </c>
      <c r="D16" s="127">
        <v>139762</v>
      </c>
      <c r="E16" s="127">
        <v>23324</v>
      </c>
      <c r="F16" s="127">
        <v>79115</v>
      </c>
      <c r="G16" s="127">
        <v>156680</v>
      </c>
      <c r="H16" s="127">
        <v>58679</v>
      </c>
      <c r="I16" s="127">
        <v>6051</v>
      </c>
      <c r="J16" s="127">
        <v>110058</v>
      </c>
      <c r="K16" s="127">
        <v>35820</v>
      </c>
      <c r="L16" s="127">
        <v>158933</v>
      </c>
      <c r="M16" s="127">
        <v>27161</v>
      </c>
      <c r="N16" s="127">
        <v>102864</v>
      </c>
      <c r="O16" s="127">
        <v>27852</v>
      </c>
      <c r="P16" s="127">
        <v>232</v>
      </c>
      <c r="Q16" s="127">
        <v>2631</v>
      </c>
      <c r="R16" s="127">
        <v>17383</v>
      </c>
      <c r="S16" s="127">
        <v>188146</v>
      </c>
      <c r="T16" s="127">
        <v>49980</v>
      </c>
      <c r="U16" s="127">
        <v>11310</v>
      </c>
      <c r="V16" s="127">
        <v>34438</v>
      </c>
      <c r="W16" s="127">
        <v>434</v>
      </c>
      <c r="X16" s="127">
        <v>71561</v>
      </c>
      <c r="Y16" s="127">
        <v>72711</v>
      </c>
      <c r="Z16" s="127">
        <f t="shared" si="0"/>
        <v>1507127</v>
      </c>
      <c r="AA16" s="122"/>
      <c r="AB16" s="122"/>
    </row>
    <row r="17" spans="1:28" x14ac:dyDescent="0.2">
      <c r="A17" s="126" t="s">
        <v>2690</v>
      </c>
      <c r="B17" s="127">
        <v>25771.60137</v>
      </c>
      <c r="C17" s="127">
        <v>23309.084999999999</v>
      </c>
      <c r="D17" s="127">
        <v>42074.512700000007</v>
      </c>
      <c r="E17" s="127">
        <v>2927.6077500000001</v>
      </c>
      <c r="F17" s="127">
        <v>10809.59348</v>
      </c>
      <c r="G17" s="127">
        <v>14494.233</v>
      </c>
      <c r="H17" s="127">
        <v>9565.7668200000007</v>
      </c>
      <c r="I17" s="127">
        <v>790.64718000000005</v>
      </c>
      <c r="J17" s="127">
        <v>29956.469870000001</v>
      </c>
      <c r="K17" s="127">
        <v>1873.58843</v>
      </c>
      <c r="L17" s="127">
        <v>22906.028290000002</v>
      </c>
      <c r="M17" s="127">
        <v>1030.1225200000001</v>
      </c>
      <c r="N17" s="127">
        <v>7266.4960000000001</v>
      </c>
      <c r="O17" s="127">
        <v>946.49907999999994</v>
      </c>
      <c r="P17" s="127">
        <v>408.42138</v>
      </c>
      <c r="Q17" s="127">
        <v>1.0303199999999999</v>
      </c>
      <c r="R17" s="127">
        <v>887.56416000000002</v>
      </c>
      <c r="S17" s="127">
        <v>22773.164659999999</v>
      </c>
      <c r="T17" s="127">
        <v>0</v>
      </c>
      <c r="U17" s="127">
        <v>1182.96686</v>
      </c>
      <c r="V17" s="127">
        <v>4857.1079800000007</v>
      </c>
      <c r="W17" s="127">
        <v>16.238</v>
      </c>
      <c r="X17" s="127">
        <v>1291.81855</v>
      </c>
      <c r="Y17" s="127">
        <v>4420.1273200000005</v>
      </c>
      <c r="Z17" s="127">
        <f t="shared" si="0"/>
        <v>229560.69072000004</v>
      </c>
      <c r="AA17" s="122"/>
      <c r="AB17" s="122"/>
    </row>
    <row r="18" spans="1:28" x14ac:dyDescent="0.2">
      <c r="A18" s="86" t="s">
        <v>2427</v>
      </c>
      <c r="B18" s="127">
        <v>8853105.9250000007</v>
      </c>
      <c r="C18" s="127">
        <v>44927975.370999999</v>
      </c>
      <c r="D18" s="127">
        <v>9808390.7607399989</v>
      </c>
      <c r="E18" s="127">
        <v>2149570.0241199997</v>
      </c>
      <c r="F18" s="127">
        <v>7543671.1062500002</v>
      </c>
      <c r="G18" s="127">
        <v>24990687.011</v>
      </c>
      <c r="H18" s="127">
        <v>52195096.812010005</v>
      </c>
      <c r="I18" s="127">
        <v>516985.65023000003</v>
      </c>
      <c r="J18" s="127">
        <v>19258399.252</v>
      </c>
      <c r="K18" s="127">
        <v>288777.39953</v>
      </c>
      <c r="L18" s="127">
        <v>34656962.937730491</v>
      </c>
      <c r="M18" s="127">
        <v>507924.54</v>
      </c>
      <c r="N18" s="127">
        <v>10070754.375</v>
      </c>
      <c r="O18" s="127">
        <v>3702567.32106</v>
      </c>
      <c r="P18" s="127">
        <v>223555.1863</v>
      </c>
      <c r="Q18" s="127">
        <v>19581.276999999998</v>
      </c>
      <c r="R18" s="127">
        <v>608822.70548999996</v>
      </c>
      <c r="S18" s="127">
        <v>19818643.99267</v>
      </c>
      <c r="T18" s="127">
        <v>0</v>
      </c>
      <c r="U18" s="127">
        <v>872815.42799999996</v>
      </c>
      <c r="V18" s="127">
        <v>2502319.6863600002</v>
      </c>
      <c r="W18" s="127">
        <v>6190.3190000000004</v>
      </c>
      <c r="X18" s="127">
        <v>172356.08413</v>
      </c>
      <c r="Y18" s="127">
        <v>4690956.9563799994</v>
      </c>
      <c r="Z18" s="127">
        <f t="shared" si="0"/>
        <v>248386110.12100053</v>
      </c>
      <c r="AA18" s="122"/>
      <c r="AB18" s="122"/>
    </row>
    <row r="19" spans="1:28" s="123" customFormat="1" x14ac:dyDescent="0.2">
      <c r="A19" s="296" t="s">
        <v>2429</v>
      </c>
      <c r="B19" s="241">
        <v>2.9110237230105209</v>
      </c>
      <c r="C19" s="241">
        <v>0.5188100466918768</v>
      </c>
      <c r="D19" s="241">
        <v>4.2896448282231434</v>
      </c>
      <c r="E19" s="241">
        <v>1.3619503980562422</v>
      </c>
      <c r="F19" s="241">
        <v>1.4329354140378885</v>
      </c>
      <c r="G19" s="241">
        <v>0.57998537589703558</v>
      </c>
      <c r="H19" s="241">
        <v>0.18326945257813823</v>
      </c>
      <c r="I19" s="241">
        <v>1.5293406686399353</v>
      </c>
      <c r="J19" s="241">
        <v>1.555501549117017</v>
      </c>
      <c r="K19" s="241">
        <v>6.488002291901517</v>
      </c>
      <c r="L19" s="241">
        <v>0.66093582207870183</v>
      </c>
      <c r="M19" s="241">
        <v>2.0281014971239628</v>
      </c>
      <c r="N19" s="241">
        <v>0.72154435799155314</v>
      </c>
      <c r="O19" s="241">
        <v>0.25563318582119093</v>
      </c>
      <c r="P19" s="241">
        <v>1.8269376200108312</v>
      </c>
      <c r="Q19" s="241">
        <v>5.2617610179356532E-2</v>
      </c>
      <c r="R19" s="241">
        <v>1.4578368250666014</v>
      </c>
      <c r="S19" s="241">
        <v>1.1490778414720373</v>
      </c>
      <c r="T19" s="241" t="s">
        <v>1575</v>
      </c>
      <c r="U19" s="241">
        <v>1.3553459552275469</v>
      </c>
      <c r="V19" s="241">
        <v>1.9410421484016671</v>
      </c>
      <c r="W19" s="241">
        <v>2.6231281457385314</v>
      </c>
      <c r="X19" s="241">
        <v>7.4950562756208985</v>
      </c>
      <c r="Y19" s="241">
        <v>0.94226558911148117</v>
      </c>
      <c r="Z19" s="297">
        <f>+Z17/Z18*1000</f>
        <v>0.92420904940364934</v>
      </c>
    </row>
    <row r="20" spans="1:28" x14ac:dyDescent="0.2">
      <c r="A20" s="12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127"/>
    </row>
    <row r="21" spans="1:28" x14ac:dyDescent="0.2">
      <c r="A21" s="130" t="s">
        <v>2692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127"/>
    </row>
    <row r="22" spans="1:28" x14ac:dyDescent="0.2">
      <c r="A22" s="126" t="s">
        <v>2426</v>
      </c>
      <c r="B22" s="127">
        <v>32707</v>
      </c>
      <c r="C22" s="127">
        <v>827933</v>
      </c>
      <c r="D22" s="127">
        <v>745722</v>
      </c>
      <c r="E22" s="127">
        <v>357137</v>
      </c>
      <c r="F22" s="127">
        <v>340374</v>
      </c>
      <c r="G22" s="127">
        <v>1149300</v>
      </c>
      <c r="H22" s="127">
        <v>409156</v>
      </c>
      <c r="I22" s="127">
        <v>169600</v>
      </c>
      <c r="J22" s="127">
        <v>1263660</v>
      </c>
      <c r="K22" s="127">
        <v>401596</v>
      </c>
      <c r="L22" s="127">
        <v>115917</v>
      </c>
      <c r="M22" s="127">
        <v>116551</v>
      </c>
      <c r="N22" s="127">
        <v>825656</v>
      </c>
      <c r="O22" s="127">
        <v>480249</v>
      </c>
      <c r="P22" s="127">
        <v>281058</v>
      </c>
      <c r="Q22" s="127">
        <v>313156</v>
      </c>
      <c r="R22" s="127">
        <v>206576</v>
      </c>
      <c r="S22" s="127">
        <v>557991</v>
      </c>
      <c r="T22" s="127">
        <v>402898</v>
      </c>
      <c r="U22" s="127">
        <v>326520</v>
      </c>
      <c r="V22" s="127">
        <v>29436</v>
      </c>
      <c r="W22" s="127">
        <v>17286</v>
      </c>
      <c r="X22" s="127">
        <v>615527</v>
      </c>
      <c r="Y22" s="127">
        <v>334287</v>
      </c>
      <c r="Z22" s="127">
        <f t="shared" si="0"/>
        <v>10320293</v>
      </c>
      <c r="AA22" s="122"/>
      <c r="AB22" s="122"/>
    </row>
    <row r="23" spans="1:28" x14ac:dyDescent="0.2">
      <c r="A23" s="126" t="s">
        <v>2690</v>
      </c>
      <c r="B23" s="127">
        <v>3874.2501200000002</v>
      </c>
      <c r="C23" s="127">
        <v>104617.768</v>
      </c>
      <c r="D23" s="127">
        <v>100737.08728000001</v>
      </c>
      <c r="E23" s="127">
        <v>47652.186000000002</v>
      </c>
      <c r="F23" s="127">
        <v>35605.019999999997</v>
      </c>
      <c r="G23" s="127">
        <v>158153.35399999999</v>
      </c>
      <c r="H23" s="127">
        <v>67293.196110000004</v>
      </c>
      <c r="I23" s="127">
        <v>20673.361690000002</v>
      </c>
      <c r="J23" s="127">
        <v>139572.96007</v>
      </c>
      <c r="K23" s="127">
        <v>45814.913</v>
      </c>
      <c r="L23" s="127">
        <v>12676.887470000001</v>
      </c>
      <c r="M23" s="127">
        <v>13629.872090000001</v>
      </c>
      <c r="N23" s="127">
        <v>112319.863</v>
      </c>
      <c r="O23" s="127">
        <v>68869.406209999986</v>
      </c>
      <c r="P23" s="127">
        <v>35497.207829999999</v>
      </c>
      <c r="Q23" s="127">
        <v>34253.498579999999</v>
      </c>
      <c r="R23" s="127">
        <v>25480.765019999999</v>
      </c>
      <c r="S23" s="127">
        <v>77484.787420000008</v>
      </c>
      <c r="T23" s="127">
        <v>49846.580809999999</v>
      </c>
      <c r="U23" s="127">
        <v>44254.973250000003</v>
      </c>
      <c r="V23" s="127">
        <v>5031.0535199999995</v>
      </c>
      <c r="W23" s="127">
        <v>2177.8638399998699</v>
      </c>
      <c r="X23" s="127">
        <v>71047.02162</v>
      </c>
      <c r="Y23" s="127">
        <v>47036.472049999997</v>
      </c>
      <c r="Z23" s="127">
        <f t="shared" si="0"/>
        <v>1323600.34898</v>
      </c>
      <c r="AA23" s="122"/>
      <c r="AB23" s="122"/>
    </row>
    <row r="24" spans="1:28" x14ac:dyDescent="0.2">
      <c r="A24" s="12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127"/>
    </row>
    <row r="25" spans="1:28" s="121" customFormat="1" x14ac:dyDescent="0.2">
      <c r="A25" s="130" t="s">
        <v>2693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27"/>
    </row>
    <row r="26" spans="1:28" x14ac:dyDescent="0.2">
      <c r="A26" s="126" t="s">
        <v>2426</v>
      </c>
      <c r="B26" s="127">
        <v>14232</v>
      </c>
      <c r="C26" s="127">
        <v>384945</v>
      </c>
      <c r="D26" s="127">
        <v>532675</v>
      </c>
      <c r="E26" s="127">
        <v>126275</v>
      </c>
      <c r="F26" s="127">
        <v>280232</v>
      </c>
      <c r="G26" s="127">
        <v>557576</v>
      </c>
      <c r="H26" s="127">
        <v>209364</v>
      </c>
      <c r="I26" s="127">
        <v>70929</v>
      </c>
      <c r="J26" s="127">
        <v>292759</v>
      </c>
      <c r="K26" s="127">
        <v>110582</v>
      </c>
      <c r="L26" s="127">
        <v>156922</v>
      </c>
      <c r="M26" s="127">
        <v>45672</v>
      </c>
      <c r="N26" s="127">
        <v>224935</v>
      </c>
      <c r="O26" s="127">
        <v>130663</v>
      </c>
      <c r="P26" s="127">
        <v>75714</v>
      </c>
      <c r="Q26" s="127">
        <v>12739</v>
      </c>
      <c r="R26" s="127">
        <v>36909</v>
      </c>
      <c r="S26" s="127">
        <v>319676</v>
      </c>
      <c r="T26" s="127">
        <v>133969</v>
      </c>
      <c r="U26" s="127">
        <v>80056</v>
      </c>
      <c r="V26" s="127">
        <v>38828</v>
      </c>
      <c r="W26" s="127">
        <v>2646</v>
      </c>
      <c r="X26" s="127">
        <v>83190</v>
      </c>
      <c r="Y26" s="127">
        <v>141971</v>
      </c>
      <c r="Z26" s="127">
        <f t="shared" si="0"/>
        <v>4063459</v>
      </c>
      <c r="AA26" s="122"/>
      <c r="AB26" s="122"/>
    </row>
    <row r="27" spans="1:28" x14ac:dyDescent="0.2">
      <c r="A27" s="126" t="s">
        <v>2690</v>
      </c>
      <c r="B27" s="127">
        <v>20758.218519999999</v>
      </c>
      <c r="C27" s="127">
        <v>267678.93099999998</v>
      </c>
      <c r="D27" s="127">
        <v>332434.00001999998</v>
      </c>
      <c r="E27" s="127">
        <v>82822.289000000004</v>
      </c>
      <c r="F27" s="127">
        <v>53733.368000000002</v>
      </c>
      <c r="G27" s="127">
        <v>397619.09399999998</v>
      </c>
      <c r="H27" s="127">
        <v>155913.09432</v>
      </c>
      <c r="I27" s="127">
        <v>43836.249710000004</v>
      </c>
      <c r="J27" s="127">
        <v>193957.90680999999</v>
      </c>
      <c r="K27" s="127">
        <v>72077.565000000002</v>
      </c>
      <c r="L27" s="127">
        <v>80490.585459999988</v>
      </c>
      <c r="M27" s="127">
        <v>24011.33006</v>
      </c>
      <c r="N27" s="127">
        <v>159884.03099999999</v>
      </c>
      <c r="O27" s="127">
        <v>80004.191579999999</v>
      </c>
      <c r="P27" s="127">
        <v>58169.731759999995</v>
      </c>
      <c r="Q27" s="127">
        <v>8461.4279999999999</v>
      </c>
      <c r="R27" s="127">
        <v>31927.875070000002</v>
      </c>
      <c r="S27" s="127">
        <v>189234.76319999999</v>
      </c>
      <c r="T27" s="127">
        <v>83245.554279999997</v>
      </c>
      <c r="U27" s="127">
        <v>58527.576350000003</v>
      </c>
      <c r="V27" s="127">
        <v>25671.625690000001</v>
      </c>
      <c r="W27" s="127">
        <v>2454.5983099999767</v>
      </c>
      <c r="X27" s="127">
        <v>60642.100549999996</v>
      </c>
      <c r="Y27" s="127">
        <v>136951.4222</v>
      </c>
      <c r="Z27" s="127">
        <f t="shared" si="0"/>
        <v>2620507.5298899999</v>
      </c>
      <c r="AA27" s="122"/>
      <c r="AB27" s="122"/>
    </row>
    <row r="28" spans="1:28" x14ac:dyDescent="0.2">
      <c r="A28" s="86" t="s">
        <v>2427</v>
      </c>
      <c r="B28" s="127">
        <v>2417604.5948000001</v>
      </c>
      <c r="C28" s="127">
        <v>9420118</v>
      </c>
      <c r="D28" s="127">
        <v>14837649.59248</v>
      </c>
      <c r="E28" s="127">
        <v>6443553.8859999999</v>
      </c>
      <c r="F28" s="127">
        <v>6938060.4179999996</v>
      </c>
      <c r="G28" s="127">
        <v>16351094.540999999</v>
      </c>
      <c r="H28" s="127">
        <v>13164395.38593</v>
      </c>
      <c r="I28" s="127">
        <v>6121273.9647500003</v>
      </c>
      <c r="J28" s="127">
        <v>20797945.094349999</v>
      </c>
      <c r="K28" s="127">
        <v>5730297.6680100001</v>
      </c>
      <c r="L28" s="127">
        <v>5512694.7934696702</v>
      </c>
      <c r="M28" s="127">
        <v>1007747.46733</v>
      </c>
      <c r="N28" s="127">
        <v>5809169.0810000002</v>
      </c>
      <c r="O28" s="127">
        <v>3160775.247</v>
      </c>
      <c r="P28" s="127">
        <v>9068180.3614400011</v>
      </c>
      <c r="Q28" s="127">
        <v>333118.86619999999</v>
      </c>
      <c r="R28" s="127">
        <v>2764335.4601310003</v>
      </c>
      <c r="S28" s="127">
        <v>8298038.8063100008</v>
      </c>
      <c r="T28" s="127">
        <v>2666221.8800500003</v>
      </c>
      <c r="U28" s="127">
        <v>2702420.446</v>
      </c>
      <c r="V28" s="127">
        <v>1031316.89302</v>
      </c>
      <c r="W28" s="127">
        <v>287160.77247000003</v>
      </c>
      <c r="X28" s="127">
        <v>2541028.83219</v>
      </c>
      <c r="Y28" s="127">
        <v>4995296.3553999998</v>
      </c>
      <c r="Z28" s="127">
        <f t="shared" si="0"/>
        <v>152399498.40733069</v>
      </c>
      <c r="AA28" s="122"/>
      <c r="AB28" s="122"/>
    </row>
    <row r="29" spans="1:28" s="123" customFormat="1" x14ac:dyDescent="0.2">
      <c r="A29" s="296" t="s">
        <v>2429</v>
      </c>
      <c r="B29" s="241">
        <v>8.5862752596717549</v>
      </c>
      <c r="C29" s="241">
        <v>28.415666449188851</v>
      </c>
      <c r="D29" s="241">
        <v>22.404761478427403</v>
      </c>
      <c r="E29" s="241">
        <v>12.853510727977172</v>
      </c>
      <c r="F29" s="241">
        <v>7.7447247159443808</v>
      </c>
      <c r="G29" s="241">
        <v>24.317582716128214</v>
      </c>
      <c r="H29" s="241">
        <v>11.843543873396468</v>
      </c>
      <c r="I29" s="241">
        <v>7.1612951752258853</v>
      </c>
      <c r="J29" s="241">
        <v>9.3258206967134871</v>
      </c>
      <c r="K29" s="241">
        <v>12.578328243291917</v>
      </c>
      <c r="L29" s="241">
        <v>14.600950800931155</v>
      </c>
      <c r="M29" s="241">
        <v>23.826733222775914</v>
      </c>
      <c r="N29" s="241">
        <v>27.522702260970739</v>
      </c>
      <c r="O29" s="241">
        <v>25.311572423864909</v>
      </c>
      <c r="P29" s="241">
        <v>6.414708292233704</v>
      </c>
      <c r="Q29" s="241">
        <v>25.400626798843255</v>
      </c>
      <c r="R29" s="241">
        <v>11.549927832741023</v>
      </c>
      <c r="S29" s="241">
        <v>22.804757559834737</v>
      </c>
      <c r="T29" s="241">
        <v>31.222290576371268</v>
      </c>
      <c r="U29" s="241">
        <v>21.657465046428975</v>
      </c>
      <c r="V29" s="241">
        <v>24.89208298995851</v>
      </c>
      <c r="W29" s="241">
        <v>8.5478190105384648</v>
      </c>
      <c r="X29" s="241">
        <v>23.865176097878141</v>
      </c>
      <c r="Y29" s="241">
        <v>27.416075535128801</v>
      </c>
      <c r="Z29" s="297">
        <f>+Z27/Z28*1000</f>
        <v>17.194987892190785</v>
      </c>
    </row>
    <row r="30" spans="1:28" x14ac:dyDescent="0.2">
      <c r="A30" s="12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127"/>
    </row>
    <row r="31" spans="1:28" x14ac:dyDescent="0.2">
      <c r="A31" s="130" t="s">
        <v>2694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127"/>
    </row>
    <row r="32" spans="1:28" x14ac:dyDescent="0.2">
      <c r="A32" s="126" t="s">
        <v>2426</v>
      </c>
      <c r="B32" s="127">
        <v>6111</v>
      </c>
      <c r="C32" s="127">
        <v>16010</v>
      </c>
      <c r="D32" s="127">
        <v>31704</v>
      </c>
      <c r="E32" s="127">
        <v>12259</v>
      </c>
      <c r="F32" s="127">
        <v>204754</v>
      </c>
      <c r="G32" s="127">
        <v>33880</v>
      </c>
      <c r="H32" s="127">
        <v>20427</v>
      </c>
      <c r="I32" s="127">
        <v>3908</v>
      </c>
      <c r="J32" s="127">
        <v>298295</v>
      </c>
      <c r="K32" s="127">
        <v>303143</v>
      </c>
      <c r="L32" s="127">
        <v>1995394</v>
      </c>
      <c r="M32" s="127">
        <v>2332</v>
      </c>
      <c r="N32" s="127">
        <v>290541</v>
      </c>
      <c r="O32" s="127">
        <v>59034</v>
      </c>
      <c r="P32" s="127">
        <v>3612</v>
      </c>
      <c r="Q32" s="127">
        <v>309</v>
      </c>
      <c r="R32" s="127">
        <v>1393</v>
      </c>
      <c r="S32" s="127">
        <v>360464</v>
      </c>
      <c r="T32" s="127">
        <v>2817</v>
      </c>
      <c r="U32" s="127">
        <v>5977</v>
      </c>
      <c r="V32" s="127">
        <v>1691</v>
      </c>
      <c r="W32" s="127">
        <v>88</v>
      </c>
      <c r="X32" s="127">
        <v>3773</v>
      </c>
      <c r="Y32" s="127">
        <v>7469</v>
      </c>
      <c r="Z32" s="127">
        <f t="shared" si="0"/>
        <v>3665385</v>
      </c>
      <c r="AA32" s="122"/>
      <c r="AB32" s="122"/>
    </row>
    <row r="33" spans="1:28" x14ac:dyDescent="0.2">
      <c r="A33" s="126" t="s">
        <v>2690</v>
      </c>
      <c r="B33" s="127">
        <v>15525.039199999999</v>
      </c>
      <c r="C33" s="127">
        <v>42409.845939999999</v>
      </c>
      <c r="D33" s="127">
        <v>52655.315520000004</v>
      </c>
      <c r="E33" s="127">
        <v>12860.914000000001</v>
      </c>
      <c r="F33" s="127">
        <v>6105.9669999999996</v>
      </c>
      <c r="G33" s="127">
        <v>66326.475999999995</v>
      </c>
      <c r="H33" s="127">
        <v>4804.6733800000002</v>
      </c>
      <c r="I33" s="127">
        <v>11292.982390000001</v>
      </c>
      <c r="J33" s="127">
        <v>35622.156259999996</v>
      </c>
      <c r="K33" s="127">
        <v>9123.3163399999994</v>
      </c>
      <c r="L33" s="127">
        <v>61097.261680000003</v>
      </c>
      <c r="M33" s="127">
        <v>2946.4609300000002</v>
      </c>
      <c r="N33" s="127">
        <v>41423.601999999999</v>
      </c>
      <c r="O33" s="127">
        <v>10702.89554</v>
      </c>
      <c r="P33" s="127">
        <v>5344.4420599999994</v>
      </c>
      <c r="Q33" s="127">
        <v>457.39004999999997</v>
      </c>
      <c r="R33" s="127">
        <v>985.21341000000007</v>
      </c>
      <c r="S33" s="127">
        <v>54431.521099999991</v>
      </c>
      <c r="T33" s="127">
        <v>2806.9571599999999</v>
      </c>
      <c r="U33" s="127">
        <v>6923.4496000000008</v>
      </c>
      <c r="V33" s="127">
        <v>7476.4327199999998</v>
      </c>
      <c r="W33" s="127">
        <v>95.782440000000008</v>
      </c>
      <c r="X33" s="127">
        <v>15447.479220000001</v>
      </c>
      <c r="Y33" s="127">
        <v>32858.852439999995</v>
      </c>
      <c r="Z33" s="127">
        <f t="shared" si="0"/>
        <v>499724.4263799999</v>
      </c>
      <c r="AA33" s="122"/>
      <c r="AB33" s="122"/>
    </row>
    <row r="34" spans="1:28" x14ac:dyDescent="0.2">
      <c r="A34" s="86" t="s">
        <v>2427</v>
      </c>
      <c r="B34" s="127">
        <v>4335344.1395100001</v>
      </c>
      <c r="C34" s="127">
        <v>31871620.56428</v>
      </c>
      <c r="D34" s="127">
        <v>71052067.719039991</v>
      </c>
      <c r="E34" s="127">
        <v>30794527.247000001</v>
      </c>
      <c r="F34" s="127">
        <v>2483071.605</v>
      </c>
      <c r="G34" s="127">
        <v>54041947.101999998</v>
      </c>
      <c r="H34" s="127">
        <v>8426196.6314199995</v>
      </c>
      <c r="I34" s="127">
        <v>54974354.744199999</v>
      </c>
      <c r="J34" s="127">
        <v>105095297.71799999</v>
      </c>
      <c r="K34" s="127">
        <v>25091365.620658401</v>
      </c>
      <c r="L34" s="127">
        <v>43342236.099172235</v>
      </c>
      <c r="M34" s="127">
        <v>4115017.0471700002</v>
      </c>
      <c r="N34" s="127">
        <v>33570363.266000003</v>
      </c>
      <c r="O34" s="127">
        <v>43165638.88944</v>
      </c>
      <c r="P34" s="127">
        <v>7485610.527280001</v>
      </c>
      <c r="Q34" s="127">
        <v>1489613.8145299999</v>
      </c>
      <c r="R34" s="127">
        <v>1801669.28284</v>
      </c>
      <c r="S34" s="127">
        <v>52503721.993440002</v>
      </c>
      <c r="T34" s="127">
        <v>1330981.06905</v>
      </c>
      <c r="U34" s="127">
        <v>7592475.5750000002</v>
      </c>
      <c r="V34" s="127">
        <v>8897142.7897199988</v>
      </c>
      <c r="W34" s="127">
        <v>8758.0920000000006</v>
      </c>
      <c r="X34" s="127">
        <v>17704708.52036</v>
      </c>
      <c r="Y34" s="127">
        <v>38572415.964130007</v>
      </c>
      <c r="Z34" s="127">
        <f t="shared" si="0"/>
        <v>649746146.02124059</v>
      </c>
      <c r="AA34" s="122"/>
      <c r="AB34" s="122"/>
    </row>
    <row r="35" spans="1:28" s="123" customFormat="1" x14ac:dyDescent="0.2">
      <c r="A35" s="296" t="s">
        <v>2429</v>
      </c>
      <c r="B35" s="241">
        <v>3.5810396361647792</v>
      </c>
      <c r="C35" s="241">
        <v>1.3306460477736322</v>
      </c>
      <c r="D35" s="241">
        <v>0.74108069209490202</v>
      </c>
      <c r="E35" s="241">
        <v>0.41763635131800597</v>
      </c>
      <c r="F35" s="241">
        <v>2.4590378254516749</v>
      </c>
      <c r="G35" s="241">
        <v>1.227314698243827</v>
      </c>
      <c r="H35" s="241">
        <v>0.57020665315168495</v>
      </c>
      <c r="I35" s="241">
        <v>0.20542273652045825</v>
      </c>
      <c r="J35" s="241">
        <v>0.33895100003031703</v>
      </c>
      <c r="K35" s="241">
        <v>0.36360381805956893</v>
      </c>
      <c r="L35" s="241">
        <v>1.4096471981787497</v>
      </c>
      <c r="M35" s="241">
        <v>0.71602642133070993</v>
      </c>
      <c r="N35" s="241">
        <v>1.2339336834628105</v>
      </c>
      <c r="O35" s="241">
        <v>0.24794942957784749</v>
      </c>
      <c r="P35" s="241">
        <v>0.71396207971589143</v>
      </c>
      <c r="Q35" s="241">
        <v>0.3070527713549131</v>
      </c>
      <c r="R35" s="241">
        <v>0.54683366108512022</v>
      </c>
      <c r="S35" s="241">
        <v>1.0367173798992928</v>
      </c>
      <c r="T35" s="241">
        <v>2.1089384554533837</v>
      </c>
      <c r="U35" s="241">
        <v>0.91188302571523261</v>
      </c>
      <c r="V35" s="241">
        <v>0.84031839172441658</v>
      </c>
      <c r="W35" s="241">
        <v>10.936450541967361</v>
      </c>
      <c r="X35" s="241">
        <v>0.87250683637269499</v>
      </c>
      <c r="Y35" s="241">
        <v>0.85187436717878207</v>
      </c>
      <c r="Z35" s="297">
        <f>+Z33/Z34*1000</f>
        <v>0.76910718045823334</v>
      </c>
    </row>
    <row r="36" spans="1:28" x14ac:dyDescent="0.2">
      <c r="A36" s="12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127"/>
    </row>
    <row r="37" spans="1:28" s="121" customFormat="1" x14ac:dyDescent="0.2">
      <c r="A37" s="130" t="s">
        <v>2695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27"/>
    </row>
    <row r="38" spans="1:28" x14ac:dyDescent="0.2">
      <c r="A38" s="126" t="s">
        <v>2426</v>
      </c>
      <c r="B38" s="127">
        <v>263788</v>
      </c>
      <c r="C38" s="127">
        <v>267165</v>
      </c>
      <c r="D38" s="127">
        <v>8347</v>
      </c>
      <c r="E38" s="127">
        <v>5884</v>
      </c>
      <c r="F38" s="127">
        <v>51891</v>
      </c>
      <c r="G38" s="127">
        <v>72190</v>
      </c>
      <c r="H38" s="127">
        <v>8423</v>
      </c>
      <c r="I38" s="127">
        <v>5803</v>
      </c>
      <c r="J38" s="127">
        <v>265296</v>
      </c>
      <c r="K38" s="127">
        <v>307202</v>
      </c>
      <c r="L38" s="127">
        <v>1147131</v>
      </c>
      <c r="M38" s="127">
        <v>1553</v>
      </c>
      <c r="N38" s="127">
        <v>422024</v>
      </c>
      <c r="O38" s="127">
        <v>5491</v>
      </c>
      <c r="P38" s="127">
        <v>2961</v>
      </c>
      <c r="Q38" s="127">
        <v>4255</v>
      </c>
      <c r="R38" s="127">
        <v>19206</v>
      </c>
      <c r="S38" s="127">
        <v>372197</v>
      </c>
      <c r="T38" s="127">
        <v>8362</v>
      </c>
      <c r="U38" s="127">
        <v>38667</v>
      </c>
      <c r="V38" s="127">
        <v>67619</v>
      </c>
      <c r="W38" s="127">
        <v>33</v>
      </c>
      <c r="X38" s="127">
        <v>5792</v>
      </c>
      <c r="Y38" s="127">
        <v>3841</v>
      </c>
      <c r="Z38" s="127">
        <f t="shared" si="0"/>
        <v>3355121</v>
      </c>
      <c r="AA38" s="122"/>
      <c r="AB38" s="122"/>
    </row>
    <row r="39" spans="1:28" x14ac:dyDescent="0.2">
      <c r="A39" s="126" t="s">
        <v>2690</v>
      </c>
      <c r="B39" s="127">
        <v>106947.21784</v>
      </c>
      <c r="C39" s="127">
        <v>14022.259</v>
      </c>
      <c r="D39" s="127">
        <v>23691.017370000001</v>
      </c>
      <c r="E39" s="127">
        <v>4889.1959999999999</v>
      </c>
      <c r="F39" s="127">
        <v>3251.1489999999999</v>
      </c>
      <c r="G39" s="127">
        <v>18500.686000000002</v>
      </c>
      <c r="H39" s="127">
        <v>7381.3579099999997</v>
      </c>
      <c r="I39" s="127">
        <v>4802.3602699999992</v>
      </c>
      <c r="J39" s="127">
        <v>7235.1986900000002</v>
      </c>
      <c r="K39" s="127">
        <v>18377.671999999999</v>
      </c>
      <c r="L39" s="127">
        <v>29304.575530000002</v>
      </c>
      <c r="M39" s="127">
        <v>1378.1790100000001</v>
      </c>
      <c r="N39" s="127">
        <v>2460.308</v>
      </c>
      <c r="O39" s="127">
        <v>3312.72415</v>
      </c>
      <c r="P39" s="127">
        <v>342.88206000000002</v>
      </c>
      <c r="Q39" s="127">
        <v>383.99144999999999</v>
      </c>
      <c r="R39" s="127">
        <v>32844.592300000004</v>
      </c>
      <c r="S39" s="127">
        <v>26972.629980000002</v>
      </c>
      <c r="T39" s="127">
        <v>932.60327000000007</v>
      </c>
      <c r="U39" s="127">
        <v>7358.3306700000003</v>
      </c>
      <c r="V39" s="127">
        <v>10353.918009999999</v>
      </c>
      <c r="W39" s="127">
        <v>6.4600100000000005</v>
      </c>
      <c r="X39" s="127">
        <v>5185.6957699999994</v>
      </c>
      <c r="Y39" s="127">
        <v>8332.67569</v>
      </c>
      <c r="Z39" s="127">
        <f t="shared" si="0"/>
        <v>338267.67998000002</v>
      </c>
      <c r="AA39" s="122"/>
      <c r="AB39" s="122"/>
    </row>
    <row r="40" spans="1:28" x14ac:dyDescent="0.2">
      <c r="A40" s="86" t="s">
        <v>2427</v>
      </c>
      <c r="B40" s="127">
        <v>50016849.997000001</v>
      </c>
      <c r="C40" s="127">
        <v>7782210</v>
      </c>
      <c r="D40" s="127">
        <v>36284712.901780002</v>
      </c>
      <c r="E40" s="127">
        <v>6431016.6289999997</v>
      </c>
      <c r="F40" s="127">
        <v>12674267.812999999</v>
      </c>
      <c r="G40" s="127">
        <v>27378167.237</v>
      </c>
      <c r="H40" s="127">
        <v>9575684.8985900003</v>
      </c>
      <c r="I40" s="127">
        <v>1849321.47003</v>
      </c>
      <c r="J40" s="127">
        <v>4139377.6028</v>
      </c>
      <c r="K40" s="127">
        <v>11571083.230139999</v>
      </c>
      <c r="L40" s="127">
        <v>12829724.592048701</v>
      </c>
      <c r="M40" s="127">
        <v>1234092.6682599999</v>
      </c>
      <c r="N40" s="127">
        <v>2465829.4589999998</v>
      </c>
      <c r="O40" s="127">
        <v>2941342.3141000001</v>
      </c>
      <c r="P40" s="127">
        <v>310797.79499999998</v>
      </c>
      <c r="Q40" s="127">
        <v>291767.50543999998</v>
      </c>
      <c r="R40" s="127">
        <v>3817427.62818</v>
      </c>
      <c r="S40" s="127">
        <v>15228418.31748</v>
      </c>
      <c r="T40" s="127">
        <v>2888732.4556499999</v>
      </c>
      <c r="U40" s="127">
        <v>1288675.0630000001</v>
      </c>
      <c r="V40" s="127">
        <v>3907066.1242600004</v>
      </c>
      <c r="W40" s="127">
        <v>2639</v>
      </c>
      <c r="X40" s="127">
        <v>6186665.86118</v>
      </c>
      <c r="Y40" s="127">
        <v>3682313.0405900003</v>
      </c>
      <c r="Z40" s="127">
        <f t="shared" si="0"/>
        <v>224778183.60352868</v>
      </c>
      <c r="AA40" s="122"/>
      <c r="AB40" s="122"/>
    </row>
    <row r="41" spans="1:28" s="123" customFormat="1" x14ac:dyDescent="0.2">
      <c r="A41" s="296" t="s">
        <v>2429</v>
      </c>
      <c r="B41" s="241">
        <v>2.1382237755159448</v>
      </c>
      <c r="C41" s="241">
        <v>1.8018350828363665</v>
      </c>
      <c r="D41" s="241">
        <v>0.65292007226651649</v>
      </c>
      <c r="E41" s="241">
        <v>0.76025242695729933</v>
      </c>
      <c r="F41" s="241">
        <v>0.25651572524491678</v>
      </c>
      <c r="G41" s="241">
        <v>0.67574596355731953</v>
      </c>
      <c r="H41" s="241">
        <v>0.77084386006549666</v>
      </c>
      <c r="I41" s="241">
        <v>2.596822860614977</v>
      </c>
      <c r="J41" s="241">
        <v>1.7478953080061825</v>
      </c>
      <c r="K41" s="241">
        <v>1.5882412765064562</v>
      </c>
      <c r="L41" s="241">
        <v>2.2841157126756793</v>
      </c>
      <c r="M41" s="241">
        <v>1.1167548802823319</v>
      </c>
      <c r="N41" s="241">
        <v>0.99776081067575562</v>
      </c>
      <c r="O41" s="241">
        <v>1.1262627046568825</v>
      </c>
      <c r="P41" s="241">
        <v>1.1032319582576189</v>
      </c>
      <c r="Q41" s="241">
        <v>1.3160870996272243</v>
      </c>
      <c r="R41" s="241">
        <v>8.6038546107707123</v>
      </c>
      <c r="S41" s="241">
        <v>1.7712036416178141</v>
      </c>
      <c r="T41" s="241">
        <v>0.32284169071315155</v>
      </c>
      <c r="U41" s="241">
        <v>5.709996942805744</v>
      </c>
      <c r="V41" s="241">
        <v>2.6500493415531929</v>
      </c>
      <c r="W41" s="241">
        <v>2.4479007199696858</v>
      </c>
      <c r="X41" s="241">
        <v>0.83820524436904331</v>
      </c>
      <c r="Y41" s="241">
        <v>2.2628917200002352</v>
      </c>
      <c r="Z41" s="297">
        <f>+Z39/Z40*1000</f>
        <v>1.5048955132436157</v>
      </c>
    </row>
    <row r="42" spans="1:28" x14ac:dyDescent="0.2">
      <c r="A42" s="12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127"/>
    </row>
    <row r="43" spans="1:28" x14ac:dyDescent="0.2">
      <c r="A43" s="130" t="s">
        <v>2696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127"/>
    </row>
    <row r="44" spans="1:28" x14ac:dyDescent="0.2">
      <c r="A44" s="126" t="s">
        <v>2426</v>
      </c>
      <c r="B44" s="127">
        <v>125403</v>
      </c>
      <c r="C44" s="127">
        <v>0</v>
      </c>
      <c r="D44" s="127">
        <v>4</v>
      </c>
      <c r="E44" s="127">
        <v>0</v>
      </c>
      <c r="F44" s="127">
        <v>0</v>
      </c>
      <c r="G44" s="127">
        <v>0</v>
      </c>
      <c r="H44" s="127">
        <v>0</v>
      </c>
      <c r="I44" s="127">
        <v>0</v>
      </c>
      <c r="J44" s="127">
        <v>0</v>
      </c>
      <c r="K44" s="127">
        <v>0</v>
      </c>
      <c r="L44" s="127">
        <v>62</v>
      </c>
      <c r="M44" s="127">
        <v>0</v>
      </c>
      <c r="N44" s="127">
        <v>8</v>
      </c>
      <c r="O44" s="127">
        <v>0</v>
      </c>
      <c r="P44" s="127">
        <v>0</v>
      </c>
      <c r="Q44" s="127">
        <v>0</v>
      </c>
      <c r="R44" s="127">
        <v>0</v>
      </c>
      <c r="S44" s="127">
        <v>10</v>
      </c>
      <c r="T44" s="127">
        <v>0</v>
      </c>
      <c r="U44" s="127">
        <v>0</v>
      </c>
      <c r="V44" s="127">
        <v>0</v>
      </c>
      <c r="W44" s="127">
        <v>0</v>
      </c>
      <c r="X44" s="127">
        <v>0</v>
      </c>
      <c r="Y44" s="127">
        <v>0</v>
      </c>
      <c r="Z44" s="127">
        <f t="shared" si="0"/>
        <v>125487</v>
      </c>
      <c r="AA44" s="122"/>
      <c r="AB44" s="122"/>
    </row>
    <row r="45" spans="1:28" x14ac:dyDescent="0.2">
      <c r="A45" s="126" t="s">
        <v>2690</v>
      </c>
      <c r="B45" s="127">
        <v>59.444470000000003</v>
      </c>
      <c r="C45" s="127">
        <v>0</v>
      </c>
      <c r="D45" s="127">
        <v>845.54018000000008</v>
      </c>
      <c r="E45" s="127">
        <v>0</v>
      </c>
      <c r="F45" s="127">
        <v>0</v>
      </c>
      <c r="G45" s="127">
        <v>0</v>
      </c>
      <c r="H45" s="127">
        <v>0</v>
      </c>
      <c r="I45" s="127">
        <v>0</v>
      </c>
      <c r="J45" s="127">
        <v>0</v>
      </c>
      <c r="K45" s="127">
        <v>0</v>
      </c>
      <c r="L45" s="127">
        <v>5225.6635199999992</v>
      </c>
      <c r="M45" s="127">
        <v>0</v>
      </c>
      <c r="N45" s="127">
        <v>104.68899999999999</v>
      </c>
      <c r="O45" s="127">
        <v>0</v>
      </c>
      <c r="P45" s="127">
        <v>0</v>
      </c>
      <c r="Q45" s="127">
        <v>0</v>
      </c>
      <c r="R45" s="127">
        <v>0</v>
      </c>
      <c r="S45" s="127">
        <v>1655.37375</v>
      </c>
      <c r="T45" s="127">
        <v>0</v>
      </c>
      <c r="U45" s="127">
        <v>0</v>
      </c>
      <c r="V45" s="127">
        <v>0</v>
      </c>
      <c r="W45" s="127">
        <v>0</v>
      </c>
      <c r="X45" s="127">
        <v>0</v>
      </c>
      <c r="Y45" s="127">
        <v>0</v>
      </c>
      <c r="Z45" s="127">
        <f t="shared" si="0"/>
        <v>7890.7109199999995</v>
      </c>
      <c r="AA45" s="122"/>
      <c r="AB45" s="122"/>
    </row>
    <row r="46" spans="1:28" x14ac:dyDescent="0.2">
      <c r="A46" s="86" t="s">
        <v>2427</v>
      </c>
      <c r="B46" s="127">
        <v>3675</v>
      </c>
      <c r="C46" s="127">
        <v>0</v>
      </c>
      <c r="D46" s="127">
        <v>123140.4345</v>
      </c>
      <c r="E46" s="127">
        <v>0</v>
      </c>
      <c r="F46" s="127">
        <v>0</v>
      </c>
      <c r="G46" s="127">
        <v>0</v>
      </c>
      <c r="H46" s="127">
        <v>0</v>
      </c>
      <c r="I46" s="127">
        <v>0</v>
      </c>
      <c r="J46" s="127">
        <v>0</v>
      </c>
      <c r="K46" s="127">
        <v>0</v>
      </c>
      <c r="L46" s="127">
        <v>5637128.0845042598</v>
      </c>
      <c r="M46" s="127">
        <v>0</v>
      </c>
      <c r="N46" s="127">
        <v>3291.21</v>
      </c>
      <c r="O46" s="127">
        <v>0</v>
      </c>
      <c r="P46" s="127">
        <v>0</v>
      </c>
      <c r="Q46" s="127">
        <v>0</v>
      </c>
      <c r="R46" s="127">
        <v>0</v>
      </c>
      <c r="S46" s="127">
        <v>662782.152</v>
      </c>
      <c r="T46" s="127">
        <v>0</v>
      </c>
      <c r="U46" s="127">
        <v>0</v>
      </c>
      <c r="V46" s="127">
        <v>0</v>
      </c>
      <c r="W46" s="127">
        <v>0</v>
      </c>
      <c r="X46" s="127">
        <v>0</v>
      </c>
      <c r="Y46" s="127">
        <v>0</v>
      </c>
      <c r="Z46" s="127">
        <f t="shared" si="0"/>
        <v>6430016.8810042599</v>
      </c>
      <c r="AA46" s="122"/>
      <c r="AB46" s="122"/>
    </row>
    <row r="47" spans="1:28" s="123" customFormat="1" x14ac:dyDescent="0.2">
      <c r="A47" s="296" t="s">
        <v>2429</v>
      </c>
      <c r="B47" s="241">
        <v>16.175365986394556</v>
      </c>
      <c r="C47" s="241" t="s">
        <v>1575</v>
      </c>
      <c r="D47" s="241">
        <v>6.8664706555018693</v>
      </c>
      <c r="E47" s="241" t="s">
        <v>1575</v>
      </c>
      <c r="F47" s="241" t="s">
        <v>1575</v>
      </c>
      <c r="G47" s="241" t="s">
        <v>1575</v>
      </c>
      <c r="H47" s="241" t="s">
        <v>1575</v>
      </c>
      <c r="I47" s="241" t="s">
        <v>1575</v>
      </c>
      <c r="J47" s="241" t="s">
        <v>1575</v>
      </c>
      <c r="K47" s="241" t="s">
        <v>1575</v>
      </c>
      <c r="L47" s="241">
        <v>0.92700812216147377</v>
      </c>
      <c r="M47" s="241" t="s">
        <v>1575</v>
      </c>
      <c r="N47" s="241">
        <v>31.808666113678559</v>
      </c>
      <c r="O47" s="241" t="s">
        <v>1575</v>
      </c>
      <c r="P47" s="241" t="s">
        <v>1575</v>
      </c>
      <c r="Q47" s="241" t="s">
        <v>1575</v>
      </c>
      <c r="R47" s="241" t="s">
        <v>1575</v>
      </c>
      <c r="S47" s="241">
        <v>2.4976136502842943</v>
      </c>
      <c r="T47" s="241" t="s">
        <v>1575</v>
      </c>
      <c r="U47" s="241" t="s">
        <v>1575</v>
      </c>
      <c r="V47" s="241" t="s">
        <v>1575</v>
      </c>
      <c r="W47" s="241" t="s">
        <v>1575</v>
      </c>
      <c r="X47" s="241" t="s">
        <v>1575</v>
      </c>
      <c r="Y47" s="241" t="s">
        <v>1575</v>
      </c>
      <c r="Z47" s="297">
        <f>+Z45/Z46*1000</f>
        <v>1.2271679944279716</v>
      </c>
    </row>
    <row r="48" spans="1:28" x14ac:dyDescent="0.2">
      <c r="A48" s="12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127"/>
    </row>
    <row r="49" spans="1:28" s="121" customFormat="1" x14ac:dyDescent="0.2">
      <c r="A49" s="130" t="s">
        <v>2428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27"/>
    </row>
    <row r="50" spans="1:28" x14ac:dyDescent="0.2">
      <c r="A50" s="126" t="s">
        <v>2426</v>
      </c>
      <c r="B50" s="127">
        <v>21963</v>
      </c>
      <c r="C50" s="127">
        <v>0</v>
      </c>
      <c r="D50" s="127">
        <v>0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250044</v>
      </c>
      <c r="K50" s="127">
        <v>110582</v>
      </c>
      <c r="L50" s="127">
        <v>68680</v>
      </c>
      <c r="M50" s="127">
        <v>0</v>
      </c>
      <c r="N50" s="127">
        <v>215789</v>
      </c>
      <c r="O50" s="127">
        <v>0</v>
      </c>
      <c r="P50" s="127">
        <v>0</v>
      </c>
      <c r="Q50" s="127">
        <v>0</v>
      </c>
      <c r="R50" s="127">
        <v>0</v>
      </c>
      <c r="S50" s="127">
        <v>314383</v>
      </c>
      <c r="T50" s="127">
        <v>113677</v>
      </c>
      <c r="U50" s="127">
        <v>0</v>
      </c>
      <c r="V50" s="127">
        <v>18</v>
      </c>
      <c r="W50" s="127">
        <v>0</v>
      </c>
      <c r="X50" s="127">
        <v>0</v>
      </c>
      <c r="Y50" s="127">
        <v>0</v>
      </c>
      <c r="Z50" s="127">
        <f t="shared" si="0"/>
        <v>1095136</v>
      </c>
      <c r="AA50" s="122"/>
      <c r="AB50" s="122"/>
    </row>
    <row r="51" spans="1:28" x14ac:dyDescent="0.2">
      <c r="A51" s="126" t="s">
        <v>2690</v>
      </c>
      <c r="B51" s="127">
        <v>5427.83709</v>
      </c>
      <c r="C51" s="127">
        <v>2082.5650000000001</v>
      </c>
      <c r="D51" s="127">
        <v>4843.9038600000003</v>
      </c>
      <c r="E51" s="127">
        <v>734.34400000000005</v>
      </c>
      <c r="F51" s="127">
        <v>0</v>
      </c>
      <c r="G51" s="127">
        <v>3682.7849999999999</v>
      </c>
      <c r="H51" s="127">
        <v>1316.3977399999999</v>
      </c>
      <c r="I51" s="127">
        <v>0</v>
      </c>
      <c r="J51" s="127">
        <v>1658.47191</v>
      </c>
      <c r="K51" s="127">
        <v>422.072</v>
      </c>
      <c r="L51" s="127">
        <v>346.29615000000001</v>
      </c>
      <c r="M51" s="127">
        <v>361.03154999999998</v>
      </c>
      <c r="N51" s="127">
        <v>4.782</v>
      </c>
      <c r="O51" s="127">
        <v>0</v>
      </c>
      <c r="P51" s="127">
        <v>0</v>
      </c>
      <c r="Q51" s="127">
        <v>0</v>
      </c>
      <c r="R51" s="127">
        <v>0</v>
      </c>
      <c r="S51" s="127">
        <v>3157.5588600000001</v>
      </c>
      <c r="T51" s="127">
        <v>1708.78126</v>
      </c>
      <c r="U51" s="127">
        <v>0</v>
      </c>
      <c r="V51" s="127">
        <v>281.16134000000005</v>
      </c>
      <c r="W51" s="127">
        <v>0</v>
      </c>
      <c r="X51" s="127">
        <v>0</v>
      </c>
      <c r="Y51" s="127">
        <v>727.26747</v>
      </c>
      <c r="Z51" s="127">
        <f t="shared" si="0"/>
        <v>26755.255229999995</v>
      </c>
      <c r="AA51" s="122"/>
      <c r="AB51" s="122"/>
    </row>
    <row r="52" spans="1:28" x14ac:dyDescent="0.2">
      <c r="A52" s="86" t="s">
        <v>2427</v>
      </c>
      <c r="B52" s="127">
        <v>273094.71549000003</v>
      </c>
      <c r="C52" s="127">
        <v>1690255.7509999999</v>
      </c>
      <c r="D52" s="127">
        <v>9470766.5879599992</v>
      </c>
      <c r="E52" s="127">
        <v>0</v>
      </c>
      <c r="F52" s="127">
        <v>0</v>
      </c>
      <c r="G52" s="127">
        <v>5236669.9160000002</v>
      </c>
      <c r="H52" s="127">
        <v>1456797.2905999999</v>
      </c>
      <c r="I52" s="127">
        <v>0</v>
      </c>
      <c r="J52" s="127">
        <v>390231.23082</v>
      </c>
      <c r="K52" s="127">
        <v>18723.85497</v>
      </c>
      <c r="L52" s="127">
        <v>465282.24933999998</v>
      </c>
      <c r="M52" s="127">
        <v>181485.00018999999</v>
      </c>
      <c r="N52" s="127">
        <v>955.50099999999998</v>
      </c>
      <c r="O52" s="127">
        <v>0</v>
      </c>
      <c r="P52" s="127">
        <v>0</v>
      </c>
      <c r="Q52" s="127">
        <v>0</v>
      </c>
      <c r="R52" s="127">
        <v>0</v>
      </c>
      <c r="S52" s="127">
        <v>2412013.9652399998</v>
      </c>
      <c r="T52" s="127">
        <v>2666254.08005</v>
      </c>
      <c r="U52" s="127">
        <v>0</v>
      </c>
      <c r="V52" s="127">
        <v>289216.93099000002</v>
      </c>
      <c r="W52" s="127">
        <v>0</v>
      </c>
      <c r="X52" s="127">
        <v>0</v>
      </c>
      <c r="Y52" s="127">
        <v>184617.5</v>
      </c>
      <c r="Z52" s="127">
        <f t="shared" si="0"/>
        <v>24736364.573649999</v>
      </c>
      <c r="AA52" s="122"/>
      <c r="AB52" s="122"/>
    </row>
    <row r="53" spans="1:28" s="123" customFormat="1" x14ac:dyDescent="0.2">
      <c r="A53" s="296" t="s">
        <v>2429</v>
      </c>
      <c r="B53" s="241">
        <v>19.875291545869377</v>
      </c>
      <c r="C53" s="241">
        <v>1.2321005260700337</v>
      </c>
      <c r="D53" s="241">
        <v>0.51145847751732798</v>
      </c>
      <c r="E53" s="241" t="s">
        <v>1575</v>
      </c>
      <c r="F53" s="241" t="s">
        <v>1575</v>
      </c>
      <c r="G53" s="241">
        <v>0.70326850060717105</v>
      </c>
      <c r="H53" s="241">
        <v>0.9036245114499255</v>
      </c>
      <c r="I53" s="241" t="s">
        <v>1575</v>
      </c>
      <c r="J53" s="241">
        <v>4.249972270325526</v>
      </c>
      <c r="K53" s="241">
        <v>22.541939182730168</v>
      </c>
      <c r="L53" s="241">
        <v>0.74427113970330694</v>
      </c>
      <c r="M53" s="241">
        <v>1.9893189498968478</v>
      </c>
      <c r="N53" s="241">
        <v>5.0047043383523402</v>
      </c>
      <c r="O53" s="241" t="s">
        <v>1575</v>
      </c>
      <c r="P53" s="241" t="s">
        <v>1575</v>
      </c>
      <c r="Q53" s="241" t="s">
        <v>1575</v>
      </c>
      <c r="R53" s="241" t="s">
        <v>1575</v>
      </c>
      <c r="S53" s="241">
        <v>1.3090964254370794</v>
      </c>
      <c r="T53" s="241">
        <v>0.64089213131854084</v>
      </c>
      <c r="U53" s="241" t="s">
        <v>1575</v>
      </c>
      <c r="V53" s="241">
        <v>0.97214689000942855</v>
      </c>
      <c r="W53" s="241" t="s">
        <v>1575</v>
      </c>
      <c r="X53" s="241" t="s">
        <v>1575</v>
      </c>
      <c r="Y53" s="241">
        <v>3.9393203244546156</v>
      </c>
      <c r="Z53" s="297">
        <f>+Z51/Z52*1000</f>
        <v>1.0816163042204103</v>
      </c>
    </row>
    <row r="54" spans="1:28" s="123" customFormat="1" x14ac:dyDescent="0.2">
      <c r="A54" s="128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127"/>
    </row>
    <row r="55" spans="1:28" x14ac:dyDescent="0.2">
      <c r="A55" s="106" t="s">
        <v>2749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127"/>
    </row>
    <row r="56" spans="1:28" x14ac:dyDescent="0.2">
      <c r="A56" s="126" t="s">
        <v>2426</v>
      </c>
      <c r="B56" s="127">
        <v>217</v>
      </c>
      <c r="C56" s="127">
        <v>24054</v>
      </c>
      <c r="D56" s="127">
        <v>27587</v>
      </c>
      <c r="E56" s="127">
        <v>17199</v>
      </c>
      <c r="F56" s="127">
        <v>277370</v>
      </c>
      <c r="G56" s="127">
        <v>26156</v>
      </c>
      <c r="H56" s="127">
        <v>58151</v>
      </c>
      <c r="I56" s="127">
        <v>17411</v>
      </c>
      <c r="J56" s="127">
        <v>43432</v>
      </c>
      <c r="K56" s="127">
        <v>209848</v>
      </c>
      <c r="L56" s="127">
        <v>113416</v>
      </c>
      <c r="M56" s="127">
        <v>1684</v>
      </c>
      <c r="N56" s="127">
        <v>27763</v>
      </c>
      <c r="O56" s="127">
        <v>2418</v>
      </c>
      <c r="P56" s="127">
        <v>260035</v>
      </c>
      <c r="Q56" s="127">
        <v>3287</v>
      </c>
      <c r="R56" s="127">
        <v>27004</v>
      </c>
      <c r="S56" s="127">
        <v>18279</v>
      </c>
      <c r="T56" s="127">
        <v>12142</v>
      </c>
      <c r="U56" s="127">
        <v>19651</v>
      </c>
      <c r="V56" s="127">
        <v>12051</v>
      </c>
      <c r="W56" s="127">
        <v>88</v>
      </c>
      <c r="X56" s="127">
        <v>5031</v>
      </c>
      <c r="Y56" s="127">
        <v>7134</v>
      </c>
      <c r="Z56" s="127">
        <f t="shared" si="0"/>
        <v>1211408</v>
      </c>
      <c r="AA56" s="122"/>
      <c r="AB56" s="122"/>
    </row>
    <row r="57" spans="1:28" x14ac:dyDescent="0.2">
      <c r="A57" s="126" t="s">
        <v>2690</v>
      </c>
      <c r="B57" s="127">
        <v>9652.9375999999993</v>
      </c>
      <c r="C57" s="127">
        <v>26754.363000000001</v>
      </c>
      <c r="D57" s="127">
        <v>65164.644999999997</v>
      </c>
      <c r="E57" s="127">
        <v>7217.1236600000002</v>
      </c>
      <c r="F57" s="127">
        <v>19492.386999999999</v>
      </c>
      <c r="G57" s="127">
        <v>39433.184000000001</v>
      </c>
      <c r="H57" s="127">
        <v>18360.866839999999</v>
      </c>
      <c r="I57" s="127">
        <v>3011.8207499999999</v>
      </c>
      <c r="J57" s="127">
        <v>10652.36989</v>
      </c>
      <c r="K57" s="127">
        <v>23340.44339</v>
      </c>
      <c r="L57" s="127">
        <v>55860.440589999998</v>
      </c>
      <c r="M57" s="127">
        <v>6530.1911</v>
      </c>
      <c r="N57" s="127">
        <v>47581.849000000002</v>
      </c>
      <c r="O57" s="127">
        <v>2636.6199300000003</v>
      </c>
      <c r="P57" s="127">
        <v>4909.3967399999992</v>
      </c>
      <c r="Q57" s="127">
        <v>116.28458000000001</v>
      </c>
      <c r="R57" s="127">
        <v>5374.0892571428567</v>
      </c>
      <c r="S57" s="127">
        <v>55613.500160000003</v>
      </c>
      <c r="T57" s="127">
        <v>28439.303609999999</v>
      </c>
      <c r="U57" s="127">
        <v>5489.3881300000012</v>
      </c>
      <c r="V57" s="127">
        <v>22307.40797</v>
      </c>
      <c r="W57" s="127">
        <v>41.808</v>
      </c>
      <c r="X57" s="127">
        <v>35539.05975</v>
      </c>
      <c r="Y57" s="127">
        <v>26245.412260000005</v>
      </c>
      <c r="Z57" s="127">
        <f t="shared" si="0"/>
        <v>519764.89220714284</v>
      </c>
      <c r="AA57" s="122"/>
      <c r="AB57" s="122"/>
    </row>
    <row r="58" spans="1:28" x14ac:dyDescent="0.2">
      <c r="A58" s="86" t="s">
        <v>2427</v>
      </c>
      <c r="B58" s="127">
        <v>4481572.2319999998</v>
      </c>
      <c r="C58" s="127">
        <v>13874066.765000001</v>
      </c>
      <c r="D58" s="127">
        <v>18652002.108900003</v>
      </c>
      <c r="E58" s="127">
        <v>8639224.2398412321</v>
      </c>
      <c r="F58" s="127">
        <v>10722494.288000001</v>
      </c>
      <c r="G58" s="127">
        <v>13282331.642999999</v>
      </c>
      <c r="H58" s="127">
        <v>17053475.461830001</v>
      </c>
      <c r="I58" s="127">
        <v>2250489.5345000001</v>
      </c>
      <c r="J58" s="127">
        <v>20631883.150830001</v>
      </c>
      <c r="K58" s="127">
        <v>5260676.0559999999</v>
      </c>
      <c r="L58" s="127">
        <v>29049717.458780639</v>
      </c>
      <c r="M58" s="127">
        <v>1222123.6275900002</v>
      </c>
      <c r="N58" s="127">
        <v>14670319.684</v>
      </c>
      <c r="O58" s="127">
        <v>697777.52324000001</v>
      </c>
      <c r="P58" s="127">
        <v>2341828.8008300005</v>
      </c>
      <c r="Q58" s="127">
        <v>38699.703479999996</v>
      </c>
      <c r="R58" s="127">
        <v>1372023.3556199998</v>
      </c>
      <c r="S58" s="127">
        <v>14617996.463429999</v>
      </c>
      <c r="T58" s="127">
        <v>7155132.7813900001</v>
      </c>
      <c r="U58" s="127">
        <v>2379348.415</v>
      </c>
      <c r="V58" s="127">
        <v>12820698.243410001</v>
      </c>
      <c r="W58" s="127">
        <v>2885.3944799999999</v>
      </c>
      <c r="X58" s="127">
        <v>17198394.700990003</v>
      </c>
      <c r="Y58" s="127">
        <v>20739854.286430001</v>
      </c>
      <c r="Z58" s="127">
        <f t="shared" si="0"/>
        <v>239155015.91857183</v>
      </c>
      <c r="AA58" s="122"/>
      <c r="AB58" s="122"/>
    </row>
    <row r="59" spans="1:28" s="123" customFormat="1" x14ac:dyDescent="0.2">
      <c r="A59" s="296" t="s">
        <v>2429</v>
      </c>
      <c r="B59" s="241">
        <v>2.1539176655626866</v>
      </c>
      <c r="C59" s="241">
        <v>1.9283720810320029</v>
      </c>
      <c r="D59" s="241">
        <v>3.4937077864100172</v>
      </c>
      <c r="E59" s="241">
        <v>0.83539024565620412</v>
      </c>
      <c r="F59" s="241">
        <v>1.8178967016857972</v>
      </c>
      <c r="G59" s="241">
        <v>2.9688450085329645</v>
      </c>
      <c r="H59" s="241">
        <v>1.0766642190382993</v>
      </c>
      <c r="I59" s="241">
        <v>1.3382958257875872</v>
      </c>
      <c r="J59" s="241">
        <v>0.51630623400324305</v>
      </c>
      <c r="K59" s="241">
        <v>4.4367764031733801</v>
      </c>
      <c r="L59" s="241">
        <v>1.9229254353079941</v>
      </c>
      <c r="M59" s="241">
        <v>5.3433146635724462</v>
      </c>
      <c r="N59" s="241">
        <v>3.243409143421363</v>
      </c>
      <c r="O59" s="241">
        <v>3.7785968194523472</v>
      </c>
      <c r="P59" s="241">
        <v>2.0963943812886709</v>
      </c>
      <c r="Q59" s="241">
        <v>3.0047925318108928</v>
      </c>
      <c r="R59" s="241">
        <v>3.9169079995102374</v>
      </c>
      <c r="S59" s="241">
        <v>3.8044543449664188</v>
      </c>
      <c r="T59" s="241">
        <v>3.9746716768092178</v>
      </c>
      <c r="U59" s="241">
        <v>2.307097226868307</v>
      </c>
      <c r="V59" s="241">
        <v>1.7399526567491195</v>
      </c>
      <c r="W59" s="241">
        <v>14.489526575929402</v>
      </c>
      <c r="X59" s="241">
        <v>2.0664172655575954</v>
      </c>
      <c r="Y59" s="241">
        <v>1.2654578907611838</v>
      </c>
      <c r="Z59" s="297">
        <f>+Z57/Z58*1000</f>
        <v>2.1733388706516359</v>
      </c>
    </row>
    <row r="60" spans="1:28" x14ac:dyDescent="0.2">
      <c r="A60" s="12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127"/>
    </row>
    <row r="61" spans="1:28" x14ac:dyDescent="0.2">
      <c r="A61" s="106" t="s">
        <v>2750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127"/>
    </row>
    <row r="62" spans="1:28" x14ac:dyDescent="0.2">
      <c r="A62" s="126" t="s">
        <v>2426</v>
      </c>
      <c r="B62" s="127">
        <v>0</v>
      </c>
      <c r="C62" s="127">
        <v>5393</v>
      </c>
      <c r="D62" s="127">
        <v>266</v>
      </c>
      <c r="E62" s="127">
        <v>94</v>
      </c>
      <c r="F62" s="127">
        <v>0</v>
      </c>
      <c r="G62" s="127">
        <v>783</v>
      </c>
      <c r="H62" s="127">
        <v>96004</v>
      </c>
      <c r="I62" s="127">
        <v>0</v>
      </c>
      <c r="J62" s="127">
        <v>21692</v>
      </c>
      <c r="K62" s="127">
        <v>0</v>
      </c>
      <c r="L62" s="127">
        <v>826</v>
      </c>
      <c r="M62" s="127">
        <v>0</v>
      </c>
      <c r="N62" s="127">
        <v>15371</v>
      </c>
      <c r="O62" s="127">
        <v>94417</v>
      </c>
      <c r="P62" s="127">
        <v>22</v>
      </c>
      <c r="Q62" s="127">
        <v>0</v>
      </c>
      <c r="R62" s="127">
        <v>4</v>
      </c>
      <c r="S62" s="127">
        <v>11292</v>
      </c>
      <c r="T62" s="127">
        <v>0</v>
      </c>
      <c r="U62" s="127">
        <v>10188</v>
      </c>
      <c r="V62" s="127">
        <v>0</v>
      </c>
      <c r="W62" s="127">
        <v>0</v>
      </c>
      <c r="X62" s="127">
        <v>47</v>
      </c>
      <c r="Y62" s="127">
        <v>2</v>
      </c>
      <c r="Z62" s="127">
        <f t="shared" si="0"/>
        <v>256401</v>
      </c>
      <c r="AA62" s="122"/>
      <c r="AB62" s="122"/>
    </row>
    <row r="63" spans="1:28" x14ac:dyDescent="0.2">
      <c r="A63" s="126" t="s">
        <v>2690</v>
      </c>
      <c r="B63" s="127">
        <v>0</v>
      </c>
      <c r="C63" s="127">
        <v>2334.8850000000002</v>
      </c>
      <c r="D63" s="127">
        <v>143.63288</v>
      </c>
      <c r="E63" s="127">
        <v>78.643799999999999</v>
      </c>
      <c r="F63" s="127">
        <v>0</v>
      </c>
      <c r="G63" s="127">
        <v>633.37</v>
      </c>
      <c r="H63" s="127">
        <v>3804.7535499999999</v>
      </c>
      <c r="I63" s="127">
        <v>0</v>
      </c>
      <c r="J63" s="127">
        <v>2557.4600599999999</v>
      </c>
      <c r="K63" s="127">
        <v>0</v>
      </c>
      <c r="L63" s="127">
        <v>73.485939999999999</v>
      </c>
      <c r="M63" s="127">
        <v>0</v>
      </c>
      <c r="N63" s="127">
        <v>64676.587</v>
      </c>
      <c r="O63" s="127">
        <v>8116.54331</v>
      </c>
      <c r="P63" s="127">
        <v>0</v>
      </c>
      <c r="Q63" s="127">
        <v>0</v>
      </c>
      <c r="R63" s="127">
        <v>19.670529999999999</v>
      </c>
      <c r="S63" s="127">
        <v>578.97199000000001</v>
      </c>
      <c r="T63" s="127">
        <v>0</v>
      </c>
      <c r="U63" s="127">
        <v>3454.6687700000002</v>
      </c>
      <c r="V63" s="127">
        <v>0</v>
      </c>
      <c r="W63" s="127">
        <v>0</v>
      </c>
      <c r="X63" s="127">
        <v>74.847999999999999</v>
      </c>
      <c r="Y63" s="127">
        <v>393.32162</v>
      </c>
      <c r="Z63" s="127">
        <f t="shared" si="0"/>
        <v>86940.842450000011</v>
      </c>
      <c r="AA63" s="122"/>
      <c r="AB63" s="122"/>
    </row>
    <row r="64" spans="1:28" x14ac:dyDescent="0.2">
      <c r="A64" s="86" t="s">
        <v>2427</v>
      </c>
      <c r="B64" s="127">
        <v>0</v>
      </c>
      <c r="C64" s="127">
        <v>97703.985000000001</v>
      </c>
      <c r="D64" s="127">
        <v>14310.252199999999</v>
      </c>
      <c r="E64" s="127">
        <v>3622.8597400000003</v>
      </c>
      <c r="F64" s="127">
        <v>0</v>
      </c>
      <c r="G64" s="127">
        <v>41380.487000000001</v>
      </c>
      <c r="H64" s="127">
        <v>719166.75688</v>
      </c>
      <c r="I64" s="127">
        <v>0</v>
      </c>
      <c r="J64" s="127">
        <v>353473.41473000002</v>
      </c>
      <c r="K64" s="127">
        <v>0</v>
      </c>
      <c r="L64" s="127">
        <v>4846.5753700000005</v>
      </c>
      <c r="M64" s="127">
        <v>0</v>
      </c>
      <c r="N64" s="127">
        <v>98518456</v>
      </c>
      <c r="O64" s="127">
        <v>184564.72821</v>
      </c>
      <c r="P64" s="127">
        <v>0</v>
      </c>
      <c r="Q64" s="127">
        <v>0</v>
      </c>
      <c r="R64" s="127">
        <v>281.38120000000004</v>
      </c>
      <c r="S64" s="127">
        <v>24432.260209999997</v>
      </c>
      <c r="T64" s="127">
        <v>0</v>
      </c>
      <c r="U64" s="127">
        <v>335801.96799999999</v>
      </c>
      <c r="V64" s="127">
        <v>0</v>
      </c>
      <c r="W64" s="127">
        <v>0</v>
      </c>
      <c r="X64" s="127">
        <v>4136.8537000000006</v>
      </c>
      <c r="Y64" s="127">
        <v>14689.799080000001</v>
      </c>
      <c r="Z64" s="127">
        <f t="shared" si="0"/>
        <v>100316867.32132</v>
      </c>
      <c r="AA64" s="122"/>
      <c r="AB64" s="122"/>
    </row>
    <row r="65" spans="1:28" s="123" customFormat="1" x14ac:dyDescent="0.2">
      <c r="A65" s="296" t="s">
        <v>2429</v>
      </c>
      <c r="B65" s="241" t="s">
        <v>1575</v>
      </c>
      <c r="C65" s="241">
        <v>23.897541128951907</v>
      </c>
      <c r="D65" s="241">
        <v>10.037061401335752</v>
      </c>
      <c r="E65" s="241">
        <v>21.707657939857199</v>
      </c>
      <c r="F65" s="241" t="s">
        <v>1575</v>
      </c>
      <c r="G65" s="241">
        <v>15.306006427618891</v>
      </c>
      <c r="H65" s="241">
        <v>5.2905025344975174</v>
      </c>
      <c r="I65" s="241" t="s">
        <v>1575</v>
      </c>
      <c r="J65" s="241">
        <v>7.2352260549877867</v>
      </c>
      <c r="K65" s="241" t="s">
        <v>1575</v>
      </c>
      <c r="L65" s="241">
        <v>15.162446550377281</v>
      </c>
      <c r="M65" s="241" t="s">
        <v>1575</v>
      </c>
      <c r="N65" s="241">
        <v>656.49</v>
      </c>
      <c r="O65" s="241">
        <v>43.976676306021474</v>
      </c>
      <c r="P65" s="241" t="s">
        <v>1575</v>
      </c>
      <c r="Q65" s="241" t="s">
        <v>1575</v>
      </c>
      <c r="R65" s="241">
        <v>69.907051359508017</v>
      </c>
      <c r="S65" s="241">
        <v>23.697029461196955</v>
      </c>
      <c r="T65" s="241" t="s">
        <v>1575</v>
      </c>
      <c r="U65" s="241">
        <v>10.28781573430207</v>
      </c>
      <c r="V65" s="241" t="s">
        <v>1575</v>
      </c>
      <c r="W65" s="241" t="s">
        <v>1575</v>
      </c>
      <c r="X65" s="241">
        <v>18.092977278843581</v>
      </c>
      <c r="Y65" s="241">
        <v>26.77515314253025</v>
      </c>
      <c r="Z65" s="297">
        <f>+Z63/Z64*1000</f>
        <v>0.86666225502760275</v>
      </c>
    </row>
    <row r="66" spans="1:28" x14ac:dyDescent="0.2">
      <c r="A66" s="12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127"/>
    </row>
    <row r="67" spans="1:28" x14ac:dyDescent="0.2">
      <c r="A67" s="130" t="s">
        <v>411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127"/>
    </row>
    <row r="68" spans="1:28" x14ac:dyDescent="0.2">
      <c r="A68" s="126" t="s">
        <v>2426</v>
      </c>
      <c r="B68" s="127">
        <v>98558</v>
      </c>
      <c r="C68" s="127">
        <v>15782</v>
      </c>
      <c r="D68" s="127">
        <v>128445</v>
      </c>
      <c r="E68" s="127">
        <v>109</v>
      </c>
      <c r="F68" s="127">
        <v>0</v>
      </c>
      <c r="G68" s="127">
        <v>26611</v>
      </c>
      <c r="H68" s="127">
        <v>14982</v>
      </c>
      <c r="I68" s="127">
        <v>0</v>
      </c>
      <c r="J68" s="127">
        <v>0</v>
      </c>
      <c r="K68" s="127">
        <v>0</v>
      </c>
      <c r="L68" s="127">
        <v>1786</v>
      </c>
      <c r="M68" s="127">
        <v>1324</v>
      </c>
      <c r="N68" s="127">
        <v>24005</v>
      </c>
      <c r="O68" s="127">
        <v>0</v>
      </c>
      <c r="P68" s="127">
        <v>961</v>
      </c>
      <c r="Q68" s="127">
        <v>0</v>
      </c>
      <c r="R68" s="127">
        <v>1013</v>
      </c>
      <c r="S68" s="127">
        <v>244034</v>
      </c>
      <c r="T68" s="127">
        <v>0</v>
      </c>
      <c r="U68" s="127">
        <v>1574</v>
      </c>
      <c r="V68" s="127">
        <v>1319</v>
      </c>
      <c r="W68" s="127">
        <v>0</v>
      </c>
      <c r="X68" s="127">
        <v>0</v>
      </c>
      <c r="Y68" s="127">
        <v>100743</v>
      </c>
      <c r="Z68" s="127">
        <f t="shared" si="0"/>
        <v>661246</v>
      </c>
      <c r="AA68" s="122"/>
      <c r="AB68" s="122"/>
    </row>
    <row r="69" spans="1:28" x14ac:dyDescent="0.2">
      <c r="A69" s="126" t="s">
        <v>2690</v>
      </c>
      <c r="B69" s="127">
        <v>2385.7451099999998</v>
      </c>
      <c r="C69" s="127">
        <v>0</v>
      </c>
      <c r="D69" s="127">
        <v>111088.80459</v>
      </c>
      <c r="E69" s="127">
        <v>1050.9872</v>
      </c>
      <c r="F69" s="127">
        <v>0</v>
      </c>
      <c r="G69" s="127">
        <v>832.11800000000005</v>
      </c>
      <c r="H69" s="127">
        <v>49419.796119999999</v>
      </c>
      <c r="I69" s="127">
        <v>987.34941000000003</v>
      </c>
      <c r="J69" s="127">
        <v>0</v>
      </c>
      <c r="K69" s="127">
        <v>0</v>
      </c>
      <c r="L69" s="127">
        <v>19305.45983</v>
      </c>
      <c r="M69" s="127">
        <v>125.14935000000001</v>
      </c>
      <c r="N69" s="127">
        <v>24399.694</v>
      </c>
      <c r="O69" s="127">
        <v>0</v>
      </c>
      <c r="P69" s="127">
        <v>92.159040000000005</v>
      </c>
      <c r="Q69" s="127">
        <v>0</v>
      </c>
      <c r="R69" s="127">
        <v>552.65764999999999</v>
      </c>
      <c r="S69" s="127">
        <v>193762.56354</v>
      </c>
      <c r="T69" s="127">
        <v>0</v>
      </c>
      <c r="U69" s="127">
        <v>1278.5439699999999</v>
      </c>
      <c r="V69" s="127">
        <v>11443.4233</v>
      </c>
      <c r="W69" s="127">
        <v>0</v>
      </c>
      <c r="X69" s="127">
        <v>0</v>
      </c>
      <c r="Y69" s="127">
        <v>231147.03343000001</v>
      </c>
      <c r="Z69" s="127">
        <f t="shared" si="0"/>
        <v>647871.48454000009</v>
      </c>
      <c r="AA69" s="122"/>
      <c r="AB69" s="122"/>
    </row>
    <row r="70" spans="1:28" x14ac:dyDescent="0.2">
      <c r="A70" s="12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127"/>
    </row>
    <row r="71" spans="1:28" s="121" customFormat="1" x14ac:dyDescent="0.2">
      <c r="A71" s="130" t="s">
        <v>2698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27"/>
    </row>
    <row r="72" spans="1:28" x14ac:dyDescent="0.2">
      <c r="A72" s="126" t="s">
        <v>2426</v>
      </c>
      <c r="B72" s="127">
        <v>601158</v>
      </c>
      <c r="C72" s="127">
        <v>1882471</v>
      </c>
      <c r="D72" s="127">
        <v>1908664</v>
      </c>
      <c r="E72" s="127">
        <v>574235</v>
      </c>
      <c r="F72" s="127">
        <v>1497893</v>
      </c>
      <c r="G72" s="127">
        <v>2640595</v>
      </c>
      <c r="H72" s="127">
        <v>1337303</v>
      </c>
      <c r="I72" s="127">
        <v>331266</v>
      </c>
      <c r="J72" s="127">
        <v>2656025</v>
      </c>
      <c r="K72" s="127">
        <v>1638154</v>
      </c>
      <c r="L72" s="127">
        <v>4014466</v>
      </c>
      <c r="M72" s="127">
        <v>223534</v>
      </c>
      <c r="N72" s="127">
        <v>2566002</v>
      </c>
      <c r="O72" s="127">
        <v>837055</v>
      </c>
      <c r="P72" s="127">
        <v>640599</v>
      </c>
      <c r="Q72" s="127">
        <v>342573</v>
      </c>
      <c r="R72" s="127">
        <v>339527</v>
      </c>
      <c r="S72" s="127">
        <v>2526310</v>
      </c>
      <c r="T72" s="127">
        <v>788459</v>
      </c>
      <c r="U72" s="127">
        <v>548084</v>
      </c>
      <c r="V72" s="127">
        <v>232554</v>
      </c>
      <c r="W72" s="127">
        <v>21368</v>
      </c>
      <c r="X72" s="127">
        <v>828036</v>
      </c>
      <c r="Y72" s="127">
        <v>912229</v>
      </c>
      <c r="Z72" s="127">
        <f t="shared" si="0"/>
        <v>29888560</v>
      </c>
      <c r="AA72" s="122"/>
      <c r="AB72" s="122"/>
    </row>
    <row r="73" spans="1:28" ht="13.5" thickBot="1" x14ac:dyDescent="0.25">
      <c r="A73" s="131" t="s">
        <v>2690</v>
      </c>
      <c r="B73" s="132">
        <v>199409.26324999999</v>
      </c>
      <c r="C73" s="132">
        <v>595779.64594000007</v>
      </c>
      <c r="D73" s="132">
        <v>793667.8001799999</v>
      </c>
      <c r="E73" s="132">
        <v>183860.95721000002</v>
      </c>
      <c r="F73" s="132">
        <v>182427.94148000001</v>
      </c>
      <c r="G73" s="132">
        <v>898931.13</v>
      </c>
      <c r="H73" s="132">
        <v>302235.78142000001</v>
      </c>
      <c r="I73" s="132">
        <v>99003.920609999986</v>
      </c>
      <c r="J73" s="132">
        <v>457832.32808000001</v>
      </c>
      <c r="K73" s="132">
        <v>212403.46383000002</v>
      </c>
      <c r="L73" s="132">
        <v>345102.10859000002</v>
      </c>
      <c r="M73" s="132">
        <v>67382.419909999997</v>
      </c>
      <c r="N73" s="132">
        <v>523422.44099999999</v>
      </c>
      <c r="O73" s="132">
        <v>190030.20371999996</v>
      </c>
      <c r="P73" s="132">
        <v>112497.3849</v>
      </c>
      <c r="Q73" s="132">
        <v>44830.320199999995</v>
      </c>
      <c r="R73" s="132">
        <v>116796.81427714285</v>
      </c>
      <c r="S73" s="132">
        <v>573617.53908000002</v>
      </c>
      <c r="T73" s="132">
        <v>194900.00907</v>
      </c>
      <c r="U73" s="132">
        <v>139470.69073999999</v>
      </c>
      <c r="V73" s="132">
        <v>117044.52024</v>
      </c>
      <c r="W73" s="132">
        <v>5100.1686199998476</v>
      </c>
      <c r="X73" s="132">
        <v>241077.06125</v>
      </c>
      <c r="Y73" s="132">
        <v>332517.35038000002</v>
      </c>
      <c r="Z73" s="132">
        <f t="shared" si="0"/>
        <v>6929341.2639771421</v>
      </c>
      <c r="AA73" s="122"/>
      <c r="AB73" s="122"/>
    </row>
    <row r="74" spans="1:28" x14ac:dyDescent="0.2">
      <c r="A74" s="82" t="s">
        <v>1578</v>
      </c>
    </row>
  </sheetData>
  <mergeCells count="2">
    <mergeCell ref="A5:L6"/>
    <mergeCell ref="M5:Z6"/>
  </mergeCells>
  <phoneticPr fontId="2" type="noConversion"/>
  <conditionalFormatting sqref="B8:Y8">
    <cfRule type="expression" dxfId="28" priority="1" stopIfTrue="1">
      <formula>$AU8=1</formula>
    </cfRule>
  </conditionalFormatting>
  <conditionalFormatting sqref="Z8">
    <cfRule type="expression" dxfId="27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1811023622047245" top="0.98425196850393704" bottom="0.98425196850393704" header="0.51181102362204722" footer="0.51181102362204722"/>
  <pageSetup paperSize="8" scale="7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workbookViewId="0"/>
  </sheetViews>
  <sheetFormatPr defaultRowHeight="12.75" x14ac:dyDescent="0.2"/>
  <cols>
    <col min="1" max="1" width="62.42578125" bestFit="1" customWidth="1"/>
    <col min="2" max="2" width="11.85546875" customWidth="1"/>
    <col min="3" max="3" width="11.5703125" customWidth="1"/>
    <col min="4" max="4" width="11.28515625" customWidth="1"/>
    <col min="5" max="5" width="11.5703125" customWidth="1"/>
    <col min="6" max="6" width="12.7109375" customWidth="1"/>
  </cols>
  <sheetData>
    <row r="1" spans="1:6" x14ac:dyDescent="0.2">
      <c r="A1" s="519" t="s">
        <v>185</v>
      </c>
    </row>
    <row r="2" spans="1:6" x14ac:dyDescent="0.2">
      <c r="A2" s="519" t="s">
        <v>2786</v>
      </c>
    </row>
    <row r="3" spans="1:6" ht="12.75" customHeight="1" x14ac:dyDescent="0.2">
      <c r="A3" s="10" t="s">
        <v>2071</v>
      </c>
      <c r="B3" s="11"/>
      <c r="C3" s="12"/>
      <c r="D3" s="12"/>
      <c r="E3" s="11"/>
      <c r="F3" s="174" t="s">
        <v>2072</v>
      </c>
    </row>
    <row r="4" spans="1:6" ht="12.75" customHeight="1" x14ac:dyDescent="0.2">
      <c r="A4" s="12"/>
      <c r="B4" s="12"/>
      <c r="C4" s="12"/>
      <c r="D4" s="12"/>
      <c r="E4" s="11"/>
      <c r="F4" s="11"/>
    </row>
    <row r="5" spans="1:6" x14ac:dyDescent="0.2">
      <c r="A5" s="587" t="s">
        <v>2761</v>
      </c>
      <c r="B5" s="587"/>
      <c r="C5" s="587"/>
      <c r="D5" s="587"/>
      <c r="E5" s="587"/>
      <c r="F5" s="587"/>
    </row>
    <row r="6" spans="1:6" x14ac:dyDescent="0.2">
      <c r="A6" s="587"/>
      <c r="B6" s="587"/>
      <c r="C6" s="587"/>
      <c r="D6" s="587"/>
      <c r="E6" s="587"/>
      <c r="F6" s="587"/>
    </row>
    <row r="7" spans="1:6" ht="13.5" thickBot="1" x14ac:dyDescent="0.25">
      <c r="A7" s="588"/>
      <c r="B7" s="588"/>
      <c r="C7" s="12"/>
      <c r="D7" s="12"/>
      <c r="E7" s="11"/>
      <c r="F7" s="14" t="s">
        <v>2525</v>
      </c>
    </row>
    <row r="8" spans="1:6" ht="13.5" customHeight="1" thickBot="1" x14ac:dyDescent="0.25">
      <c r="A8" s="577" t="s">
        <v>2442</v>
      </c>
      <c r="B8" s="580" t="s">
        <v>2432</v>
      </c>
      <c r="C8" s="581"/>
      <c r="D8" s="582"/>
      <c r="E8" s="583" t="s">
        <v>2436</v>
      </c>
      <c r="F8" s="586" t="s">
        <v>2437</v>
      </c>
    </row>
    <row r="9" spans="1:6" ht="12.75" customHeight="1" x14ac:dyDescent="0.2">
      <c r="A9" s="578"/>
      <c r="B9" s="586" t="s">
        <v>2433</v>
      </c>
      <c r="C9" s="586" t="s">
        <v>2434</v>
      </c>
      <c r="D9" s="586" t="s">
        <v>2435</v>
      </c>
      <c r="E9" s="584"/>
      <c r="F9" s="584"/>
    </row>
    <row r="10" spans="1:6" x14ac:dyDescent="0.2">
      <c r="A10" s="578"/>
      <c r="B10" s="584"/>
      <c r="C10" s="584"/>
      <c r="D10" s="584"/>
      <c r="E10" s="584"/>
      <c r="F10" s="584"/>
    </row>
    <row r="11" spans="1:6" ht="13.5" thickBot="1" x14ac:dyDescent="0.25">
      <c r="A11" s="579"/>
      <c r="B11" s="585"/>
      <c r="C11" s="585"/>
      <c r="D11" s="585"/>
      <c r="E11" s="585"/>
      <c r="F11" s="585"/>
    </row>
    <row r="12" spans="1:6" x14ac:dyDescent="0.2">
      <c r="A12" s="276" t="s">
        <v>2443</v>
      </c>
      <c r="B12" s="277">
        <v>4444072.463678807</v>
      </c>
      <c r="C12" s="277">
        <v>3944097.8540418032</v>
      </c>
      <c r="D12" s="277">
        <v>8388170.3177206106</v>
      </c>
      <c r="E12" s="277">
        <v>490942.30409999995</v>
      </c>
      <c r="F12" s="277">
        <v>8879112.62182061</v>
      </c>
    </row>
    <row r="13" spans="1:6" x14ac:dyDescent="0.2">
      <c r="A13" s="15" t="s">
        <v>282</v>
      </c>
      <c r="B13" s="29">
        <v>2594.3599699999991</v>
      </c>
      <c r="C13" s="29">
        <v>1274.4221800000003</v>
      </c>
      <c r="D13" s="29">
        <v>3868.7821499999995</v>
      </c>
      <c r="E13" s="29">
        <v>0</v>
      </c>
      <c r="F13" s="29">
        <v>3868.7821499999995</v>
      </c>
    </row>
    <row r="14" spans="1:6" ht="13.5" x14ac:dyDescent="0.25">
      <c r="A14" s="15" t="s">
        <v>283</v>
      </c>
      <c r="B14" s="29">
        <v>648508.5571488064</v>
      </c>
      <c r="C14" s="29">
        <v>1667427.555480002</v>
      </c>
      <c r="D14" s="29">
        <v>2315936.1126288087</v>
      </c>
      <c r="E14" s="29">
        <v>25594.584619999998</v>
      </c>
      <c r="F14" s="29">
        <v>2341530.6972488086</v>
      </c>
    </row>
    <row r="15" spans="1:6" ht="13.5" x14ac:dyDescent="0.25">
      <c r="A15" s="15" t="s">
        <v>312</v>
      </c>
      <c r="B15" s="29">
        <v>342091.56641880644</v>
      </c>
      <c r="C15" s="29">
        <v>25056.747068018165</v>
      </c>
      <c r="D15" s="29">
        <v>367148.31348682457</v>
      </c>
      <c r="E15" s="29">
        <v>0</v>
      </c>
      <c r="F15" s="29">
        <v>367148.31348682457</v>
      </c>
    </row>
    <row r="16" spans="1:6" x14ac:dyDescent="0.2">
      <c r="A16" s="15" t="s">
        <v>313</v>
      </c>
      <c r="B16" s="29">
        <v>150577.58410000001</v>
      </c>
      <c r="C16" s="29">
        <v>2513.3011000000001</v>
      </c>
      <c r="D16" s="29">
        <v>153090.88519999999</v>
      </c>
      <c r="E16" s="29">
        <v>24443.484639999995</v>
      </c>
      <c r="F16" s="29">
        <v>177534.36983999997</v>
      </c>
    </row>
    <row r="17" spans="1:6" ht="13.5" x14ac:dyDescent="0.25">
      <c r="A17" s="16" t="s">
        <v>1584</v>
      </c>
      <c r="B17" s="29">
        <v>102025.84972999999</v>
      </c>
      <c r="C17" s="29">
        <v>1434.0220099999999</v>
      </c>
      <c r="D17" s="29">
        <v>103459.87173999999</v>
      </c>
      <c r="E17" s="29">
        <v>1151.09998</v>
      </c>
      <c r="F17" s="29">
        <v>104610.97172</v>
      </c>
    </row>
    <row r="18" spans="1:6" ht="13.5" x14ac:dyDescent="0.25">
      <c r="A18" s="16" t="s">
        <v>1585</v>
      </c>
      <c r="B18" s="29">
        <v>0</v>
      </c>
      <c r="C18" s="29">
        <v>1623306.436681984</v>
      </c>
      <c r="D18" s="29">
        <v>1623306.436681984</v>
      </c>
      <c r="E18" s="29">
        <v>0</v>
      </c>
      <c r="F18" s="29">
        <v>1623306.436681984</v>
      </c>
    </row>
    <row r="19" spans="1:6" ht="13.5" x14ac:dyDescent="0.25">
      <c r="A19" s="15" t="s">
        <v>314</v>
      </c>
      <c r="B19" s="29">
        <v>53813.556900000003</v>
      </c>
      <c r="C19" s="29">
        <v>15117.04862</v>
      </c>
      <c r="D19" s="29">
        <v>68930.605520000012</v>
      </c>
      <c r="E19" s="29">
        <v>0</v>
      </c>
      <c r="F19" s="29">
        <v>68930.605520000012</v>
      </c>
    </row>
    <row r="20" spans="1:6" ht="13.5" x14ac:dyDescent="0.25">
      <c r="A20" s="15" t="s">
        <v>315</v>
      </c>
      <c r="B20" s="29">
        <v>53056.136859999999</v>
      </c>
      <c r="C20" s="29">
        <v>3653.2826436649993</v>
      </c>
      <c r="D20" s="29">
        <v>56709.419503664998</v>
      </c>
      <c r="E20" s="29">
        <v>138.35346000000001</v>
      </c>
      <c r="F20" s="29">
        <v>56847.772963665004</v>
      </c>
    </row>
    <row r="21" spans="1:6" ht="13.5" x14ac:dyDescent="0.25">
      <c r="A21" s="15" t="s">
        <v>316</v>
      </c>
      <c r="B21" s="29">
        <v>78883.799670000037</v>
      </c>
      <c r="C21" s="29">
        <v>43912.959489999994</v>
      </c>
      <c r="D21" s="29">
        <v>122796.75916000003</v>
      </c>
      <c r="E21" s="29">
        <v>0</v>
      </c>
      <c r="F21" s="29">
        <v>122796.75916000003</v>
      </c>
    </row>
    <row r="22" spans="1:6" ht="13.5" x14ac:dyDescent="0.25">
      <c r="A22" s="15" t="s">
        <v>317</v>
      </c>
      <c r="B22" s="29">
        <v>3533436.1099300003</v>
      </c>
      <c r="C22" s="29">
        <v>2136765.0874063349</v>
      </c>
      <c r="D22" s="29">
        <v>5670201.1973363347</v>
      </c>
      <c r="E22" s="29">
        <v>455780.54187000002</v>
      </c>
      <c r="F22" s="29">
        <v>6125981.7392063355</v>
      </c>
    </row>
    <row r="23" spans="1:6" ht="13.5" x14ac:dyDescent="0.25">
      <c r="A23" s="15" t="s">
        <v>318</v>
      </c>
      <c r="B23" s="29">
        <v>2180940.8119400004</v>
      </c>
      <c r="C23" s="29">
        <v>146248.37502633501</v>
      </c>
      <c r="D23" s="29">
        <v>2327189.1869663354</v>
      </c>
      <c r="E23" s="29">
        <v>239288.04721000002</v>
      </c>
      <c r="F23" s="29">
        <v>2566477.2341763354</v>
      </c>
    </row>
    <row r="24" spans="1:6" ht="13.5" x14ac:dyDescent="0.25">
      <c r="A24" s="15" t="s">
        <v>319</v>
      </c>
      <c r="B24" s="29">
        <v>0</v>
      </c>
      <c r="C24" s="29">
        <v>3.8168200000000003</v>
      </c>
      <c r="D24" s="29">
        <v>3.8168200000000003</v>
      </c>
      <c r="E24" s="29">
        <v>0</v>
      </c>
      <c r="F24" s="29">
        <v>3.8168200000000003</v>
      </c>
    </row>
    <row r="25" spans="1:6" ht="13.5" x14ac:dyDescent="0.25">
      <c r="A25" s="15" t="s">
        <v>320</v>
      </c>
      <c r="B25" s="29">
        <v>6516.8561400000008</v>
      </c>
      <c r="C25" s="29">
        <v>1690790.57069</v>
      </c>
      <c r="D25" s="29">
        <v>1697307.4268300002</v>
      </c>
      <c r="E25" s="29">
        <v>924.97089000000005</v>
      </c>
      <c r="F25" s="29">
        <v>1698232.3977200002</v>
      </c>
    </row>
    <row r="26" spans="1:6" ht="13.5" x14ac:dyDescent="0.25">
      <c r="A26" s="15" t="s">
        <v>1580</v>
      </c>
      <c r="B26" s="29">
        <v>1297584.94835</v>
      </c>
      <c r="C26" s="29">
        <v>128792.14138999999</v>
      </c>
      <c r="D26" s="29">
        <v>1426377.0897399997</v>
      </c>
      <c r="E26" s="29">
        <v>215567.52377</v>
      </c>
      <c r="F26" s="29">
        <v>1641944.6135099998</v>
      </c>
    </row>
    <row r="27" spans="1:6" ht="13.5" x14ac:dyDescent="0.25">
      <c r="A27" s="15" t="s">
        <v>1581</v>
      </c>
      <c r="B27" s="29">
        <v>0</v>
      </c>
      <c r="C27" s="29">
        <v>582.05168000000003</v>
      </c>
      <c r="D27" s="29">
        <v>582.05168000000003</v>
      </c>
      <c r="E27" s="29">
        <v>0</v>
      </c>
      <c r="F27" s="29">
        <v>582.05168000000003</v>
      </c>
    </row>
    <row r="28" spans="1:6" x14ac:dyDescent="0.2">
      <c r="A28" s="15" t="s">
        <v>1582</v>
      </c>
      <c r="B28" s="29">
        <v>0</v>
      </c>
      <c r="C28" s="29">
        <v>167401.22483999998</v>
      </c>
      <c r="D28" s="29">
        <v>167401.22483999998</v>
      </c>
      <c r="E28" s="29">
        <v>0</v>
      </c>
      <c r="F28" s="29">
        <v>167401.22483999998</v>
      </c>
    </row>
    <row r="29" spans="1:6" ht="13.5" x14ac:dyDescent="0.25">
      <c r="A29" s="15" t="s">
        <v>1583</v>
      </c>
      <c r="B29" s="29">
        <v>48393.49349999999</v>
      </c>
      <c r="C29" s="29">
        <v>2946.9069599999998</v>
      </c>
      <c r="D29" s="29">
        <v>51340.40045999999</v>
      </c>
      <c r="E29" s="29">
        <v>0</v>
      </c>
      <c r="F29" s="29">
        <v>51340.40045999999</v>
      </c>
    </row>
    <row r="30" spans="1:6" ht="13.5" x14ac:dyDescent="0.25">
      <c r="A30" s="15" t="s">
        <v>321</v>
      </c>
      <c r="B30" s="29">
        <v>99023.069189999995</v>
      </c>
      <c r="C30" s="29">
        <v>46187.390881801519</v>
      </c>
      <c r="D30" s="29">
        <v>145210.4600718015</v>
      </c>
      <c r="E30" s="29">
        <v>9428.8241499999986</v>
      </c>
      <c r="F30" s="29">
        <v>154639.28422180153</v>
      </c>
    </row>
    <row r="31" spans="1:6" ht="13.5" x14ac:dyDescent="0.25">
      <c r="A31" s="15" t="s">
        <v>322</v>
      </c>
      <c r="B31" s="29">
        <v>20372.956189999994</v>
      </c>
      <c r="C31" s="29">
        <v>10070.184279999999</v>
      </c>
      <c r="D31" s="29">
        <v>30443.140469999991</v>
      </c>
      <c r="E31" s="29">
        <v>0</v>
      </c>
      <c r="F31" s="29">
        <v>30443.140469999991</v>
      </c>
    </row>
    <row r="32" spans="1:6" ht="13.5" x14ac:dyDescent="0.25">
      <c r="A32" s="15" t="s">
        <v>323</v>
      </c>
      <c r="B32" s="29">
        <v>7376.7762999999995</v>
      </c>
      <c r="C32" s="29">
        <v>10723.0525</v>
      </c>
      <c r="D32" s="29">
        <v>18099.828799999999</v>
      </c>
      <c r="E32" s="29">
        <v>0</v>
      </c>
      <c r="F32" s="29">
        <v>18099.828799999999</v>
      </c>
    </row>
    <row r="33" spans="1:6" ht="13.5" x14ac:dyDescent="0.25">
      <c r="A33" s="15" t="s">
        <v>324</v>
      </c>
      <c r="B33" s="29">
        <v>820.69842000143058</v>
      </c>
      <c r="C33" s="29">
        <v>24083.919179999757</v>
      </c>
      <c r="D33" s="29">
        <v>24904.617600001191</v>
      </c>
      <c r="E33" s="29">
        <v>0</v>
      </c>
      <c r="F33" s="29">
        <v>24904.617600001191</v>
      </c>
    </row>
    <row r="34" spans="1:6" x14ac:dyDescent="0.2">
      <c r="A34" s="15"/>
      <c r="B34" s="29"/>
      <c r="C34" s="29"/>
      <c r="D34" s="29"/>
      <c r="E34" s="29"/>
      <c r="F34" s="29"/>
    </row>
    <row r="35" spans="1:6" x14ac:dyDescent="0.2">
      <c r="A35" s="275" t="s">
        <v>2444</v>
      </c>
      <c r="B35" s="46">
        <v>517259.23834999994</v>
      </c>
      <c r="C35" s="46">
        <v>3518291.6252700016</v>
      </c>
      <c r="D35" s="46">
        <v>4035550.8636200014</v>
      </c>
      <c r="E35" s="46">
        <v>104837.54484</v>
      </c>
      <c r="F35" s="46">
        <v>4140388.4084600015</v>
      </c>
    </row>
    <row r="36" spans="1:6" ht="13.5" x14ac:dyDescent="0.25">
      <c r="A36" s="15" t="s">
        <v>325</v>
      </c>
      <c r="B36" s="29">
        <v>1007.0319499999999</v>
      </c>
      <c r="C36" s="29">
        <v>376.92563999999999</v>
      </c>
      <c r="D36" s="29">
        <v>1383.9575899999998</v>
      </c>
      <c r="E36" s="29">
        <v>0</v>
      </c>
      <c r="F36" s="29">
        <v>1383.9575899999998</v>
      </c>
    </row>
    <row r="37" spans="1:6" ht="13.5" x14ac:dyDescent="0.25">
      <c r="A37" s="15" t="s">
        <v>326</v>
      </c>
      <c r="B37" s="29">
        <v>9.3289599999999986</v>
      </c>
      <c r="C37" s="29">
        <v>1276983.5791000007</v>
      </c>
      <c r="D37" s="29">
        <v>1276992.9080600007</v>
      </c>
      <c r="E37" s="29">
        <v>0</v>
      </c>
      <c r="F37" s="29">
        <v>1276992.9080600007</v>
      </c>
    </row>
    <row r="38" spans="1:6" ht="13.5" x14ac:dyDescent="0.25">
      <c r="A38" s="16" t="s">
        <v>1553</v>
      </c>
      <c r="B38" s="29">
        <v>9.3289599999999986</v>
      </c>
      <c r="C38" s="29">
        <v>0</v>
      </c>
      <c r="D38" s="29">
        <v>9.3289599999999986</v>
      </c>
      <c r="E38" s="29">
        <v>0</v>
      </c>
      <c r="F38" s="29">
        <v>9.3289599999999986</v>
      </c>
    </row>
    <row r="39" spans="1:6" ht="13.5" x14ac:dyDescent="0.25">
      <c r="A39" s="16" t="s">
        <v>1554</v>
      </c>
      <c r="B39" s="29">
        <v>0</v>
      </c>
      <c r="C39" s="29">
        <v>1276983.5791000007</v>
      </c>
      <c r="D39" s="29">
        <v>1276983.5791000007</v>
      </c>
      <c r="E39" s="29">
        <v>0</v>
      </c>
      <c r="F39" s="29">
        <v>1276983.5791000007</v>
      </c>
    </row>
    <row r="40" spans="1:6" ht="13.5" x14ac:dyDescent="0.25">
      <c r="A40" s="15" t="s">
        <v>1555</v>
      </c>
      <c r="B40" s="29">
        <v>31.192959999999999</v>
      </c>
      <c r="C40" s="29">
        <v>4996.076</v>
      </c>
      <c r="D40" s="29">
        <v>5027.2689600000003</v>
      </c>
      <c r="E40" s="29">
        <v>0</v>
      </c>
      <c r="F40" s="29">
        <v>5027.2689600000003</v>
      </c>
    </row>
    <row r="41" spans="1:6" ht="13.5" x14ac:dyDescent="0.25">
      <c r="A41" s="15" t="s">
        <v>316</v>
      </c>
      <c r="B41" s="29">
        <v>361.13740999999999</v>
      </c>
      <c r="C41" s="29">
        <v>161.54939000000002</v>
      </c>
      <c r="D41" s="29">
        <v>522.68679999999995</v>
      </c>
      <c r="E41" s="29">
        <v>0</v>
      </c>
      <c r="F41" s="29">
        <v>522.68679999999995</v>
      </c>
    </row>
    <row r="42" spans="1:6" ht="13.5" x14ac:dyDescent="0.25">
      <c r="A42" s="15" t="s">
        <v>317</v>
      </c>
      <c r="B42" s="29">
        <v>446084.73358999996</v>
      </c>
      <c r="C42" s="29">
        <v>2194629.7665900001</v>
      </c>
      <c r="D42" s="29">
        <v>2640714.5001800004</v>
      </c>
      <c r="E42" s="29">
        <v>100620.27656</v>
      </c>
      <c r="F42" s="29">
        <v>2741334.7767400001</v>
      </c>
    </row>
    <row r="43" spans="1:6" ht="13.5" x14ac:dyDescent="0.25">
      <c r="A43" s="16" t="s">
        <v>1556</v>
      </c>
      <c r="B43" s="29">
        <v>15297.859839999999</v>
      </c>
      <c r="C43" s="29">
        <v>2170589.9182800003</v>
      </c>
      <c r="D43" s="29">
        <v>2185887.7781200004</v>
      </c>
      <c r="E43" s="29">
        <v>0</v>
      </c>
      <c r="F43" s="29">
        <v>2185887.7781200004</v>
      </c>
    </row>
    <row r="44" spans="1:6" ht="13.5" x14ac:dyDescent="0.25">
      <c r="A44" s="16" t="s">
        <v>1557</v>
      </c>
      <c r="B44" s="29">
        <v>430786.87375000003</v>
      </c>
      <c r="C44" s="29">
        <v>24039.848310000001</v>
      </c>
      <c r="D44" s="29">
        <v>454826.72206</v>
      </c>
      <c r="E44" s="29">
        <v>100620.27656</v>
      </c>
      <c r="F44" s="29">
        <v>555446.99861999997</v>
      </c>
    </row>
    <row r="45" spans="1:6" ht="13.5" x14ac:dyDescent="0.25">
      <c r="A45" s="15" t="s">
        <v>1558</v>
      </c>
      <c r="B45" s="29">
        <v>62901.476889999998</v>
      </c>
      <c r="C45" s="29">
        <v>32146.088440000007</v>
      </c>
      <c r="D45" s="29">
        <v>95047.565330000012</v>
      </c>
      <c r="E45" s="29">
        <v>4197.7560100000001</v>
      </c>
      <c r="F45" s="29">
        <v>99245.321340000024</v>
      </c>
    </row>
    <row r="46" spans="1:6" ht="13.5" x14ac:dyDescent="0.25">
      <c r="A46" s="15" t="s">
        <v>1559</v>
      </c>
      <c r="B46" s="29">
        <v>6078.8637900000003</v>
      </c>
      <c r="C46" s="29">
        <v>38.080500000000001</v>
      </c>
      <c r="D46" s="29">
        <v>6116.9442900000004</v>
      </c>
      <c r="E46" s="29">
        <v>0</v>
      </c>
      <c r="F46" s="29">
        <v>6116.9442900000004</v>
      </c>
    </row>
    <row r="47" spans="1:6" ht="13.5" x14ac:dyDescent="0.25">
      <c r="A47" s="15" t="s">
        <v>1560</v>
      </c>
      <c r="B47" s="29">
        <v>0</v>
      </c>
      <c r="C47" s="29">
        <v>0</v>
      </c>
      <c r="D47" s="29">
        <v>0</v>
      </c>
      <c r="E47" s="29">
        <v>19.512270000000001</v>
      </c>
      <c r="F47" s="29">
        <v>19.512270000000001</v>
      </c>
    </row>
    <row r="48" spans="1:6" ht="13.5" x14ac:dyDescent="0.25">
      <c r="A48" s="15" t="s">
        <v>1561</v>
      </c>
      <c r="B48" s="29">
        <v>785.47280000000001</v>
      </c>
      <c r="C48" s="29">
        <v>8959.5596100000002</v>
      </c>
      <c r="D48" s="29">
        <v>9745.0324099999998</v>
      </c>
      <c r="E48" s="29">
        <v>0</v>
      </c>
      <c r="F48" s="29">
        <v>9745.0324099999998</v>
      </c>
    </row>
    <row r="49" spans="1:6" x14ac:dyDescent="0.2">
      <c r="A49" s="15"/>
      <c r="B49" s="29"/>
      <c r="C49" s="29"/>
      <c r="D49" s="29"/>
      <c r="E49" s="29"/>
      <c r="F49" s="29"/>
    </row>
    <row r="50" spans="1:6" ht="13.5" x14ac:dyDescent="0.25">
      <c r="A50" s="275" t="s">
        <v>2445</v>
      </c>
      <c r="B50" s="46">
        <v>4098259.1712164171</v>
      </c>
      <c r="C50" s="46">
        <v>957087.28339819959</v>
      </c>
      <c r="D50" s="46">
        <v>5055346.454614616</v>
      </c>
      <c r="E50" s="46">
        <v>536666.85319000005</v>
      </c>
      <c r="F50" s="46">
        <v>5592013.3078046171</v>
      </c>
    </row>
    <row r="51" spans="1:6" ht="13.5" x14ac:dyDescent="0.25">
      <c r="A51" s="15" t="s">
        <v>1562</v>
      </c>
      <c r="B51" s="29">
        <v>2406888.75391</v>
      </c>
      <c r="C51" s="29">
        <v>796599.99323999998</v>
      </c>
      <c r="D51" s="29">
        <v>3203488.7471499997</v>
      </c>
      <c r="E51" s="29">
        <v>343000</v>
      </c>
      <c r="F51" s="29">
        <v>3546488.7471499997</v>
      </c>
    </row>
    <row r="52" spans="1:6" ht="13.5" x14ac:dyDescent="0.25">
      <c r="A52" s="15" t="s">
        <v>1563</v>
      </c>
      <c r="B52" s="29">
        <v>12661.359899999999</v>
      </c>
      <c r="C52" s="29">
        <v>550.10892999999999</v>
      </c>
      <c r="D52" s="29">
        <v>13211.46883</v>
      </c>
      <c r="E52" s="29">
        <v>40419.867090000007</v>
      </c>
      <c r="F52" s="29">
        <v>53631.335920000005</v>
      </c>
    </row>
    <row r="53" spans="1:6" ht="13.5" x14ac:dyDescent="0.25">
      <c r="A53" s="15" t="s">
        <v>1564</v>
      </c>
      <c r="B53" s="29">
        <v>1817265.2026303415</v>
      </c>
      <c r="C53" s="29">
        <v>228153.00134000002</v>
      </c>
      <c r="D53" s="29">
        <v>2045418.2039703415</v>
      </c>
      <c r="E53" s="29">
        <v>104833.85101</v>
      </c>
      <c r="F53" s="29">
        <v>2150252.0549803413</v>
      </c>
    </row>
    <row r="54" spans="1:6" ht="13.5" x14ac:dyDescent="0.25">
      <c r="A54" s="15" t="s">
        <v>1565</v>
      </c>
      <c r="B54" s="29">
        <v>-612119.64673392486</v>
      </c>
      <c r="C54" s="29">
        <v>-292840.35137819854</v>
      </c>
      <c r="D54" s="29">
        <v>-904959.99811212346</v>
      </c>
      <c r="E54" s="29">
        <v>-48413.135090000003</v>
      </c>
      <c r="F54" s="29">
        <v>-953373.13320212357</v>
      </c>
    </row>
    <row r="55" spans="1:6" ht="13.5" x14ac:dyDescent="0.25">
      <c r="A55" s="15" t="s">
        <v>1566</v>
      </c>
      <c r="B55" s="29">
        <v>332251.98881000036</v>
      </c>
      <c r="C55" s="29">
        <v>151241.62024819857</v>
      </c>
      <c r="D55" s="29">
        <v>483493.60905819893</v>
      </c>
      <c r="E55" s="29">
        <v>48413.135090000003</v>
      </c>
      <c r="F55" s="29">
        <v>531906.74414819898</v>
      </c>
    </row>
    <row r="56" spans="1:6" ht="13.5" x14ac:dyDescent="0.25">
      <c r="A56" s="15" t="s">
        <v>1567</v>
      </c>
      <c r="B56" s="29">
        <v>141311.51270000028</v>
      </c>
      <c r="C56" s="29">
        <v>73382.91101819968</v>
      </c>
      <c r="D56" s="29">
        <v>214694.42371819998</v>
      </c>
      <c r="E56" s="29">
        <v>48413.135090000003</v>
      </c>
      <c r="F56" s="29">
        <v>263107.55880819994</v>
      </c>
    </row>
    <row r="57" spans="1:6" x14ac:dyDescent="0.2">
      <c r="A57" s="19"/>
      <c r="B57" s="30"/>
      <c r="C57" s="30"/>
      <c r="D57" s="30"/>
      <c r="E57" s="30"/>
      <c r="F57" s="30"/>
    </row>
    <row r="58" spans="1:6" ht="13.5" thickBot="1" x14ac:dyDescent="0.25">
      <c r="A58" s="64" t="s">
        <v>2446</v>
      </c>
      <c r="B58" s="210">
        <v>9059590.8732452244</v>
      </c>
      <c r="C58" s="210">
        <v>8419476.762710005</v>
      </c>
      <c r="D58" s="210">
        <v>17479067.635955229</v>
      </c>
      <c r="E58" s="210">
        <v>1132446.7021300001</v>
      </c>
      <c r="F58" s="210">
        <v>18611514.33808523</v>
      </c>
    </row>
    <row r="60" spans="1:6" x14ac:dyDescent="0.2">
      <c r="B60" s="192"/>
      <c r="C60" s="192"/>
      <c r="D60" s="192"/>
      <c r="E60" s="192"/>
      <c r="F60" s="192"/>
    </row>
  </sheetData>
  <mergeCells count="9">
    <mergeCell ref="A5:F6"/>
    <mergeCell ref="A7:B7"/>
    <mergeCell ref="A8:A11"/>
    <mergeCell ref="B8:D8"/>
    <mergeCell ref="E8:E11"/>
    <mergeCell ref="F8:F11"/>
    <mergeCell ref="B9:B11"/>
    <mergeCell ref="C9:C11"/>
    <mergeCell ref="D9:D11"/>
  </mergeCells>
  <phoneticPr fontId="2" type="noConversion"/>
  <conditionalFormatting sqref="B12:F56">
    <cfRule type="expression" dxfId="114" priority="1" stopIfTrue="1">
      <formula>$BC12=1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41" right="0.35" top="0.32" bottom="1.63" header="0.22" footer="0.51181102362204722"/>
  <pageSetup paperSize="9" scale="75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showGridLines="0" workbookViewId="0">
      <selection activeCell="A2" sqref="A2"/>
    </sheetView>
  </sheetViews>
  <sheetFormatPr defaultRowHeight="12.75" x14ac:dyDescent="0.2"/>
  <cols>
    <col min="1" max="1" width="27.140625" style="3" customWidth="1"/>
    <col min="2" max="2" width="12.85546875" style="3" customWidth="1"/>
    <col min="3" max="3" width="10.85546875" style="3" customWidth="1"/>
    <col min="4" max="4" width="11.140625" style="3" customWidth="1"/>
    <col min="5" max="5" width="11.5703125" style="3" customWidth="1"/>
    <col min="6" max="6" width="12.140625" style="3" customWidth="1"/>
    <col min="7" max="7" width="12.5703125" style="3" customWidth="1"/>
    <col min="8" max="8" width="10.5703125" style="3" customWidth="1"/>
    <col min="9" max="9" width="11.42578125" style="3" customWidth="1"/>
    <col min="10" max="10" width="10.5703125" style="3" customWidth="1"/>
    <col min="11" max="11" width="11.140625" style="3" customWidth="1"/>
    <col min="12" max="13" width="10.7109375" style="3" customWidth="1"/>
    <col min="14" max="14" width="11" style="3" customWidth="1"/>
    <col min="15" max="15" width="10.85546875" style="3" customWidth="1"/>
    <col min="16" max="16" width="10.28515625" style="3" customWidth="1"/>
    <col min="17" max="17" width="11" style="3" customWidth="1"/>
    <col min="18" max="18" width="10.28515625" style="3" customWidth="1"/>
    <col min="19" max="19" width="10.140625" style="3" customWidth="1"/>
    <col min="20" max="20" width="11.28515625" style="3" customWidth="1"/>
    <col min="21" max="21" width="10.5703125" style="3" customWidth="1"/>
    <col min="22" max="22" width="11.28515625" style="3" customWidth="1"/>
    <col min="23" max="23" width="12.28515625" style="3" customWidth="1"/>
    <col min="24" max="24" width="12.7109375" style="3" customWidth="1"/>
    <col min="25" max="25" width="11.42578125" style="3" customWidth="1"/>
    <col min="26" max="26" width="10.140625" style="3" customWidth="1"/>
    <col min="27" max="27" width="9.7109375" style="3" customWidth="1"/>
    <col min="28" max="16384" width="9.140625" style="3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2707</v>
      </c>
      <c r="AA3" s="82" t="s">
        <v>2708</v>
      </c>
    </row>
    <row r="5" spans="1:29" x14ac:dyDescent="0.2">
      <c r="A5" s="674" t="s">
        <v>2904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5" t="s">
        <v>2905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</row>
    <row r="6" spans="1:29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</row>
    <row r="7" spans="1:29" ht="13.5" thickBot="1" x14ac:dyDescent="0.25">
      <c r="AA7" s="14" t="s">
        <v>2525</v>
      </c>
    </row>
    <row r="8" spans="1:29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  <c r="AA8"/>
      <c r="AB8"/>
      <c r="AC8"/>
    </row>
    <row r="9" spans="1:29" x14ac:dyDescent="0.2">
      <c r="A9" s="124" t="s">
        <v>2689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122"/>
      <c r="AB9" s="122"/>
    </row>
    <row r="10" spans="1:29" x14ac:dyDescent="0.2">
      <c r="A10" s="86" t="s">
        <v>2701</v>
      </c>
      <c r="B10" s="127">
        <v>1225.3651700000003</v>
      </c>
      <c r="C10" s="127">
        <v>15038.711929999999</v>
      </c>
      <c r="D10" s="127">
        <v>8831.9885099999992</v>
      </c>
      <c r="E10" s="127">
        <v>4102.10401</v>
      </c>
      <c r="F10" s="127">
        <v>0</v>
      </c>
      <c r="G10" s="127">
        <v>25492.845939999999</v>
      </c>
      <c r="H10" s="127">
        <v>1946.2870399999999</v>
      </c>
      <c r="I10" s="127">
        <v>4925.2992599999998</v>
      </c>
      <c r="J10" s="127">
        <v>422.74933999999996</v>
      </c>
      <c r="K10" s="127">
        <v>0</v>
      </c>
      <c r="L10" s="127">
        <v>6864.4817199998515</v>
      </c>
      <c r="M10" s="127">
        <v>2831.3301900000001</v>
      </c>
      <c r="N10" s="127">
        <v>2871.7982499999998</v>
      </c>
      <c r="O10" s="127">
        <v>0</v>
      </c>
      <c r="P10" s="127">
        <v>1032.2311199999999</v>
      </c>
      <c r="Q10" s="127">
        <v>0</v>
      </c>
      <c r="R10" s="127">
        <v>452.36192999999997</v>
      </c>
      <c r="S10" s="127">
        <v>7581.7754699999987</v>
      </c>
      <c r="T10" s="127">
        <v>39242.188190000001</v>
      </c>
      <c r="U10" s="127">
        <v>926.00508000000002</v>
      </c>
      <c r="V10" s="127">
        <v>4301.1475599999994</v>
      </c>
      <c r="W10" s="127">
        <v>0</v>
      </c>
      <c r="X10" s="127">
        <v>51415.703860000001</v>
      </c>
      <c r="Y10" s="127">
        <v>2767.2665199999997</v>
      </c>
      <c r="Z10" s="127">
        <f>SUM(B10:Y10)</f>
        <v>182271.64108999984</v>
      </c>
      <c r="AA10" s="122"/>
      <c r="AB10" s="122"/>
    </row>
    <row r="11" spans="1:29" x14ac:dyDescent="0.2">
      <c r="A11" s="86" t="s">
        <v>2702</v>
      </c>
      <c r="B11" s="127">
        <v>5958.6088799999998</v>
      </c>
      <c r="C11" s="127">
        <v>68903.39996000001</v>
      </c>
      <c r="D11" s="127">
        <v>140256.56829</v>
      </c>
      <c r="E11" s="127">
        <v>24434.608969999997</v>
      </c>
      <c r="F11" s="127">
        <v>36131.196940000002</v>
      </c>
      <c r="G11" s="127">
        <v>140130.07841999989</v>
      </c>
      <c r="H11" s="127">
        <v>60398.437709999991</v>
      </c>
      <c r="I11" s="127">
        <v>3728.0736299999999</v>
      </c>
      <c r="J11" s="127">
        <v>64103.72363</v>
      </c>
      <c r="K11" s="127">
        <v>41767.182609999996</v>
      </c>
      <c r="L11" s="127">
        <v>23558.610309999982</v>
      </c>
      <c r="M11" s="127">
        <v>12887.019819999998</v>
      </c>
      <c r="N11" s="127">
        <v>69530.744100000011</v>
      </c>
      <c r="O11" s="127">
        <v>21812.193030000002</v>
      </c>
      <c r="P11" s="127">
        <v>7515.4897099999998</v>
      </c>
      <c r="Q11" s="127">
        <v>2945.4531399999996</v>
      </c>
      <c r="R11" s="127">
        <v>14568.605019999999</v>
      </c>
      <c r="S11" s="127">
        <v>127248.42058000002</v>
      </c>
      <c r="T11" s="127">
        <v>0</v>
      </c>
      <c r="U11" s="127">
        <v>8199.9750299999996</v>
      </c>
      <c r="V11" s="127">
        <v>9183.4587299999985</v>
      </c>
      <c r="W11" s="127">
        <v>394.57229999999998</v>
      </c>
      <c r="X11" s="127">
        <v>0</v>
      </c>
      <c r="Y11" s="127">
        <v>44611.901030000045</v>
      </c>
      <c r="Z11" s="127">
        <f>SUM(B11:Y11)</f>
        <v>928268.32183999999</v>
      </c>
      <c r="AA11" s="122"/>
      <c r="AB11" s="122"/>
    </row>
    <row r="12" spans="1:29" x14ac:dyDescent="0.2">
      <c r="A12" s="86" t="s">
        <v>2703</v>
      </c>
      <c r="B12" s="127">
        <v>104.29879000000001</v>
      </c>
      <c r="C12" s="127">
        <v>29975.761990000003</v>
      </c>
      <c r="D12" s="127">
        <v>33887.319689999997</v>
      </c>
      <c r="E12" s="127">
        <v>0</v>
      </c>
      <c r="F12" s="127">
        <v>7922.204459999999</v>
      </c>
      <c r="G12" s="127">
        <v>15676.556300000202</v>
      </c>
      <c r="H12" s="127">
        <v>19062.846990000002</v>
      </c>
      <c r="I12" s="127">
        <v>10575.77054</v>
      </c>
      <c r="J12" s="127">
        <v>0</v>
      </c>
      <c r="K12" s="127">
        <v>0</v>
      </c>
      <c r="L12" s="127">
        <v>41626.945789999976</v>
      </c>
      <c r="M12" s="127">
        <v>1.58389</v>
      </c>
      <c r="N12" s="127">
        <v>21906.267940000002</v>
      </c>
      <c r="O12" s="127">
        <v>0</v>
      </c>
      <c r="P12" s="127">
        <v>0</v>
      </c>
      <c r="Q12" s="127">
        <v>0</v>
      </c>
      <c r="R12" s="127">
        <v>5098.9516700000004</v>
      </c>
      <c r="S12" s="127">
        <v>4813.9330499999996</v>
      </c>
      <c r="T12" s="127">
        <v>0</v>
      </c>
      <c r="U12" s="127">
        <v>3118.6713</v>
      </c>
      <c r="V12" s="127">
        <v>14251.12492</v>
      </c>
      <c r="W12" s="127">
        <v>0</v>
      </c>
      <c r="X12" s="127">
        <v>0</v>
      </c>
      <c r="Y12" s="127">
        <v>21952.946449999981</v>
      </c>
      <c r="Z12" s="127">
        <f>SUM(B12:Y12)</f>
        <v>229975.18377000015</v>
      </c>
      <c r="AA12" s="122"/>
      <c r="AB12" s="122"/>
    </row>
    <row r="13" spans="1:29" x14ac:dyDescent="0.2">
      <c r="A13" s="86" t="s">
        <v>2704</v>
      </c>
      <c r="B13" s="127">
        <v>5226.7806099999998</v>
      </c>
      <c r="C13" s="127">
        <v>15205.03342</v>
      </c>
      <c r="D13" s="127">
        <v>20862.604589999999</v>
      </c>
      <c r="E13" s="127">
        <v>1621.2536699999998</v>
      </c>
      <c r="F13" s="127">
        <v>14297.60536</v>
      </c>
      <c r="G13" s="127">
        <v>38822.387810000058</v>
      </c>
      <c r="H13" s="127">
        <v>870.86658999999997</v>
      </c>
      <c r="I13" s="127">
        <v>5.5484399999999994</v>
      </c>
      <c r="J13" s="127">
        <v>16968.35527</v>
      </c>
      <c r="K13" s="127">
        <v>0</v>
      </c>
      <c r="L13" s="127">
        <v>10540.667310000003</v>
      </c>
      <c r="M13" s="127">
        <v>6606.2652699999999</v>
      </c>
      <c r="N13" s="127">
        <v>12800.45973</v>
      </c>
      <c r="O13" s="127">
        <v>0</v>
      </c>
      <c r="P13" s="127">
        <v>139.10669000000001</v>
      </c>
      <c r="Q13" s="127">
        <v>0</v>
      </c>
      <c r="R13" s="127">
        <v>0</v>
      </c>
      <c r="S13" s="127">
        <v>14927.240870000001</v>
      </c>
      <c r="T13" s="127">
        <v>0</v>
      </c>
      <c r="U13" s="127">
        <v>4.0417199999999998</v>
      </c>
      <c r="V13" s="127">
        <v>3935.2964900000002</v>
      </c>
      <c r="W13" s="127">
        <v>0</v>
      </c>
      <c r="X13" s="127">
        <v>0</v>
      </c>
      <c r="Y13" s="127">
        <v>19976.226080000008</v>
      </c>
      <c r="Z13" s="127">
        <f>SUM(B13:Y13)</f>
        <v>182809.73992000008</v>
      </c>
      <c r="AA13" s="122"/>
      <c r="AB13" s="122"/>
    </row>
    <row r="14" spans="1:29" x14ac:dyDescent="0.2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122"/>
    </row>
    <row r="15" spans="1:29" s="4" customFormat="1" x14ac:dyDescent="0.2">
      <c r="A15" s="106" t="s">
        <v>2748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22"/>
    </row>
    <row r="16" spans="1:29" x14ac:dyDescent="0.2">
      <c r="A16" s="86" t="s">
        <v>2701</v>
      </c>
      <c r="B16" s="127">
        <v>866.08088000000021</v>
      </c>
      <c r="C16" s="127">
        <v>2589.7258500000003</v>
      </c>
      <c r="D16" s="127">
        <v>2804.0566200000003</v>
      </c>
      <c r="E16" s="127">
        <v>446.01587000000001</v>
      </c>
      <c r="F16" s="127">
        <v>0</v>
      </c>
      <c r="G16" s="127">
        <v>9847.0915499999683</v>
      </c>
      <c r="H16" s="127">
        <v>257.35867999999999</v>
      </c>
      <c r="I16" s="127">
        <v>14.441079999999999</v>
      </c>
      <c r="J16" s="127">
        <v>2570.33025</v>
      </c>
      <c r="K16" s="127">
        <v>0</v>
      </c>
      <c r="L16" s="127">
        <v>55.402719999977201</v>
      </c>
      <c r="M16" s="127">
        <v>1604.4057499999999</v>
      </c>
      <c r="N16" s="127">
        <v>4677.7572799999998</v>
      </c>
      <c r="O16" s="127">
        <v>0</v>
      </c>
      <c r="P16" s="127">
        <v>536.26618000000008</v>
      </c>
      <c r="Q16" s="127">
        <v>0</v>
      </c>
      <c r="R16" s="127">
        <v>86.899779999999993</v>
      </c>
      <c r="S16" s="127">
        <v>-3.9940600000000157</v>
      </c>
      <c r="T16" s="127">
        <v>16550.133020000001</v>
      </c>
      <c r="U16" s="127">
        <v>29.230289999999997</v>
      </c>
      <c r="V16" s="127">
        <v>804.05370999999991</v>
      </c>
      <c r="W16" s="127">
        <v>0</v>
      </c>
      <c r="X16" s="127">
        <v>12345.578760000002</v>
      </c>
      <c r="Y16" s="127">
        <v>455.61419000000001</v>
      </c>
      <c r="Z16" s="127">
        <f>SUM(B16:Y16)</f>
        <v>56536.448399999943</v>
      </c>
      <c r="AA16" s="122"/>
      <c r="AB16" s="122"/>
    </row>
    <row r="17" spans="1:28" x14ac:dyDescent="0.2">
      <c r="A17" s="86" t="s">
        <v>2702</v>
      </c>
      <c r="B17" s="127">
        <v>5471.9149400000006</v>
      </c>
      <c r="C17" s="127">
        <v>19297.653920000001</v>
      </c>
      <c r="D17" s="127">
        <v>35035.673029999998</v>
      </c>
      <c r="E17" s="127">
        <v>2470.9009499999997</v>
      </c>
      <c r="F17" s="127">
        <v>7794.4040000000005</v>
      </c>
      <c r="G17" s="127">
        <v>15311.349099999936</v>
      </c>
      <c r="H17" s="127">
        <v>17324.671419999999</v>
      </c>
      <c r="I17" s="127">
        <v>488.97679999999997</v>
      </c>
      <c r="J17" s="127">
        <v>23089.685530000002</v>
      </c>
      <c r="K17" s="127">
        <v>6558.0298600000006</v>
      </c>
      <c r="L17" s="127">
        <v>9671.4854900000064</v>
      </c>
      <c r="M17" s="127">
        <v>2041.3474200000001</v>
      </c>
      <c r="N17" s="127">
        <v>12799.71804</v>
      </c>
      <c r="O17" s="127">
        <v>4339.6041999999998</v>
      </c>
      <c r="P17" s="127">
        <v>930.73383000000013</v>
      </c>
      <c r="Q17" s="127">
        <v>224.36055999999999</v>
      </c>
      <c r="R17" s="127">
        <v>1321.0366999999999</v>
      </c>
      <c r="S17" s="127">
        <v>26999.11089</v>
      </c>
      <c r="T17" s="127">
        <v>0</v>
      </c>
      <c r="U17" s="127">
        <v>940.65778</v>
      </c>
      <c r="V17" s="127">
        <v>4797.37943</v>
      </c>
      <c r="W17" s="127">
        <v>37.838880000000003</v>
      </c>
      <c r="X17" s="127">
        <v>0</v>
      </c>
      <c r="Y17" s="127">
        <v>8366.9677300000021</v>
      </c>
      <c r="Z17" s="127">
        <f>SUM(B17:Y17)</f>
        <v>205313.50049999999</v>
      </c>
      <c r="AA17" s="122"/>
      <c r="AB17" s="122"/>
    </row>
    <row r="18" spans="1:28" x14ac:dyDescent="0.2">
      <c r="A18" s="86" t="s">
        <v>2703</v>
      </c>
      <c r="B18" s="127">
        <v>0</v>
      </c>
      <c r="C18" s="127">
        <v>615.06492999999989</v>
      </c>
      <c r="D18" s="127">
        <v>3748.3915599999996</v>
      </c>
      <c r="E18" s="127">
        <v>0</v>
      </c>
      <c r="F18" s="127">
        <v>529.54591000000005</v>
      </c>
      <c r="G18" s="127">
        <v>1061.9461000000001</v>
      </c>
      <c r="H18" s="127">
        <v>281.29828999999995</v>
      </c>
      <c r="I18" s="127">
        <v>250.09738999999999</v>
      </c>
      <c r="J18" s="127">
        <v>0</v>
      </c>
      <c r="K18" s="127">
        <v>0</v>
      </c>
      <c r="L18" s="127">
        <v>9660.2974599999943</v>
      </c>
      <c r="M18" s="127">
        <v>0.33077999999999996</v>
      </c>
      <c r="N18" s="127">
        <v>1824.3474499999998</v>
      </c>
      <c r="O18" s="127">
        <v>0</v>
      </c>
      <c r="P18" s="127">
        <v>0</v>
      </c>
      <c r="Q18" s="127">
        <v>0</v>
      </c>
      <c r="R18" s="127">
        <v>719.72524999999996</v>
      </c>
      <c r="S18" s="127">
        <v>667.89069999999992</v>
      </c>
      <c r="T18" s="127">
        <v>0</v>
      </c>
      <c r="U18" s="127">
        <v>53.727110000000003</v>
      </c>
      <c r="V18" s="127">
        <v>1804.02847</v>
      </c>
      <c r="W18" s="127">
        <v>0</v>
      </c>
      <c r="X18" s="127">
        <v>0</v>
      </c>
      <c r="Y18" s="127">
        <v>2163.70498</v>
      </c>
      <c r="Z18" s="127">
        <f>SUM(B18:Y18)</f>
        <v>23380.396379999995</v>
      </c>
      <c r="AA18" s="122"/>
      <c r="AB18" s="122"/>
    </row>
    <row r="19" spans="1:28" x14ac:dyDescent="0.2">
      <c r="A19" s="86" t="s">
        <v>2704</v>
      </c>
      <c r="B19" s="127">
        <v>4756.7510000000002</v>
      </c>
      <c r="C19" s="127">
        <v>878.27553999999986</v>
      </c>
      <c r="D19" s="127">
        <v>7442.7321300000003</v>
      </c>
      <c r="E19" s="127">
        <v>163.94603000000001</v>
      </c>
      <c r="F19" s="127">
        <v>2465.6678500000003</v>
      </c>
      <c r="G19" s="127">
        <v>5614.0827300000283</v>
      </c>
      <c r="H19" s="127">
        <v>1685.19949</v>
      </c>
      <c r="I19" s="127">
        <v>47.86504</v>
      </c>
      <c r="J19" s="127">
        <v>4934.5822600000001</v>
      </c>
      <c r="K19" s="127">
        <v>0</v>
      </c>
      <c r="L19" s="127">
        <v>4856.6400000000003</v>
      </c>
      <c r="M19" s="127">
        <v>468.60060000000004</v>
      </c>
      <c r="N19" s="127">
        <v>977.37965999999994</v>
      </c>
      <c r="O19" s="127">
        <v>0</v>
      </c>
      <c r="P19" s="127">
        <v>39.5197</v>
      </c>
      <c r="Q19" s="127">
        <v>0</v>
      </c>
      <c r="R19" s="127">
        <v>0</v>
      </c>
      <c r="S19" s="127">
        <v>7360.4777100000001</v>
      </c>
      <c r="T19" s="127">
        <v>0</v>
      </c>
      <c r="U19" s="127">
        <v>0.84499000000000002</v>
      </c>
      <c r="V19" s="127">
        <v>2096.6869200000001</v>
      </c>
      <c r="W19" s="127">
        <v>0</v>
      </c>
      <c r="X19" s="127">
        <v>0</v>
      </c>
      <c r="Y19" s="127">
        <v>2473.95354</v>
      </c>
      <c r="Z19" s="127">
        <f>SUM(B19:Y19)</f>
        <v>46263.205190000022</v>
      </c>
      <c r="AA19" s="122"/>
      <c r="AB19" s="122"/>
    </row>
    <row r="20" spans="1:28" x14ac:dyDescent="0.2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122"/>
    </row>
    <row r="21" spans="1:28" x14ac:dyDescent="0.2">
      <c r="A21" s="130" t="s">
        <v>2692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122"/>
    </row>
    <row r="22" spans="1:28" x14ac:dyDescent="0.2">
      <c r="A22" s="86" t="s">
        <v>2701</v>
      </c>
      <c r="B22" s="127">
        <v>83.057220000000001</v>
      </c>
      <c r="C22" s="127">
        <v>428.84022999999996</v>
      </c>
      <c r="D22" s="127">
        <v>896.43458999999996</v>
      </c>
      <c r="E22" s="127">
        <v>8090.2635300000002</v>
      </c>
      <c r="F22" s="127">
        <v>0</v>
      </c>
      <c r="G22" s="127">
        <v>2609.1820899999184</v>
      </c>
      <c r="H22" s="127">
        <v>322.38413000000003</v>
      </c>
      <c r="I22" s="127">
        <v>356.84790000000004</v>
      </c>
      <c r="J22" s="127">
        <v>220.51395000000002</v>
      </c>
      <c r="K22" s="127">
        <v>0</v>
      </c>
      <c r="L22" s="127">
        <v>4719.2313699999859</v>
      </c>
      <c r="M22" s="127">
        <v>87.616820000000004</v>
      </c>
      <c r="N22" s="127">
        <v>788.22574999999995</v>
      </c>
      <c r="O22" s="127">
        <v>0</v>
      </c>
      <c r="P22" s="127">
        <v>296.14843000000002</v>
      </c>
      <c r="Q22" s="127">
        <v>0</v>
      </c>
      <c r="R22" s="127">
        <v>136.89474999999999</v>
      </c>
      <c r="S22" s="127">
        <v>1219.2077700000002</v>
      </c>
      <c r="T22" s="127">
        <v>54536.984270000001</v>
      </c>
      <c r="U22" s="127">
        <v>382.70792999999998</v>
      </c>
      <c r="V22" s="127">
        <v>33.108050000000006</v>
      </c>
      <c r="W22" s="127">
        <v>0</v>
      </c>
      <c r="X22" s="127">
        <v>71358.591390000001</v>
      </c>
      <c r="Y22" s="127">
        <v>456.53146999999996</v>
      </c>
      <c r="Z22" s="127">
        <f>SUM(B22:Y22)</f>
        <v>147022.7716399999</v>
      </c>
      <c r="AA22" s="122"/>
      <c r="AB22" s="122"/>
    </row>
    <row r="23" spans="1:28" x14ac:dyDescent="0.2">
      <c r="A23" s="86" t="s">
        <v>2702</v>
      </c>
      <c r="B23" s="127">
        <v>3364.4471200000003</v>
      </c>
      <c r="C23" s="127">
        <v>102193.22746000002</v>
      </c>
      <c r="D23" s="127">
        <v>105846.34837000001</v>
      </c>
      <c r="E23" s="127">
        <v>40218.445030000003</v>
      </c>
      <c r="F23" s="127">
        <v>35141.04464</v>
      </c>
      <c r="G23" s="127">
        <v>152339.21818000008</v>
      </c>
      <c r="H23" s="127">
        <v>58173.251080000002</v>
      </c>
      <c r="I23" s="127">
        <v>20086.862850000001</v>
      </c>
      <c r="J23" s="127">
        <v>147696.65361000001</v>
      </c>
      <c r="K23" s="127">
        <v>46029.559270000005</v>
      </c>
      <c r="L23" s="127">
        <v>7011.9805099999958</v>
      </c>
      <c r="M23" s="127">
        <v>13496.11357</v>
      </c>
      <c r="N23" s="127">
        <v>106152.16721</v>
      </c>
      <c r="O23" s="127">
        <v>58635.06856</v>
      </c>
      <c r="P23" s="127">
        <v>34354.081149999998</v>
      </c>
      <c r="Q23" s="127">
        <v>34162.865359999996</v>
      </c>
      <c r="R23" s="127">
        <v>23106.36505</v>
      </c>
      <c r="S23" s="127">
        <v>73310.531400000007</v>
      </c>
      <c r="T23" s="127">
        <v>0</v>
      </c>
      <c r="U23" s="127">
        <v>37683.622330000006</v>
      </c>
      <c r="V23" s="127">
        <v>3048.4449300000001</v>
      </c>
      <c r="W23" s="127">
        <v>2026.74416</v>
      </c>
      <c r="X23" s="127">
        <v>0</v>
      </c>
      <c r="Y23" s="127">
        <v>49474.079380000003</v>
      </c>
      <c r="Z23" s="127">
        <f>SUM(B23:Y23)</f>
        <v>1153551.1212200001</v>
      </c>
      <c r="AA23" s="122"/>
      <c r="AB23" s="122"/>
    </row>
    <row r="24" spans="1:28" x14ac:dyDescent="0.2">
      <c r="A24" s="86" t="s">
        <v>2703</v>
      </c>
      <c r="B24" s="127">
        <v>0</v>
      </c>
      <c r="C24" s="127">
        <v>1184.4251100000001</v>
      </c>
      <c r="D24" s="127">
        <v>1508.9491699999999</v>
      </c>
      <c r="E24" s="127">
        <v>0</v>
      </c>
      <c r="F24" s="127">
        <v>55.496749999999999</v>
      </c>
      <c r="G24" s="127">
        <v>1148.9362900000251</v>
      </c>
      <c r="H24" s="127">
        <v>779.14706000000001</v>
      </c>
      <c r="I24" s="127">
        <v>269.29005000000001</v>
      </c>
      <c r="J24" s="127">
        <v>0</v>
      </c>
      <c r="K24" s="127">
        <v>0</v>
      </c>
      <c r="L24" s="127">
        <v>4991.2716200000004</v>
      </c>
      <c r="M24" s="127">
        <v>5.5599999999999998E-3</v>
      </c>
      <c r="N24" s="127">
        <v>655.95407</v>
      </c>
      <c r="O24" s="127">
        <v>0</v>
      </c>
      <c r="P24" s="127">
        <v>0</v>
      </c>
      <c r="Q24" s="127">
        <v>0</v>
      </c>
      <c r="R24" s="127">
        <v>364.34210999999999</v>
      </c>
      <c r="S24" s="127">
        <v>148.89972999999998</v>
      </c>
      <c r="T24" s="127">
        <v>0</v>
      </c>
      <c r="U24" s="127">
        <v>208.18839000000003</v>
      </c>
      <c r="V24" s="127">
        <v>437.38021999999995</v>
      </c>
      <c r="W24" s="127">
        <v>0</v>
      </c>
      <c r="X24" s="127">
        <v>0</v>
      </c>
      <c r="Y24" s="127">
        <v>1108.6818600000001</v>
      </c>
      <c r="Z24" s="127">
        <f>SUM(B24:Y24)</f>
        <v>12860.967990000021</v>
      </c>
      <c r="AA24" s="122"/>
      <c r="AB24" s="122"/>
    </row>
    <row r="25" spans="1:28" x14ac:dyDescent="0.2">
      <c r="A25" s="86" t="s">
        <v>2704</v>
      </c>
      <c r="B25" s="127">
        <v>670.0123000000001</v>
      </c>
      <c r="C25" s="127">
        <v>811.57</v>
      </c>
      <c r="D25" s="127">
        <v>2121.2907200000004</v>
      </c>
      <c r="E25" s="127">
        <v>2668.5224199999998</v>
      </c>
      <c r="F25" s="127">
        <v>193.11975000000001</v>
      </c>
      <c r="G25" s="127">
        <v>1495.7930499999811</v>
      </c>
      <c r="H25" s="127">
        <v>189.69105000000002</v>
      </c>
      <c r="I25" s="127">
        <v>5.7290400000000004</v>
      </c>
      <c r="J25" s="127">
        <v>2554.1536099999998</v>
      </c>
      <c r="K25" s="127">
        <v>0</v>
      </c>
      <c r="L25" s="127">
        <v>768.34117000000003</v>
      </c>
      <c r="M25" s="127">
        <v>40.729199999999999</v>
      </c>
      <c r="N25" s="127">
        <v>905.05793000000006</v>
      </c>
      <c r="O25" s="127">
        <v>0</v>
      </c>
      <c r="P25" s="127">
        <v>9.2462299999999988</v>
      </c>
      <c r="Q25" s="127">
        <v>0</v>
      </c>
      <c r="R25" s="127">
        <v>0</v>
      </c>
      <c r="S25" s="127">
        <v>629.25421999999992</v>
      </c>
      <c r="T25" s="127">
        <v>0</v>
      </c>
      <c r="U25" s="127">
        <v>3.2050200000000002</v>
      </c>
      <c r="V25" s="127">
        <v>359.81497999999999</v>
      </c>
      <c r="W25" s="127">
        <v>0</v>
      </c>
      <c r="X25" s="127">
        <v>0</v>
      </c>
      <c r="Y25" s="127">
        <v>709.19108999999992</v>
      </c>
      <c r="Z25" s="127">
        <f>SUM(B25:Y25)</f>
        <v>14134.721779999982</v>
      </c>
      <c r="AA25" s="122"/>
      <c r="AB25" s="122"/>
    </row>
    <row r="26" spans="1:28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122"/>
    </row>
    <row r="27" spans="1:28" s="4" customFormat="1" x14ac:dyDescent="0.2">
      <c r="A27" s="130" t="s">
        <v>2705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22"/>
    </row>
    <row r="28" spans="1:28" x14ac:dyDescent="0.2">
      <c r="A28" s="86" t="s">
        <v>2701</v>
      </c>
      <c r="B28" s="127">
        <v>5178.6313000000009</v>
      </c>
      <c r="C28" s="127">
        <v>9836.6444599999995</v>
      </c>
      <c r="D28" s="127">
        <v>15553.893620000001</v>
      </c>
      <c r="E28" s="127">
        <v>9632.6204899999993</v>
      </c>
      <c r="F28" s="127">
        <v>0</v>
      </c>
      <c r="G28" s="127">
        <v>11283.150260000162</v>
      </c>
      <c r="H28" s="127">
        <v>1541.8110800000002</v>
      </c>
      <c r="I28" s="127">
        <v>1699.1939299999999</v>
      </c>
      <c r="J28" s="127">
        <v>695.0637999999999</v>
      </c>
      <c r="K28" s="127">
        <v>0</v>
      </c>
      <c r="L28" s="127">
        <v>31905.610530000082</v>
      </c>
      <c r="M28" s="127">
        <v>1113.1167800000001</v>
      </c>
      <c r="N28" s="127">
        <v>9623.7097000000012</v>
      </c>
      <c r="O28" s="127">
        <v>0</v>
      </c>
      <c r="P28" s="127">
        <v>5221.7838200000006</v>
      </c>
      <c r="Q28" s="127">
        <v>0</v>
      </c>
      <c r="R28" s="127">
        <v>524.48887000000013</v>
      </c>
      <c r="S28" s="127">
        <v>10292.642049999997</v>
      </c>
      <c r="T28" s="127">
        <v>119626.59531000002</v>
      </c>
      <c r="U28" s="127">
        <v>1939.3190899999995</v>
      </c>
      <c r="V28" s="127">
        <v>1247.45335</v>
      </c>
      <c r="W28" s="127">
        <v>0</v>
      </c>
      <c r="X28" s="127">
        <v>77467.231719999996</v>
      </c>
      <c r="Y28" s="127">
        <v>3857.9877999999994</v>
      </c>
      <c r="Z28" s="127">
        <f>SUM(B28:Y28)</f>
        <v>318240.94796000025</v>
      </c>
      <c r="AA28" s="122"/>
      <c r="AB28" s="122"/>
    </row>
    <row r="29" spans="1:28" x14ac:dyDescent="0.2">
      <c r="A29" s="86" t="s">
        <v>2702</v>
      </c>
      <c r="B29" s="127">
        <v>11693.110219999999</v>
      </c>
      <c r="C29" s="127">
        <v>126338.47624999998</v>
      </c>
      <c r="D29" s="127">
        <v>325924.83725999994</v>
      </c>
      <c r="E29" s="127">
        <v>78128.513699999996</v>
      </c>
      <c r="F29" s="127">
        <v>51378.321349999998</v>
      </c>
      <c r="G29" s="127">
        <v>413262.11406999978</v>
      </c>
      <c r="H29" s="127">
        <v>150911.48896999998</v>
      </c>
      <c r="I29" s="127">
        <v>46212.304860000004</v>
      </c>
      <c r="J29" s="127">
        <v>197207.54957000003</v>
      </c>
      <c r="K29" s="127">
        <v>82195.224179999976</v>
      </c>
      <c r="L29" s="127">
        <v>31314.863309999993</v>
      </c>
      <c r="M29" s="127">
        <v>25059.311259999999</v>
      </c>
      <c r="N29" s="127">
        <v>149661.31031999999</v>
      </c>
      <c r="O29" s="127">
        <v>83022.200500000006</v>
      </c>
      <c r="P29" s="127">
        <v>56477.426090000001</v>
      </c>
      <c r="Q29" s="127">
        <v>10081.510520000002</v>
      </c>
      <c r="R29" s="127">
        <v>25256.972379999996</v>
      </c>
      <c r="S29" s="127">
        <v>202860.72421000007</v>
      </c>
      <c r="T29" s="127">
        <v>0</v>
      </c>
      <c r="U29" s="127">
        <v>51656.881069999996</v>
      </c>
      <c r="V29" s="127">
        <v>14678.979399999998</v>
      </c>
      <c r="W29" s="127">
        <v>2097.0127400000001</v>
      </c>
      <c r="X29" s="127">
        <v>0</v>
      </c>
      <c r="Y29" s="127">
        <v>119541.44215999988</v>
      </c>
      <c r="Z29" s="127">
        <f>SUM(B29:Y29)</f>
        <v>2254960.5743900002</v>
      </c>
      <c r="AA29" s="122"/>
      <c r="AB29" s="122"/>
    </row>
    <row r="30" spans="1:28" x14ac:dyDescent="0.2">
      <c r="A30" s="86" t="s">
        <v>2703</v>
      </c>
      <c r="B30" s="127">
        <v>27.168459999999964</v>
      </c>
      <c r="C30" s="127">
        <v>156497.61943000002</v>
      </c>
      <c r="D30" s="127">
        <v>80890.863919999989</v>
      </c>
      <c r="E30" s="127">
        <v>0</v>
      </c>
      <c r="F30" s="127">
        <v>3555.0492300000001</v>
      </c>
      <c r="G30" s="127">
        <v>23238.178329999777</v>
      </c>
      <c r="H30" s="127">
        <v>16940.748909999998</v>
      </c>
      <c r="I30" s="127">
        <v>13114.52678</v>
      </c>
      <c r="J30" s="127">
        <v>0</v>
      </c>
      <c r="K30" s="127">
        <v>0</v>
      </c>
      <c r="L30" s="127">
        <v>69953.648699999932</v>
      </c>
      <c r="M30" s="127">
        <v>-5.5984699999999998</v>
      </c>
      <c r="N30" s="127">
        <v>22286.126490000002</v>
      </c>
      <c r="O30" s="127">
        <v>0</v>
      </c>
      <c r="P30" s="127">
        <v>0</v>
      </c>
      <c r="Q30" s="127">
        <v>0</v>
      </c>
      <c r="R30" s="127">
        <v>4915.9854899999991</v>
      </c>
      <c r="S30" s="127">
        <v>10330.82214</v>
      </c>
      <c r="T30" s="127">
        <v>0</v>
      </c>
      <c r="U30" s="127">
        <v>7424.9082400000007</v>
      </c>
      <c r="V30" s="127">
        <v>14074.06035267223</v>
      </c>
      <c r="W30" s="127">
        <v>0</v>
      </c>
      <c r="X30" s="127">
        <v>0</v>
      </c>
      <c r="Y30" s="127">
        <v>32805.137749999987</v>
      </c>
      <c r="Z30" s="127">
        <f>SUM(B30:Y30)</f>
        <v>456049.24575267202</v>
      </c>
      <c r="AA30" s="122"/>
      <c r="AB30" s="122"/>
    </row>
    <row r="31" spans="1:28" x14ac:dyDescent="0.2">
      <c r="A31" s="86" t="s">
        <v>2704</v>
      </c>
      <c r="B31" s="127">
        <v>2494.0649200000003</v>
      </c>
      <c r="C31" s="127">
        <v>12209.429199999999</v>
      </c>
      <c r="D31" s="127">
        <v>16313.051639999998</v>
      </c>
      <c r="E31" s="127">
        <v>5183.6989999999996</v>
      </c>
      <c r="F31" s="127">
        <v>6536.5336500000003</v>
      </c>
      <c r="G31" s="127">
        <v>19619.851089999949</v>
      </c>
      <c r="H31" s="127">
        <v>3314.4622700000004</v>
      </c>
      <c r="I31" s="127">
        <v>588.15606000000002</v>
      </c>
      <c r="J31" s="127">
        <v>19781.517439999992</v>
      </c>
      <c r="K31" s="127">
        <v>0</v>
      </c>
      <c r="L31" s="127">
        <v>11154.788820000002</v>
      </c>
      <c r="M31" s="127">
        <v>1322.72947</v>
      </c>
      <c r="N31" s="127">
        <v>6151.4025600000004</v>
      </c>
      <c r="O31" s="127">
        <v>0</v>
      </c>
      <c r="P31" s="127">
        <v>717.54469000000006</v>
      </c>
      <c r="Q31" s="127">
        <v>0</v>
      </c>
      <c r="R31" s="127">
        <v>4.7126299999999999</v>
      </c>
      <c r="S31" s="127">
        <v>13457.171210000002</v>
      </c>
      <c r="T31" s="127">
        <v>0</v>
      </c>
      <c r="U31" s="127">
        <v>1946.2188699999999</v>
      </c>
      <c r="V31" s="127">
        <v>5018.2119773277709</v>
      </c>
      <c r="W31" s="127">
        <v>0</v>
      </c>
      <c r="X31" s="127">
        <v>0</v>
      </c>
      <c r="Y31" s="127">
        <v>7549.1536899999992</v>
      </c>
      <c r="Z31" s="127">
        <f>SUM(B31:Y31)</f>
        <v>133362.6991873277</v>
      </c>
      <c r="AA31" s="122"/>
      <c r="AB31" s="122"/>
    </row>
    <row r="32" spans="1:28" x14ac:dyDescent="0.2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122"/>
    </row>
    <row r="33" spans="1:28" s="4" customFormat="1" x14ac:dyDescent="0.2">
      <c r="A33" s="130" t="s">
        <v>2695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22"/>
    </row>
    <row r="34" spans="1:28" x14ac:dyDescent="0.2">
      <c r="A34" s="86" t="s">
        <v>2701</v>
      </c>
      <c r="B34" s="127">
        <v>595.14873</v>
      </c>
      <c r="C34" s="127">
        <v>229.54796999999999</v>
      </c>
      <c r="D34" s="127">
        <v>826.65620999999999</v>
      </c>
      <c r="E34" s="127">
        <v>612.77162999999985</v>
      </c>
      <c r="F34" s="127">
        <v>0</v>
      </c>
      <c r="G34" s="127">
        <v>660.69491000000005</v>
      </c>
      <c r="H34" s="127">
        <v>68.465299999999999</v>
      </c>
      <c r="I34" s="127">
        <v>163.34214</v>
      </c>
      <c r="J34" s="127">
        <v>18.780889999999999</v>
      </c>
      <c r="K34" s="127">
        <v>0</v>
      </c>
      <c r="L34" s="127">
        <v>111.69066999992164</v>
      </c>
      <c r="M34" s="127">
        <v>61.014429999999997</v>
      </c>
      <c r="N34" s="127">
        <v>355.32049000000001</v>
      </c>
      <c r="O34" s="127">
        <v>0</v>
      </c>
      <c r="P34" s="127">
        <v>102.82844</v>
      </c>
      <c r="Q34" s="127">
        <v>0</v>
      </c>
      <c r="R34" s="127">
        <v>19.112110000000001</v>
      </c>
      <c r="S34" s="127">
        <v>1896.1200399999998</v>
      </c>
      <c r="T34" s="127">
        <v>5050.6752699999997</v>
      </c>
      <c r="U34" s="127">
        <v>91.033100000000005</v>
      </c>
      <c r="V34" s="127">
        <v>94.993133834696977</v>
      </c>
      <c r="W34" s="127">
        <v>0</v>
      </c>
      <c r="X34" s="127">
        <v>4641.3164100000004</v>
      </c>
      <c r="Y34" s="127">
        <v>195.63547</v>
      </c>
      <c r="Z34" s="127">
        <f>SUM(B34:Y34)</f>
        <v>15795.14734383462</v>
      </c>
      <c r="AA34" s="122"/>
      <c r="AB34" s="122"/>
    </row>
    <row r="35" spans="1:28" x14ac:dyDescent="0.2">
      <c r="A35" s="86" t="s">
        <v>2702</v>
      </c>
      <c r="B35" s="127">
        <v>4824.2404200000001</v>
      </c>
      <c r="C35" s="127">
        <v>9240.4345499999999</v>
      </c>
      <c r="D35" s="127">
        <v>25298.542370000003</v>
      </c>
      <c r="E35" s="127">
        <v>4882.9361900000004</v>
      </c>
      <c r="F35" s="127">
        <v>1034.54261</v>
      </c>
      <c r="G35" s="127">
        <v>12142.442389999856</v>
      </c>
      <c r="H35" s="127">
        <v>6674.762920000001</v>
      </c>
      <c r="I35" s="127">
        <v>2345.6051200000002</v>
      </c>
      <c r="J35" s="127">
        <v>10176.603279999999</v>
      </c>
      <c r="K35" s="127">
        <v>18220.54795</v>
      </c>
      <c r="L35" s="127">
        <v>1219.48073</v>
      </c>
      <c r="M35" s="127">
        <v>1275.3155800000002</v>
      </c>
      <c r="N35" s="127">
        <v>7038.4224299999996</v>
      </c>
      <c r="O35" s="127">
        <v>3004.73846</v>
      </c>
      <c r="P35" s="127">
        <v>1305.22857</v>
      </c>
      <c r="Q35" s="127">
        <v>585.75427999999999</v>
      </c>
      <c r="R35" s="127">
        <v>1290.10436</v>
      </c>
      <c r="S35" s="127">
        <v>23055.038899999996</v>
      </c>
      <c r="T35" s="127">
        <v>0</v>
      </c>
      <c r="U35" s="127">
        <v>3127.0109700000003</v>
      </c>
      <c r="V35" s="127">
        <v>972.71007926300865</v>
      </c>
      <c r="W35" s="127">
        <v>69.129890000000003</v>
      </c>
      <c r="X35" s="127">
        <v>0</v>
      </c>
      <c r="Y35" s="127">
        <v>5906.2341599999891</v>
      </c>
      <c r="Z35" s="127">
        <f>SUM(B35:Y35)</f>
        <v>143689.82620926286</v>
      </c>
      <c r="AA35" s="122"/>
      <c r="AB35" s="122"/>
    </row>
    <row r="36" spans="1:28" x14ac:dyDescent="0.2">
      <c r="A36" s="86" t="s">
        <v>2703</v>
      </c>
      <c r="B36" s="127">
        <v>43557.813329999997</v>
      </c>
      <c r="C36" s="127">
        <v>4051.9558399999996</v>
      </c>
      <c r="D36" s="127">
        <v>5402.1787000000004</v>
      </c>
      <c r="E36" s="127">
        <v>0</v>
      </c>
      <c r="F36" s="127">
        <v>1203.3983600000001</v>
      </c>
      <c r="G36" s="127">
        <v>3224.9817300001273</v>
      </c>
      <c r="H36" s="127">
        <v>979.69092000000001</v>
      </c>
      <c r="I36" s="127">
        <v>378.03456</v>
      </c>
      <c r="J36" s="127">
        <v>0</v>
      </c>
      <c r="K36" s="127">
        <v>0</v>
      </c>
      <c r="L36" s="127">
        <v>28723.791580000056</v>
      </c>
      <c r="M36" s="127">
        <v>-0.18852000000000002</v>
      </c>
      <c r="N36" s="127">
        <v>692.42390999999998</v>
      </c>
      <c r="O36" s="127">
        <v>0</v>
      </c>
      <c r="P36" s="127">
        <v>0</v>
      </c>
      <c r="Q36" s="127">
        <v>0</v>
      </c>
      <c r="R36" s="127">
        <v>1404.17093</v>
      </c>
      <c r="S36" s="127">
        <v>806.5440900000001</v>
      </c>
      <c r="T36" s="127">
        <v>0</v>
      </c>
      <c r="U36" s="127">
        <v>3249.3932999999997</v>
      </c>
      <c r="V36" s="127">
        <v>8099.8424564207453</v>
      </c>
      <c r="W36" s="127">
        <v>0</v>
      </c>
      <c r="X36" s="127">
        <v>0</v>
      </c>
      <c r="Y36" s="127">
        <v>1471.7614099999998</v>
      </c>
      <c r="Z36" s="127">
        <f>SUM(B36:Y36)</f>
        <v>103245.79259642091</v>
      </c>
      <c r="AA36" s="122"/>
      <c r="AB36" s="122"/>
    </row>
    <row r="37" spans="1:28" x14ac:dyDescent="0.2">
      <c r="A37" s="86" t="s">
        <v>2704</v>
      </c>
      <c r="B37" s="127">
        <v>649.24275</v>
      </c>
      <c r="C37" s="127">
        <v>495.85259000000002</v>
      </c>
      <c r="D37" s="127">
        <v>1012.28248</v>
      </c>
      <c r="E37" s="127">
        <v>323.98629</v>
      </c>
      <c r="F37" s="127">
        <v>329.61137000000002</v>
      </c>
      <c r="G37" s="127">
        <v>2036.7153400000177</v>
      </c>
      <c r="H37" s="127">
        <v>122.32729</v>
      </c>
      <c r="I37" s="127">
        <v>38.136969999999998</v>
      </c>
      <c r="J37" s="127">
        <v>1334.3875399999999</v>
      </c>
      <c r="K37" s="127">
        <v>0</v>
      </c>
      <c r="L37" s="127">
        <v>417.82668000000001</v>
      </c>
      <c r="M37" s="127">
        <v>114.93210999999999</v>
      </c>
      <c r="N37" s="127">
        <v>330.58690000000001</v>
      </c>
      <c r="O37" s="127">
        <v>0</v>
      </c>
      <c r="P37" s="127">
        <v>16.083349999999999</v>
      </c>
      <c r="Q37" s="127">
        <v>0</v>
      </c>
      <c r="R37" s="127">
        <v>13.625450000000001</v>
      </c>
      <c r="S37" s="127">
        <v>808.67028000000005</v>
      </c>
      <c r="T37" s="127">
        <v>0</v>
      </c>
      <c r="U37" s="127">
        <v>58.752699999999997</v>
      </c>
      <c r="V37" s="127">
        <v>255.08170048154835</v>
      </c>
      <c r="W37" s="127">
        <v>0</v>
      </c>
      <c r="X37" s="127">
        <v>0</v>
      </c>
      <c r="Y37" s="127">
        <v>753.16714000000002</v>
      </c>
      <c r="Z37" s="127">
        <f>SUM(B37:Y37)</f>
        <v>9111.2689304815649</v>
      </c>
      <c r="AA37" s="122"/>
      <c r="AB37" s="122"/>
    </row>
    <row r="38" spans="1:28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122"/>
    </row>
    <row r="39" spans="1:28" x14ac:dyDescent="0.2">
      <c r="A39" s="130" t="s">
        <v>2696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122"/>
    </row>
    <row r="40" spans="1:28" x14ac:dyDescent="0.2">
      <c r="A40" s="86" t="s">
        <v>2701</v>
      </c>
      <c r="B40" s="127">
        <v>0</v>
      </c>
      <c r="C40" s="127">
        <v>0</v>
      </c>
      <c r="D40" s="127">
        <v>84.806399999999996</v>
      </c>
      <c r="E40" s="127">
        <v>0</v>
      </c>
      <c r="F40" s="127">
        <v>0</v>
      </c>
      <c r="G40" s="127">
        <v>0</v>
      </c>
      <c r="H40" s="127">
        <v>0</v>
      </c>
      <c r="I40" s="127">
        <v>0</v>
      </c>
      <c r="J40" s="127">
        <v>0</v>
      </c>
      <c r="K40" s="127">
        <v>0</v>
      </c>
      <c r="L40" s="127">
        <v>3878.7281899999998</v>
      </c>
      <c r="M40" s="127">
        <v>0</v>
      </c>
      <c r="N40" s="127">
        <v>-400.76135999999997</v>
      </c>
      <c r="O40" s="127">
        <v>0</v>
      </c>
      <c r="P40" s="127">
        <v>0</v>
      </c>
      <c r="Q40" s="127">
        <v>0</v>
      </c>
      <c r="R40" s="127">
        <v>0</v>
      </c>
      <c r="S40" s="127">
        <v>264.50373999999999</v>
      </c>
      <c r="T40" s="127">
        <v>0</v>
      </c>
      <c r="U40" s="127">
        <v>0</v>
      </c>
      <c r="V40" s="127">
        <v>0</v>
      </c>
      <c r="W40" s="127">
        <v>0</v>
      </c>
      <c r="X40" s="127">
        <v>0</v>
      </c>
      <c r="Y40" s="127">
        <v>0</v>
      </c>
      <c r="Z40" s="127">
        <f>SUM(B40:Y40)</f>
        <v>3827.2769699999999</v>
      </c>
      <c r="AA40" s="122"/>
      <c r="AB40" s="122"/>
    </row>
    <row r="41" spans="1:28" x14ac:dyDescent="0.2">
      <c r="A41" s="86" t="s">
        <v>2702</v>
      </c>
      <c r="B41" s="127">
        <v>0</v>
      </c>
      <c r="C41" s="127">
        <v>0</v>
      </c>
      <c r="D41" s="127">
        <v>32.349269999999997</v>
      </c>
      <c r="E41" s="127">
        <v>0</v>
      </c>
      <c r="F41" s="127">
        <v>0</v>
      </c>
      <c r="G41" s="127">
        <v>0</v>
      </c>
      <c r="H41" s="127">
        <v>0</v>
      </c>
      <c r="I41" s="127">
        <v>0</v>
      </c>
      <c r="J41" s="127">
        <v>0</v>
      </c>
      <c r="K41" s="127">
        <v>0</v>
      </c>
      <c r="L41" s="127">
        <v>15.43158</v>
      </c>
      <c r="M41" s="127">
        <v>0</v>
      </c>
      <c r="N41" s="127">
        <v>505.45049</v>
      </c>
      <c r="O41" s="127">
        <v>0</v>
      </c>
      <c r="P41" s="127">
        <v>0</v>
      </c>
      <c r="Q41" s="127">
        <v>0</v>
      </c>
      <c r="R41" s="127">
        <v>0</v>
      </c>
      <c r="S41" s="127">
        <v>707.18101999999999</v>
      </c>
      <c r="T41" s="127">
        <v>0</v>
      </c>
      <c r="U41" s="127">
        <v>0</v>
      </c>
      <c r="V41" s="127">
        <v>0</v>
      </c>
      <c r="W41" s="127">
        <v>0</v>
      </c>
      <c r="X41" s="127">
        <v>0</v>
      </c>
      <c r="Y41" s="127">
        <v>0</v>
      </c>
      <c r="Z41" s="127">
        <f>SUM(B41:Y41)</f>
        <v>1260.41236</v>
      </c>
      <c r="AA41" s="122"/>
      <c r="AB41" s="122"/>
    </row>
    <row r="42" spans="1:28" x14ac:dyDescent="0.2">
      <c r="A42" s="86" t="s">
        <v>2703</v>
      </c>
      <c r="B42" s="127">
        <v>59.455570000000002</v>
      </c>
      <c r="C42" s="127">
        <v>0</v>
      </c>
      <c r="D42" s="127">
        <v>137.55270000000002</v>
      </c>
      <c r="E42" s="127">
        <v>0</v>
      </c>
      <c r="F42" s="127">
        <v>0</v>
      </c>
      <c r="G42" s="127">
        <v>0</v>
      </c>
      <c r="H42" s="127">
        <v>0</v>
      </c>
      <c r="I42" s="127">
        <v>0</v>
      </c>
      <c r="J42" s="127">
        <v>0</v>
      </c>
      <c r="K42" s="127">
        <v>0</v>
      </c>
      <c r="L42" s="127">
        <v>1802.2532200000001</v>
      </c>
      <c r="M42" s="127">
        <v>0</v>
      </c>
      <c r="N42" s="127">
        <v>0</v>
      </c>
      <c r="O42" s="127">
        <v>0</v>
      </c>
      <c r="P42" s="127">
        <v>0</v>
      </c>
      <c r="Q42" s="127">
        <v>0</v>
      </c>
      <c r="R42" s="127">
        <v>0</v>
      </c>
      <c r="S42" s="127">
        <v>0</v>
      </c>
      <c r="T42" s="127">
        <v>0</v>
      </c>
      <c r="U42" s="127">
        <v>0</v>
      </c>
      <c r="V42" s="127">
        <v>0</v>
      </c>
      <c r="W42" s="127">
        <v>0</v>
      </c>
      <c r="X42" s="127">
        <v>0</v>
      </c>
      <c r="Y42" s="127">
        <v>0</v>
      </c>
      <c r="Z42" s="127">
        <f>SUM(B42:Y42)</f>
        <v>1999.2614900000001</v>
      </c>
      <c r="AA42" s="122"/>
      <c r="AB42" s="122"/>
    </row>
    <row r="43" spans="1:28" x14ac:dyDescent="0.2">
      <c r="A43" s="86" t="s">
        <v>2704</v>
      </c>
      <c r="B43" s="127">
        <v>0</v>
      </c>
      <c r="C43" s="127">
        <v>0</v>
      </c>
      <c r="D43" s="127">
        <v>316.56581</v>
      </c>
      <c r="E43" s="127">
        <v>0</v>
      </c>
      <c r="F43" s="127">
        <v>0</v>
      </c>
      <c r="G43" s="127">
        <v>0</v>
      </c>
      <c r="H43" s="127">
        <v>0</v>
      </c>
      <c r="I43" s="127">
        <v>0</v>
      </c>
      <c r="J43" s="127">
        <v>0</v>
      </c>
      <c r="K43" s="127">
        <v>0</v>
      </c>
      <c r="L43" s="127">
        <v>222.85503</v>
      </c>
      <c r="M43" s="127">
        <v>0</v>
      </c>
      <c r="N43" s="127">
        <v>0</v>
      </c>
      <c r="O43" s="127">
        <v>0</v>
      </c>
      <c r="P43" s="127">
        <v>0</v>
      </c>
      <c r="Q43" s="127">
        <v>0</v>
      </c>
      <c r="R43" s="127">
        <v>0</v>
      </c>
      <c r="S43" s="127">
        <v>683.68898999999999</v>
      </c>
      <c r="T43" s="127">
        <v>0</v>
      </c>
      <c r="U43" s="127">
        <v>0</v>
      </c>
      <c r="V43" s="127">
        <v>0</v>
      </c>
      <c r="W43" s="127">
        <v>0</v>
      </c>
      <c r="X43" s="127">
        <v>0</v>
      </c>
      <c r="Y43" s="127">
        <v>0</v>
      </c>
      <c r="Z43" s="127">
        <f>SUM(B43:Y43)</f>
        <v>1223.1098299999999</v>
      </c>
      <c r="AA43" s="122"/>
      <c r="AB43" s="122"/>
    </row>
    <row r="44" spans="1:28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122"/>
    </row>
    <row r="45" spans="1:28" s="4" customFormat="1" x14ac:dyDescent="0.2">
      <c r="A45" s="130" t="s">
        <v>2697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22"/>
    </row>
    <row r="46" spans="1:28" x14ac:dyDescent="0.2">
      <c r="A46" s="86" t="s">
        <v>2701</v>
      </c>
      <c r="B46" s="127">
        <v>0</v>
      </c>
      <c r="C46" s="127">
        <v>2047.2270900000001</v>
      </c>
      <c r="D46" s="127">
        <v>16.5533</v>
      </c>
      <c r="E46" s="127">
        <v>80.531360000000006</v>
      </c>
      <c r="F46" s="127">
        <v>0</v>
      </c>
      <c r="G46" s="127">
        <v>59.559209999999887</v>
      </c>
      <c r="H46" s="127">
        <v>2.4631999999999996</v>
      </c>
      <c r="I46" s="127">
        <v>0</v>
      </c>
      <c r="J46" s="127">
        <v>4.16</v>
      </c>
      <c r="K46" s="127">
        <v>0</v>
      </c>
      <c r="L46" s="127">
        <v>1.2553899999993574</v>
      </c>
      <c r="M46" s="127">
        <v>5.5604300000000002</v>
      </c>
      <c r="N46" s="127">
        <v>25.656009999999998</v>
      </c>
      <c r="O46" s="127">
        <v>0</v>
      </c>
      <c r="P46" s="127">
        <v>0.30636000000000002</v>
      </c>
      <c r="Q46" s="127">
        <v>0</v>
      </c>
      <c r="R46" s="127">
        <v>0.18090000000000001</v>
      </c>
      <c r="S46" s="127">
        <v>85.593210000000028</v>
      </c>
      <c r="T46" s="127">
        <v>1304.8101399999998</v>
      </c>
      <c r="U46" s="127">
        <v>0</v>
      </c>
      <c r="V46" s="127">
        <v>88.972769999999997</v>
      </c>
      <c r="W46" s="127">
        <v>0</v>
      </c>
      <c r="X46" s="127">
        <v>0</v>
      </c>
      <c r="Y46" s="127">
        <v>7.3789199999999999</v>
      </c>
      <c r="Z46" s="127">
        <f>SUM(B46:Y46)</f>
        <v>3730.2082899999991</v>
      </c>
      <c r="AA46" s="122"/>
      <c r="AB46" s="122"/>
    </row>
    <row r="47" spans="1:28" x14ac:dyDescent="0.2">
      <c r="A47" s="86" t="s">
        <v>2702</v>
      </c>
      <c r="B47" s="127">
        <v>2974.0479999999998</v>
      </c>
      <c r="C47" s="127">
        <v>0</v>
      </c>
      <c r="D47" s="127">
        <v>3057.0888100000002</v>
      </c>
      <c r="E47" s="127">
        <v>677.14690000000007</v>
      </c>
      <c r="F47" s="127">
        <v>0</v>
      </c>
      <c r="G47" s="127">
        <v>3333.0334500012132</v>
      </c>
      <c r="H47" s="127">
        <v>1134.3657000000001</v>
      </c>
      <c r="I47" s="127">
        <v>0</v>
      </c>
      <c r="J47" s="127">
        <v>1560.8068400000002</v>
      </c>
      <c r="K47" s="127">
        <v>420.89985999999999</v>
      </c>
      <c r="L47" s="127">
        <v>97.259380000000093</v>
      </c>
      <c r="M47" s="127">
        <v>348.35361999999998</v>
      </c>
      <c r="N47" s="127">
        <v>1217.07476</v>
      </c>
      <c r="O47" s="127">
        <v>0</v>
      </c>
      <c r="P47" s="127">
        <v>15.856309999999999</v>
      </c>
      <c r="Q47" s="127">
        <v>0</v>
      </c>
      <c r="R47" s="127">
        <v>10.82544</v>
      </c>
      <c r="S47" s="127">
        <v>2075.5277999999985</v>
      </c>
      <c r="T47" s="127">
        <v>0</v>
      </c>
      <c r="U47" s="127">
        <v>0</v>
      </c>
      <c r="V47" s="127">
        <v>90.589640000000003</v>
      </c>
      <c r="W47" s="127">
        <v>0</v>
      </c>
      <c r="X47" s="127">
        <v>0</v>
      </c>
      <c r="Y47" s="127">
        <v>606.24086</v>
      </c>
      <c r="Z47" s="127">
        <f>SUM(B47:Y47)</f>
        <v>17619.117370001211</v>
      </c>
      <c r="AA47" s="122"/>
      <c r="AB47" s="122"/>
    </row>
    <row r="48" spans="1:28" x14ac:dyDescent="0.2">
      <c r="A48" s="86" t="s">
        <v>2703</v>
      </c>
      <c r="B48" s="127">
        <v>1575.04153</v>
      </c>
      <c r="C48" s="127">
        <v>0</v>
      </c>
      <c r="D48" s="127">
        <v>756.00445999999999</v>
      </c>
      <c r="E48" s="127">
        <v>0</v>
      </c>
      <c r="F48" s="127">
        <v>0</v>
      </c>
      <c r="G48" s="127">
        <v>200.81746999999285</v>
      </c>
      <c r="H48" s="127">
        <v>153.60316</v>
      </c>
      <c r="I48" s="127">
        <v>0</v>
      </c>
      <c r="J48" s="127">
        <v>0</v>
      </c>
      <c r="K48" s="127">
        <v>0</v>
      </c>
      <c r="L48" s="127">
        <v>248.00128000000001</v>
      </c>
      <c r="M48" s="127">
        <v>-8.523E-2</v>
      </c>
      <c r="N48" s="127">
        <v>159.50945999999999</v>
      </c>
      <c r="O48" s="127">
        <v>0</v>
      </c>
      <c r="P48" s="127">
        <v>0</v>
      </c>
      <c r="Q48" s="127">
        <v>0</v>
      </c>
      <c r="R48" s="127">
        <v>0.55501</v>
      </c>
      <c r="S48" s="127">
        <v>96.412689999999998</v>
      </c>
      <c r="T48" s="127">
        <v>0</v>
      </c>
      <c r="U48" s="127">
        <v>0</v>
      </c>
      <c r="V48" s="127">
        <v>91.119960000000006</v>
      </c>
      <c r="W48" s="127">
        <v>0</v>
      </c>
      <c r="X48" s="127">
        <v>0</v>
      </c>
      <c r="Y48" s="127">
        <v>86.835220000000007</v>
      </c>
      <c r="Z48" s="127">
        <f>SUM(B48:Y48)</f>
        <v>3367.815009999993</v>
      </c>
      <c r="AA48" s="122"/>
      <c r="AB48" s="122"/>
    </row>
    <row r="49" spans="1:28" x14ac:dyDescent="0.2">
      <c r="A49" s="86" t="s">
        <v>2704</v>
      </c>
      <c r="B49" s="127">
        <v>0</v>
      </c>
      <c r="C49" s="127">
        <v>0</v>
      </c>
      <c r="D49" s="127">
        <v>104.82766000000001</v>
      </c>
      <c r="E49" s="127">
        <v>44.929180000000002</v>
      </c>
      <c r="F49" s="127">
        <v>0</v>
      </c>
      <c r="G49" s="127">
        <v>52.258340000000537</v>
      </c>
      <c r="H49" s="127">
        <v>27.267139999999998</v>
      </c>
      <c r="I49" s="127">
        <v>0</v>
      </c>
      <c r="J49" s="127">
        <v>103.726</v>
      </c>
      <c r="K49" s="127">
        <v>0</v>
      </c>
      <c r="L49" s="127">
        <v>8.1911699999999996</v>
      </c>
      <c r="M49" s="127">
        <v>7.9881599999999997</v>
      </c>
      <c r="N49" s="127">
        <v>10.69242</v>
      </c>
      <c r="O49" s="127">
        <v>0</v>
      </c>
      <c r="P49" s="127">
        <v>2.2042100000000002</v>
      </c>
      <c r="Q49" s="127">
        <v>0</v>
      </c>
      <c r="R49" s="127">
        <v>0</v>
      </c>
      <c r="S49" s="127">
        <v>35.525289999999998</v>
      </c>
      <c r="T49" s="127">
        <v>0</v>
      </c>
      <c r="U49" s="127">
        <v>0</v>
      </c>
      <c r="V49" s="127">
        <v>14.158910000000001</v>
      </c>
      <c r="W49" s="127">
        <v>0</v>
      </c>
      <c r="X49" s="127">
        <v>0</v>
      </c>
      <c r="Y49" s="127">
        <v>23.17211</v>
      </c>
      <c r="Z49" s="127">
        <f>SUM(B49:Y49)</f>
        <v>434.9405900000005</v>
      </c>
      <c r="AA49" s="122"/>
      <c r="AB49" s="122"/>
    </row>
    <row r="50" spans="1:28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122"/>
    </row>
    <row r="51" spans="1:28" x14ac:dyDescent="0.2">
      <c r="A51" s="106" t="s">
        <v>2749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122"/>
    </row>
    <row r="52" spans="1:28" x14ac:dyDescent="0.2">
      <c r="A52" s="86" t="s">
        <v>2701</v>
      </c>
      <c r="B52" s="127">
        <v>785.59167000000002</v>
      </c>
      <c r="C52" s="127">
        <v>9647.2941099999989</v>
      </c>
      <c r="D52" s="127">
        <v>3051.6622200000002</v>
      </c>
      <c r="E52" s="127">
        <v>957.2354499999999</v>
      </c>
      <c r="F52" s="127">
        <v>0</v>
      </c>
      <c r="G52" s="127">
        <v>3556.4080199999999</v>
      </c>
      <c r="H52" s="127">
        <v>2450.8621200000002</v>
      </c>
      <c r="I52" s="127">
        <v>132.0325</v>
      </c>
      <c r="J52" s="127">
        <v>943.9403299999999</v>
      </c>
      <c r="K52" s="127">
        <v>0</v>
      </c>
      <c r="L52" s="127">
        <v>768.51113999996289</v>
      </c>
      <c r="M52" s="127">
        <v>408.55283000000009</v>
      </c>
      <c r="N52" s="127">
        <v>9069.7318200000009</v>
      </c>
      <c r="O52" s="127">
        <v>0</v>
      </c>
      <c r="P52" s="127">
        <v>281.58002999999997</v>
      </c>
      <c r="Q52" s="127">
        <v>0</v>
      </c>
      <c r="R52" s="127">
        <v>8.1614199999999997</v>
      </c>
      <c r="S52" s="127">
        <v>2157.7039699999996</v>
      </c>
      <c r="T52" s="127">
        <v>17125.411620000003</v>
      </c>
      <c r="U52" s="127">
        <v>547.29501000000005</v>
      </c>
      <c r="V52" s="127">
        <v>3362.7216800000001</v>
      </c>
      <c r="W52" s="127">
        <v>0</v>
      </c>
      <c r="X52" s="127">
        <v>31054.59434</v>
      </c>
      <c r="Y52" s="127">
        <v>1291.73524</v>
      </c>
      <c r="Z52" s="127">
        <f>SUM(B52:Y52)</f>
        <v>87601.025519999966</v>
      </c>
      <c r="AA52" s="122"/>
      <c r="AB52" s="122"/>
    </row>
    <row r="53" spans="1:28" x14ac:dyDescent="0.2">
      <c r="A53" s="86" t="s">
        <v>2702</v>
      </c>
      <c r="B53" s="127">
        <v>3773.5694900000003</v>
      </c>
      <c r="C53" s="127">
        <v>10258.51505</v>
      </c>
      <c r="D53" s="127">
        <v>36971.617819999999</v>
      </c>
      <c r="E53" s="127">
        <v>6091.2523700000002</v>
      </c>
      <c r="F53" s="127">
        <v>9966.3233997000007</v>
      </c>
      <c r="G53" s="127">
        <v>24168.817310000042</v>
      </c>
      <c r="H53" s="127">
        <v>17752.252219999998</v>
      </c>
      <c r="I53" s="127">
        <v>2999.4566100000002</v>
      </c>
      <c r="J53" s="127">
        <v>8616.2351199999994</v>
      </c>
      <c r="K53" s="127">
        <v>17664.18735</v>
      </c>
      <c r="L53" s="127">
        <v>19170.406740000002</v>
      </c>
      <c r="M53" s="127">
        <v>1657.2201800000003</v>
      </c>
      <c r="N53" s="127">
        <v>14277.671920000001</v>
      </c>
      <c r="O53" s="127">
        <v>2404.3857499999999</v>
      </c>
      <c r="P53" s="127">
        <v>3203.3769699999998</v>
      </c>
      <c r="Q53" s="127">
        <v>153.45372</v>
      </c>
      <c r="R53" s="127">
        <v>1698.4651899999999</v>
      </c>
      <c r="S53" s="127">
        <v>14647.983399999999</v>
      </c>
      <c r="T53" s="127">
        <v>0</v>
      </c>
      <c r="U53" s="127">
        <v>5897.4633099999992</v>
      </c>
      <c r="V53" s="127">
        <v>7181.9409800000003</v>
      </c>
      <c r="W53" s="127">
        <v>23.83175</v>
      </c>
      <c r="X53" s="127">
        <v>0</v>
      </c>
      <c r="Y53" s="127">
        <v>13854.226980000001</v>
      </c>
      <c r="Z53" s="127">
        <f>SUM(B53:Y53)</f>
        <v>222432.65362970004</v>
      </c>
      <c r="AA53" s="122"/>
      <c r="AB53" s="122"/>
    </row>
    <row r="54" spans="1:28" x14ac:dyDescent="0.2">
      <c r="A54" s="86" t="s">
        <v>2703</v>
      </c>
      <c r="B54" s="127">
        <v>0</v>
      </c>
      <c r="C54" s="127">
        <v>1115.7247399999999</v>
      </c>
      <c r="D54" s="127">
        <v>2620.2011499999999</v>
      </c>
      <c r="E54" s="127">
        <v>0</v>
      </c>
      <c r="F54" s="127">
        <v>2703.7511448</v>
      </c>
      <c r="G54" s="127">
        <v>2183.5040099999997</v>
      </c>
      <c r="H54" s="127">
        <v>619.09884</v>
      </c>
      <c r="I54" s="127">
        <v>674.08474999999999</v>
      </c>
      <c r="J54" s="127">
        <v>0</v>
      </c>
      <c r="K54" s="127">
        <v>0</v>
      </c>
      <c r="L54" s="127">
        <v>16466.412390000012</v>
      </c>
      <c r="M54" s="127">
        <v>-0.46799000000000002</v>
      </c>
      <c r="N54" s="127">
        <v>5339.1946600000001</v>
      </c>
      <c r="O54" s="127">
        <v>0</v>
      </c>
      <c r="P54" s="127">
        <v>0</v>
      </c>
      <c r="Q54" s="127">
        <v>0</v>
      </c>
      <c r="R54" s="127">
        <v>3543.8853300000001</v>
      </c>
      <c r="S54" s="127">
        <v>7624.7279000000008</v>
      </c>
      <c r="T54" s="127">
        <v>0</v>
      </c>
      <c r="U54" s="127">
        <v>542.18587000000002</v>
      </c>
      <c r="V54" s="127">
        <v>2966.4018300000002</v>
      </c>
      <c r="W54" s="127">
        <v>0</v>
      </c>
      <c r="X54" s="127">
        <v>0</v>
      </c>
      <c r="Y54" s="127">
        <v>6301.00468</v>
      </c>
      <c r="Z54" s="127">
        <f>SUM(B54:Y54)</f>
        <v>52699.70930480001</v>
      </c>
      <c r="AA54" s="122"/>
      <c r="AB54" s="122"/>
    </row>
    <row r="55" spans="1:28" x14ac:dyDescent="0.2">
      <c r="A55" s="86" t="s">
        <v>2704</v>
      </c>
      <c r="B55" s="127">
        <v>118.24019</v>
      </c>
      <c r="C55" s="127">
        <v>4726.7294700000002</v>
      </c>
      <c r="D55" s="127">
        <v>4158.6859100000001</v>
      </c>
      <c r="E55" s="127">
        <v>404.15893</v>
      </c>
      <c r="F55" s="127">
        <v>2756.9452000000001</v>
      </c>
      <c r="G55" s="127">
        <v>6333.7483500000008</v>
      </c>
      <c r="H55" s="127">
        <v>940.44131999999991</v>
      </c>
      <c r="I55" s="127">
        <v>0</v>
      </c>
      <c r="J55" s="127">
        <v>4215.5721400000002</v>
      </c>
      <c r="K55" s="127">
        <v>0</v>
      </c>
      <c r="L55" s="127">
        <v>2167.0624700000003</v>
      </c>
      <c r="M55" s="127">
        <v>323.88979999999998</v>
      </c>
      <c r="N55" s="127">
        <v>9071.6027599999998</v>
      </c>
      <c r="O55" s="127">
        <v>0</v>
      </c>
      <c r="P55" s="127">
        <v>54.00282</v>
      </c>
      <c r="Q55" s="127">
        <v>0</v>
      </c>
      <c r="R55" s="127">
        <v>-1.32857</v>
      </c>
      <c r="S55" s="127">
        <v>9449.3184499999988</v>
      </c>
      <c r="T55" s="127">
        <v>0</v>
      </c>
      <c r="U55" s="127">
        <v>0.75463000000000002</v>
      </c>
      <c r="V55" s="127">
        <v>1954.8523899999998</v>
      </c>
      <c r="W55" s="127">
        <v>0</v>
      </c>
      <c r="X55" s="127">
        <v>0</v>
      </c>
      <c r="Y55" s="127">
        <v>2511.2585800000002</v>
      </c>
      <c r="Z55" s="127">
        <f>SUM(B55:Y55)</f>
        <v>49185.934840000009</v>
      </c>
      <c r="AA55" s="122"/>
      <c r="AB55" s="122"/>
    </row>
    <row r="56" spans="1:28" x14ac:dyDescent="0.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122"/>
    </row>
    <row r="57" spans="1:28" x14ac:dyDescent="0.2">
      <c r="A57" s="106" t="s">
        <v>2750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122"/>
    </row>
    <row r="58" spans="1:28" x14ac:dyDescent="0.2">
      <c r="A58" s="86" t="s">
        <v>2701</v>
      </c>
      <c r="B58" s="127">
        <v>0</v>
      </c>
      <c r="C58" s="127">
        <v>773.75035000000003</v>
      </c>
      <c r="D58" s="127">
        <v>0</v>
      </c>
      <c r="E58" s="127">
        <v>246.83754000000002</v>
      </c>
      <c r="F58" s="127">
        <v>0</v>
      </c>
      <c r="G58" s="127">
        <v>0</v>
      </c>
      <c r="H58" s="127">
        <v>251.1592</v>
      </c>
      <c r="I58" s="127">
        <v>0</v>
      </c>
      <c r="J58" s="127">
        <v>177.71917999999999</v>
      </c>
      <c r="K58" s="127">
        <v>0</v>
      </c>
      <c r="L58" s="127">
        <v>-9.9060599999999912</v>
      </c>
      <c r="M58" s="127">
        <v>0</v>
      </c>
      <c r="N58" s="127">
        <v>5.3945099999999995</v>
      </c>
      <c r="O58" s="127">
        <v>0</v>
      </c>
      <c r="P58" s="127">
        <v>0</v>
      </c>
      <c r="Q58" s="127">
        <v>0</v>
      </c>
      <c r="R58" s="127">
        <v>0</v>
      </c>
      <c r="S58" s="127">
        <v>0.21681999999999998</v>
      </c>
      <c r="T58" s="127">
        <v>1.18177</v>
      </c>
      <c r="U58" s="127">
        <v>320.01565999999997</v>
      </c>
      <c r="V58" s="127">
        <v>0</v>
      </c>
      <c r="W58" s="127">
        <v>0</v>
      </c>
      <c r="X58" s="127">
        <v>193.19363000000001</v>
      </c>
      <c r="Y58" s="127">
        <v>0</v>
      </c>
      <c r="Z58" s="127">
        <f>SUM(B58:Y58)</f>
        <v>1959.5626000000002</v>
      </c>
      <c r="AA58" s="122"/>
      <c r="AB58" s="122"/>
    </row>
    <row r="59" spans="1:28" x14ac:dyDescent="0.2">
      <c r="A59" s="86" t="s">
        <v>2702</v>
      </c>
      <c r="B59" s="127">
        <v>0</v>
      </c>
      <c r="C59" s="127">
        <v>586.03963999999996</v>
      </c>
      <c r="D59" s="127">
        <v>176.25725</v>
      </c>
      <c r="E59" s="127">
        <v>1988.1553800000002</v>
      </c>
      <c r="F59" s="127">
        <v>0</v>
      </c>
      <c r="G59" s="127">
        <v>240.15017</v>
      </c>
      <c r="H59" s="127">
        <v>10786.326480000002</v>
      </c>
      <c r="I59" s="127">
        <v>0</v>
      </c>
      <c r="J59" s="127">
        <v>4084.3701800000003</v>
      </c>
      <c r="K59" s="127">
        <v>0</v>
      </c>
      <c r="L59" s="127">
        <v>0.32500000000000001</v>
      </c>
      <c r="M59" s="127">
        <v>0</v>
      </c>
      <c r="N59" s="127">
        <v>2055.70489</v>
      </c>
      <c r="O59" s="127">
        <v>17358.451549999998</v>
      </c>
      <c r="P59" s="127">
        <v>3.8469699999999998</v>
      </c>
      <c r="Q59" s="127">
        <v>0</v>
      </c>
      <c r="R59" s="127">
        <v>11.284529999999998</v>
      </c>
      <c r="S59" s="127">
        <v>2250.4623600000004</v>
      </c>
      <c r="T59" s="127">
        <v>0</v>
      </c>
      <c r="U59" s="127">
        <v>3544.6847699999998</v>
      </c>
      <c r="V59" s="127">
        <v>0</v>
      </c>
      <c r="W59" s="127">
        <v>0</v>
      </c>
      <c r="X59" s="127">
        <v>0</v>
      </c>
      <c r="Y59" s="127">
        <v>0</v>
      </c>
      <c r="Z59" s="127">
        <f>SUM(B59:Y59)</f>
        <v>43086.05917</v>
      </c>
      <c r="AA59" s="122"/>
      <c r="AB59" s="122"/>
    </row>
    <row r="60" spans="1:28" x14ac:dyDescent="0.2">
      <c r="A60" s="86" t="s">
        <v>2703</v>
      </c>
      <c r="B60" s="127">
        <v>0</v>
      </c>
      <c r="C60" s="127">
        <v>682.39956999999993</v>
      </c>
      <c r="D60" s="127">
        <v>0</v>
      </c>
      <c r="E60" s="127">
        <v>0</v>
      </c>
      <c r="F60" s="127">
        <v>0</v>
      </c>
      <c r="G60" s="127">
        <v>107.94549000000001</v>
      </c>
      <c r="H60" s="127">
        <v>5763.2211500000003</v>
      </c>
      <c r="I60" s="127">
        <v>0</v>
      </c>
      <c r="J60" s="127">
        <v>32.09375</v>
      </c>
      <c r="K60" s="127">
        <v>0</v>
      </c>
      <c r="L60" s="127">
        <v>250.04783999999998</v>
      </c>
      <c r="M60" s="127">
        <v>0</v>
      </c>
      <c r="N60" s="127">
        <v>42.185629999999996</v>
      </c>
      <c r="O60" s="127">
        <v>0</v>
      </c>
      <c r="P60" s="127">
        <v>0</v>
      </c>
      <c r="Q60" s="127">
        <v>0</v>
      </c>
      <c r="R60" s="127">
        <v>8.9860000000000007</v>
      </c>
      <c r="S60" s="127">
        <v>0</v>
      </c>
      <c r="T60" s="127">
        <v>0</v>
      </c>
      <c r="U60" s="127">
        <v>108.13405999999999</v>
      </c>
      <c r="V60" s="127">
        <v>0</v>
      </c>
      <c r="W60" s="127">
        <v>0</v>
      </c>
      <c r="X60" s="127">
        <v>0</v>
      </c>
      <c r="Y60" s="127">
        <v>0</v>
      </c>
      <c r="Z60" s="127">
        <f>SUM(B60:Y60)</f>
        <v>6995.0134900000003</v>
      </c>
      <c r="AA60" s="122"/>
      <c r="AB60" s="122"/>
    </row>
    <row r="61" spans="1:28" x14ac:dyDescent="0.2">
      <c r="A61" s="86" t="s">
        <v>2704</v>
      </c>
      <c r="B61" s="127">
        <v>0</v>
      </c>
      <c r="C61" s="127">
        <v>443.60957000000002</v>
      </c>
      <c r="D61" s="127">
        <v>0</v>
      </c>
      <c r="E61" s="127">
        <v>126.69085000000001</v>
      </c>
      <c r="F61" s="127">
        <v>0</v>
      </c>
      <c r="G61" s="127">
        <v>355.24816999999996</v>
      </c>
      <c r="H61" s="127">
        <v>26.842880000000001</v>
      </c>
      <c r="I61" s="127">
        <v>0</v>
      </c>
      <c r="J61" s="127">
        <v>139.65887000000001</v>
      </c>
      <c r="K61" s="127">
        <v>0</v>
      </c>
      <c r="L61" s="127">
        <v>0</v>
      </c>
      <c r="M61" s="127">
        <v>0</v>
      </c>
      <c r="N61" s="127">
        <v>24.783609999999999</v>
      </c>
      <c r="O61" s="127">
        <v>0</v>
      </c>
      <c r="P61" s="127">
        <v>0</v>
      </c>
      <c r="Q61" s="127">
        <v>0</v>
      </c>
      <c r="R61" s="127">
        <v>0</v>
      </c>
      <c r="S61" s="127">
        <v>76.940830000000005</v>
      </c>
      <c r="T61" s="127">
        <v>0</v>
      </c>
      <c r="U61" s="127">
        <v>0</v>
      </c>
      <c r="V61" s="127">
        <v>0</v>
      </c>
      <c r="W61" s="127">
        <v>0</v>
      </c>
      <c r="X61" s="127">
        <v>0</v>
      </c>
      <c r="Y61" s="127">
        <v>393.32162</v>
      </c>
      <c r="Z61" s="127">
        <f>SUM(B61:Y61)</f>
        <v>1587.0963999999999</v>
      </c>
      <c r="AA61" s="122"/>
      <c r="AB61" s="122"/>
    </row>
    <row r="62" spans="1:28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122"/>
    </row>
    <row r="63" spans="1:28" x14ac:dyDescent="0.2">
      <c r="A63" s="130" t="s">
        <v>2706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122"/>
    </row>
    <row r="64" spans="1:28" x14ac:dyDescent="0.2">
      <c r="A64" s="86" t="s">
        <v>2701</v>
      </c>
      <c r="B64" s="127">
        <v>91.106849999999994</v>
      </c>
      <c r="C64" s="127">
        <v>20778.53169</v>
      </c>
      <c r="D64" s="127">
        <v>10095.606659999999</v>
      </c>
      <c r="E64" s="127">
        <v>222.58457000000001</v>
      </c>
      <c r="F64" s="127">
        <v>0</v>
      </c>
      <c r="G64" s="127">
        <v>3.1981899999999999</v>
      </c>
      <c r="H64" s="127">
        <v>4279.5752299999995</v>
      </c>
      <c r="I64" s="127">
        <v>404.65163000000001</v>
      </c>
      <c r="J64" s="127">
        <v>0</v>
      </c>
      <c r="K64" s="127">
        <v>0</v>
      </c>
      <c r="L64" s="127">
        <v>23.014220000000002</v>
      </c>
      <c r="M64" s="127">
        <v>28.43337</v>
      </c>
      <c r="N64" s="127">
        <v>10874.539439999999</v>
      </c>
      <c r="O64" s="127">
        <v>0</v>
      </c>
      <c r="P64" s="127">
        <v>45.409600000000005</v>
      </c>
      <c r="Q64" s="127">
        <v>0</v>
      </c>
      <c r="R64" s="127">
        <v>409.45197000000002</v>
      </c>
      <c r="S64" s="127">
        <v>54681.756440000034</v>
      </c>
      <c r="T64" s="127">
        <v>0</v>
      </c>
      <c r="U64" s="127">
        <v>17.34319</v>
      </c>
      <c r="V64" s="127">
        <v>1.43855</v>
      </c>
      <c r="W64" s="127">
        <v>0</v>
      </c>
      <c r="X64" s="127">
        <v>0.53188000000000002</v>
      </c>
      <c r="Y64" s="127">
        <v>46475.857870000007</v>
      </c>
      <c r="Z64" s="127">
        <f>SUM(B64:Y64)</f>
        <v>148433.03135000003</v>
      </c>
      <c r="AA64" s="122"/>
      <c r="AB64" s="122"/>
    </row>
    <row r="65" spans="1:28" x14ac:dyDescent="0.2">
      <c r="A65" s="86" t="s">
        <v>2702</v>
      </c>
      <c r="B65" s="127">
        <v>4123.1895199999999</v>
      </c>
      <c r="C65" s="127">
        <v>12744.909969999999</v>
      </c>
      <c r="D65" s="127">
        <v>56337.208729999998</v>
      </c>
      <c r="E65" s="127">
        <v>1086.2065500000001</v>
      </c>
      <c r="F65" s="127">
        <v>0</v>
      </c>
      <c r="G65" s="127">
        <v>1278.1454099999999</v>
      </c>
      <c r="H65" s="127">
        <v>35353.396710000001</v>
      </c>
      <c r="I65" s="127">
        <v>374.17608000000001</v>
      </c>
      <c r="J65" s="127">
        <v>0</v>
      </c>
      <c r="K65" s="127">
        <v>0</v>
      </c>
      <c r="L65" s="127">
        <v>18137.550770000002</v>
      </c>
      <c r="M65" s="127">
        <v>92.983549999999994</v>
      </c>
      <c r="N65" s="127">
        <v>8305.3299900000002</v>
      </c>
      <c r="O65" s="127">
        <v>0</v>
      </c>
      <c r="P65" s="127">
        <v>1670.91553</v>
      </c>
      <c r="Q65" s="127">
        <v>0</v>
      </c>
      <c r="R65" s="127">
        <v>404.39026000000001</v>
      </c>
      <c r="S65" s="127">
        <v>99111.27115000003</v>
      </c>
      <c r="T65" s="127">
        <v>0</v>
      </c>
      <c r="U65" s="127">
        <v>150.68566000000001</v>
      </c>
      <c r="V65" s="127">
        <v>862.28496999999993</v>
      </c>
      <c r="W65" s="127">
        <v>0</v>
      </c>
      <c r="X65" s="127">
        <v>0</v>
      </c>
      <c r="Y65" s="127">
        <v>67684.893450000003</v>
      </c>
      <c r="Z65" s="127">
        <f>SUM(B65:Y65)</f>
        <v>307717.53830000001</v>
      </c>
      <c r="AA65" s="122"/>
      <c r="AB65" s="122"/>
    </row>
    <row r="66" spans="1:28" x14ac:dyDescent="0.2">
      <c r="A66" s="86" t="s">
        <v>2703</v>
      </c>
      <c r="B66" s="127">
        <v>20.411650000000002</v>
      </c>
      <c r="C66" s="127">
        <v>691.78645999999992</v>
      </c>
      <c r="D66" s="127">
        <v>1897.7969300000002</v>
      </c>
      <c r="E66" s="127">
        <v>0</v>
      </c>
      <c r="F66" s="127">
        <v>0</v>
      </c>
      <c r="G66" s="127">
        <v>64.348230000000001</v>
      </c>
      <c r="H66" s="127">
        <v>118.12341000000001</v>
      </c>
      <c r="I66" s="127">
        <v>2.80959</v>
      </c>
      <c r="J66" s="127">
        <v>0</v>
      </c>
      <c r="K66" s="127">
        <v>0</v>
      </c>
      <c r="L66" s="127">
        <v>1070.1994999999999</v>
      </c>
      <c r="M66" s="127">
        <v>0</v>
      </c>
      <c r="N66" s="127">
        <v>0.18518000000000001</v>
      </c>
      <c r="O66" s="127">
        <v>0</v>
      </c>
      <c r="P66" s="127">
        <v>0</v>
      </c>
      <c r="Q66" s="127">
        <v>0</v>
      </c>
      <c r="R66" s="127">
        <v>8.3283100000000019</v>
      </c>
      <c r="S66" s="127">
        <v>732.70884000000012</v>
      </c>
      <c r="T66" s="127">
        <v>0</v>
      </c>
      <c r="U66" s="127">
        <v>1.36334</v>
      </c>
      <c r="V66" s="127">
        <v>4637.1106300000001</v>
      </c>
      <c r="W66" s="127">
        <v>0</v>
      </c>
      <c r="X66" s="127">
        <v>0</v>
      </c>
      <c r="Y66" s="127">
        <v>66251.795530000047</v>
      </c>
      <c r="Z66" s="127">
        <f>SUM(B66:Y66)</f>
        <v>75496.967600000047</v>
      </c>
      <c r="AA66" s="122"/>
      <c r="AB66" s="122"/>
    </row>
    <row r="67" spans="1:28" x14ac:dyDescent="0.2">
      <c r="A67" s="86" t="s">
        <v>2704</v>
      </c>
      <c r="B67" s="127">
        <v>301.99396999999999</v>
      </c>
      <c r="C67" s="127">
        <v>26504.313890000001</v>
      </c>
      <c r="D67" s="127">
        <v>49391.192450000002</v>
      </c>
      <c r="E67" s="127">
        <v>72.070580000000007</v>
      </c>
      <c r="F67" s="127">
        <v>0</v>
      </c>
      <c r="G67" s="127">
        <v>29.31157</v>
      </c>
      <c r="H67" s="127">
        <v>14845.599200000001</v>
      </c>
      <c r="I67" s="127">
        <v>233.02659</v>
      </c>
      <c r="J67" s="127">
        <v>0</v>
      </c>
      <c r="K67" s="127">
        <v>0</v>
      </c>
      <c r="L67" s="127">
        <v>134.12546</v>
      </c>
      <c r="M67" s="127">
        <v>13.532</v>
      </c>
      <c r="N67" s="127">
        <v>8556.1062899999997</v>
      </c>
      <c r="O67" s="127">
        <v>0</v>
      </c>
      <c r="P67" s="127">
        <v>11.222860000000001</v>
      </c>
      <c r="Q67" s="127">
        <v>0</v>
      </c>
      <c r="R67" s="127">
        <v>0</v>
      </c>
      <c r="S67" s="127">
        <v>42160.560700000002</v>
      </c>
      <c r="T67" s="127">
        <v>0</v>
      </c>
      <c r="U67" s="127">
        <v>0</v>
      </c>
      <c r="V67" s="127">
        <v>2.9849200000000002</v>
      </c>
      <c r="W67" s="127">
        <v>0</v>
      </c>
      <c r="X67" s="127">
        <v>0</v>
      </c>
      <c r="Y67" s="127">
        <v>31078.941920000005</v>
      </c>
      <c r="Z67" s="127">
        <f>SUM(B67:Y67)</f>
        <v>173334.98240000001</v>
      </c>
      <c r="AA67" s="122"/>
      <c r="AB67" s="122"/>
    </row>
    <row r="68" spans="1:28" x14ac:dyDescent="0.2">
      <c r="A68" s="86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2"/>
      <c r="AB68" s="122"/>
    </row>
    <row r="69" spans="1:28" s="4" customFormat="1" x14ac:dyDescent="0.2">
      <c r="A69" s="130" t="s">
        <v>2698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22"/>
    </row>
    <row r="70" spans="1:28" x14ac:dyDescent="0.2">
      <c r="A70" s="86" t="s">
        <v>2701</v>
      </c>
      <c r="B70" s="127">
        <v>8824.9818200000009</v>
      </c>
      <c r="C70" s="127">
        <v>61370.273679999998</v>
      </c>
      <c r="D70" s="127">
        <v>42161.658130000003</v>
      </c>
      <c r="E70" s="127">
        <v>24390.964450000003</v>
      </c>
      <c r="F70" s="127">
        <v>0</v>
      </c>
      <c r="G70" s="127">
        <v>53512.130170000048</v>
      </c>
      <c r="H70" s="127">
        <v>11120.36598</v>
      </c>
      <c r="I70" s="127">
        <v>7695.8084399999998</v>
      </c>
      <c r="J70" s="127">
        <v>5053.25774</v>
      </c>
      <c r="K70" s="127">
        <v>0</v>
      </c>
      <c r="L70" s="127">
        <v>48318.019889999778</v>
      </c>
      <c r="M70" s="127">
        <v>6140.0306</v>
      </c>
      <c r="N70" s="127">
        <v>37891.371890000002</v>
      </c>
      <c r="O70" s="127">
        <v>0</v>
      </c>
      <c r="P70" s="127">
        <v>7516.5539800000006</v>
      </c>
      <c r="Q70" s="127">
        <v>0</v>
      </c>
      <c r="R70" s="127">
        <v>1637.5517299999999</v>
      </c>
      <c r="S70" s="127">
        <v>78175.52545000003</v>
      </c>
      <c r="T70" s="127">
        <v>253437.97959000003</v>
      </c>
      <c r="U70" s="127">
        <v>4252.9493499999999</v>
      </c>
      <c r="V70" s="127">
        <v>9933.8888038346959</v>
      </c>
      <c r="W70" s="127">
        <v>0</v>
      </c>
      <c r="X70" s="127">
        <v>248476.74199000001</v>
      </c>
      <c r="Y70" s="127">
        <v>55508.007479999986</v>
      </c>
      <c r="Z70" s="127">
        <f>SUM(B70:Y70)</f>
        <v>965418.06116383465</v>
      </c>
      <c r="AA70" s="122"/>
      <c r="AB70" s="122"/>
    </row>
    <row r="71" spans="1:28" x14ac:dyDescent="0.2">
      <c r="A71" s="86" t="s">
        <v>2702</v>
      </c>
      <c r="B71" s="127">
        <v>42183.12859</v>
      </c>
      <c r="C71" s="127">
        <v>349562.65680000006</v>
      </c>
      <c r="D71" s="127">
        <v>728936.49119999981</v>
      </c>
      <c r="E71" s="127">
        <v>159978.16603999998</v>
      </c>
      <c r="F71" s="127">
        <v>141445.83293970002</v>
      </c>
      <c r="G71" s="127">
        <v>762205.34850000066</v>
      </c>
      <c r="H71" s="127">
        <v>358508.95321000001</v>
      </c>
      <c r="I71" s="127">
        <v>76235.455950000003</v>
      </c>
      <c r="J71" s="127">
        <v>456535.62776</v>
      </c>
      <c r="K71" s="127">
        <v>212855.63107999999</v>
      </c>
      <c r="L71" s="127">
        <v>110197.39381999997</v>
      </c>
      <c r="M71" s="127">
        <v>56857.665000000001</v>
      </c>
      <c r="N71" s="127">
        <v>371543.59415000002</v>
      </c>
      <c r="O71" s="127">
        <v>190576.64204999999</v>
      </c>
      <c r="P71" s="127">
        <v>105476.95513</v>
      </c>
      <c r="Q71" s="127">
        <v>48153.397580000004</v>
      </c>
      <c r="R71" s="127">
        <v>67668.04892999999</v>
      </c>
      <c r="S71" s="127">
        <v>572266.25171000022</v>
      </c>
      <c r="T71" s="127">
        <v>0</v>
      </c>
      <c r="U71" s="127">
        <v>111200.98092</v>
      </c>
      <c r="V71" s="127">
        <v>40815.788159263007</v>
      </c>
      <c r="W71" s="127">
        <v>4649.1297199999999</v>
      </c>
      <c r="X71" s="127">
        <v>0</v>
      </c>
      <c r="Y71" s="127">
        <v>310045.98574999988</v>
      </c>
      <c r="Z71" s="127">
        <f>SUM(B71:Y71)</f>
        <v>5277899.1249889638</v>
      </c>
      <c r="AA71" s="122"/>
      <c r="AB71" s="122"/>
    </row>
    <row r="72" spans="1:28" x14ac:dyDescent="0.2">
      <c r="A72" s="86" t="s">
        <v>2703</v>
      </c>
      <c r="B72" s="127">
        <v>45344.189330000001</v>
      </c>
      <c r="C72" s="127">
        <v>194814.73807000002</v>
      </c>
      <c r="D72" s="127">
        <v>130849.25827999998</v>
      </c>
      <c r="E72" s="127">
        <v>0</v>
      </c>
      <c r="F72" s="127">
        <v>15969.445854799998</v>
      </c>
      <c r="G72" s="127">
        <v>46907.213950000121</v>
      </c>
      <c r="H72" s="127">
        <v>44697.778730000005</v>
      </c>
      <c r="I72" s="127">
        <v>25264.613659999995</v>
      </c>
      <c r="J72" s="127">
        <v>32.09375</v>
      </c>
      <c r="K72" s="127">
        <v>0</v>
      </c>
      <c r="L72" s="127">
        <v>174792.86937999996</v>
      </c>
      <c r="M72" s="127">
        <v>-4.4199800000000007</v>
      </c>
      <c r="N72" s="127">
        <v>52906.194790000009</v>
      </c>
      <c r="O72" s="127">
        <v>0</v>
      </c>
      <c r="P72" s="127">
        <v>0</v>
      </c>
      <c r="Q72" s="127">
        <v>0</v>
      </c>
      <c r="R72" s="127">
        <v>16064.9301</v>
      </c>
      <c r="S72" s="127">
        <v>25221.939140000002</v>
      </c>
      <c r="T72" s="127">
        <v>0</v>
      </c>
      <c r="U72" s="127">
        <v>14706.571609999999</v>
      </c>
      <c r="V72" s="127">
        <v>46361.068839092979</v>
      </c>
      <c r="W72" s="127">
        <v>0</v>
      </c>
      <c r="X72" s="127">
        <v>0</v>
      </c>
      <c r="Y72" s="127">
        <v>132141.86788000003</v>
      </c>
      <c r="Z72" s="127">
        <f>SUM(B72:Y72)</f>
        <v>966070.35338389303</v>
      </c>
      <c r="AA72" s="122"/>
      <c r="AB72" s="122"/>
    </row>
    <row r="73" spans="1:28" ht="13.5" thickBot="1" x14ac:dyDescent="0.25">
      <c r="A73" s="100" t="s">
        <v>2704</v>
      </c>
      <c r="B73" s="132">
        <v>14217.08574</v>
      </c>
      <c r="C73" s="132">
        <v>61274.813679999999</v>
      </c>
      <c r="D73" s="132">
        <v>101723.23338999999</v>
      </c>
      <c r="E73" s="132">
        <v>10609.256949999999</v>
      </c>
      <c r="F73" s="132">
        <v>26579.483179999999</v>
      </c>
      <c r="G73" s="132">
        <v>74359.396450000044</v>
      </c>
      <c r="H73" s="132">
        <v>22022.697230000002</v>
      </c>
      <c r="I73" s="132">
        <v>918.46213999999998</v>
      </c>
      <c r="J73" s="132">
        <v>50031.953129999994</v>
      </c>
      <c r="K73" s="132">
        <v>0</v>
      </c>
      <c r="L73" s="132">
        <v>30270.498110000004</v>
      </c>
      <c r="M73" s="132">
        <v>8898.6666100000002</v>
      </c>
      <c r="N73" s="132">
        <v>38828.071859999996</v>
      </c>
      <c r="O73" s="132">
        <v>0</v>
      </c>
      <c r="P73" s="132">
        <v>988.93055000000004</v>
      </c>
      <c r="Q73" s="132">
        <v>0</v>
      </c>
      <c r="R73" s="132">
        <v>17.009510000000002</v>
      </c>
      <c r="S73" s="132">
        <v>89588.84855000001</v>
      </c>
      <c r="T73" s="132">
        <v>0</v>
      </c>
      <c r="U73" s="132">
        <v>2013.8179299999999</v>
      </c>
      <c r="V73" s="132">
        <v>13637.088287809318</v>
      </c>
      <c r="W73" s="132">
        <v>0</v>
      </c>
      <c r="X73" s="132">
        <v>0</v>
      </c>
      <c r="Y73" s="132">
        <v>65468.385770000008</v>
      </c>
      <c r="Z73" s="132">
        <f>SUM(B73:Y73)</f>
        <v>611447.69906780939</v>
      </c>
      <c r="AA73" s="122"/>
      <c r="AB73" s="122"/>
    </row>
    <row r="74" spans="1:28" x14ac:dyDescent="0.2">
      <c r="A74" s="82" t="s">
        <v>1578</v>
      </c>
    </row>
  </sheetData>
  <mergeCells count="2">
    <mergeCell ref="A5:L6"/>
    <mergeCell ref="M5:Z6"/>
  </mergeCells>
  <phoneticPr fontId="2" type="noConversion"/>
  <conditionalFormatting sqref="B8:Y8">
    <cfRule type="expression" dxfId="26" priority="1" stopIfTrue="1">
      <formula>$AU8=1</formula>
    </cfRule>
  </conditionalFormatting>
  <conditionalFormatting sqref="Z8">
    <cfRule type="expression" dxfId="25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9685039370078741" top="0.39" bottom="0.73" header="0.28999999999999998" footer="0.51181102362204722"/>
  <pageSetup paperSize="5" scale="52" orientation="landscape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showGridLines="0" workbookViewId="0">
      <selection activeCell="A2" sqref="A2"/>
    </sheetView>
  </sheetViews>
  <sheetFormatPr defaultRowHeight="12.75" x14ac:dyDescent="0.2"/>
  <cols>
    <col min="1" max="1" width="27.7109375" style="120" customWidth="1"/>
    <col min="2" max="16384" width="9.140625" style="120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2307</v>
      </c>
      <c r="AA3" s="178" t="s">
        <v>2308</v>
      </c>
    </row>
    <row r="5" spans="1:29" x14ac:dyDescent="0.2">
      <c r="A5" s="679" t="s">
        <v>2906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8" t="s">
        <v>2907</v>
      </c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</row>
    <row r="6" spans="1:29" x14ac:dyDescent="0.2">
      <c r="A6" s="679"/>
      <c r="B6" s="679"/>
      <c r="C6" s="679"/>
      <c r="D6" s="679"/>
      <c r="E6" s="679"/>
      <c r="F6" s="679"/>
      <c r="G6" s="679"/>
      <c r="H6" s="679"/>
      <c r="I6" s="679"/>
      <c r="J6" s="679"/>
      <c r="K6" s="679"/>
      <c r="L6" s="679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</row>
    <row r="7" spans="1:29" ht="13.5" thickBot="1" x14ac:dyDescent="0.25">
      <c r="AA7" s="14" t="s">
        <v>2525</v>
      </c>
    </row>
    <row r="8" spans="1:29" s="133" customFormat="1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  <c r="AA8"/>
      <c r="AB8"/>
      <c r="AC8"/>
    </row>
    <row r="9" spans="1:29" x14ac:dyDescent="0.2">
      <c r="A9" s="124" t="s">
        <v>2689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2"/>
      <c r="AB9" s="122"/>
    </row>
    <row r="10" spans="1:29" s="122" customFormat="1" x14ac:dyDescent="0.2">
      <c r="A10" s="135" t="s">
        <v>2709</v>
      </c>
      <c r="B10" s="127">
        <v>12515.053449999999</v>
      </c>
      <c r="C10" s="127">
        <v>129122.90729999999</v>
      </c>
      <c r="D10" s="127">
        <v>203838.48108000003</v>
      </c>
      <c r="E10" s="127">
        <v>30157.966649999998</v>
      </c>
      <c r="F10" s="127">
        <v>58351.006760000004</v>
      </c>
      <c r="G10" s="127">
        <v>220121.86847000016</v>
      </c>
      <c r="H10" s="127">
        <v>82575.391009999992</v>
      </c>
      <c r="I10" s="127">
        <v>19291.872309999999</v>
      </c>
      <c r="J10" s="127">
        <v>81494.828239999988</v>
      </c>
      <c r="K10" s="127">
        <v>41767.182609999996</v>
      </c>
      <c r="L10" s="127">
        <v>82590.705129999813</v>
      </c>
      <c r="M10" s="127">
        <v>22326.19917</v>
      </c>
      <c r="N10" s="127">
        <v>107109.27002000001</v>
      </c>
      <c r="O10" s="127">
        <v>21812.193030000002</v>
      </c>
      <c r="P10" s="127">
        <v>8686.8275199999989</v>
      </c>
      <c r="Q10" s="127">
        <v>2945.4531399999996</v>
      </c>
      <c r="R10" s="127">
        <v>20119.91862</v>
      </c>
      <c r="S10" s="127">
        <v>154571.36997</v>
      </c>
      <c r="T10" s="127">
        <v>39242.188190000001</v>
      </c>
      <c r="U10" s="127">
        <v>12337.046390000001</v>
      </c>
      <c r="V10" s="127">
        <v>31671.027700000002</v>
      </c>
      <c r="W10" s="127">
        <v>394.57229999999998</v>
      </c>
      <c r="X10" s="127">
        <v>51415.703860000001</v>
      </c>
      <c r="Y10" s="127">
        <v>89308.340080000024</v>
      </c>
      <c r="Z10" s="127">
        <f>SUM(B10:Y10)</f>
        <v>1523767.3729999999</v>
      </c>
    </row>
    <row r="11" spans="1:29" s="122" customFormat="1" x14ac:dyDescent="0.2">
      <c r="A11" s="135" t="s">
        <v>2712</v>
      </c>
      <c r="B11" s="127">
        <v>12806.755730000001</v>
      </c>
      <c r="C11" s="127">
        <v>84984.2503</v>
      </c>
      <c r="D11" s="127">
        <v>139648.14233</v>
      </c>
      <c r="E11" s="127">
        <v>22484.539219999999</v>
      </c>
      <c r="F11" s="127">
        <v>15041.841729999998</v>
      </c>
      <c r="G11" s="127">
        <v>106310.16440000001</v>
      </c>
      <c r="H11" s="127">
        <v>64203.904650000004</v>
      </c>
      <c r="I11" s="127">
        <v>10275.20991</v>
      </c>
      <c r="J11" s="127">
        <v>59343.571069999991</v>
      </c>
      <c r="K11" s="127">
        <v>26622.57618</v>
      </c>
      <c r="L11" s="127">
        <v>55368.57834</v>
      </c>
      <c r="M11" s="127">
        <v>19061.692159999995</v>
      </c>
      <c r="N11" s="127">
        <v>94127.312390000006</v>
      </c>
      <c r="O11" s="127">
        <v>13207.604899999998</v>
      </c>
      <c r="P11" s="127">
        <v>7236.3490999999995</v>
      </c>
      <c r="Q11" s="127">
        <v>2640.2846099999997</v>
      </c>
      <c r="R11" s="127">
        <v>15758.113890000001</v>
      </c>
      <c r="S11" s="127">
        <v>135558.98506000001</v>
      </c>
      <c r="T11" s="127">
        <v>31845.93374</v>
      </c>
      <c r="U11" s="127">
        <v>10718.564940000002</v>
      </c>
      <c r="V11" s="127">
        <v>11054.511410000001</v>
      </c>
      <c r="W11" s="127">
        <v>328.04955000000001</v>
      </c>
      <c r="X11" s="127">
        <v>41686.349310000012</v>
      </c>
      <c r="Y11" s="127">
        <v>63862.313119999992</v>
      </c>
      <c r="Z11" s="127">
        <f>SUM(B11:Y11)</f>
        <v>1044175.5980399998</v>
      </c>
    </row>
    <row r="12" spans="1:29" s="134" customFormat="1" x14ac:dyDescent="0.2">
      <c r="A12" s="136" t="s">
        <v>2710</v>
      </c>
      <c r="B12" s="241">
        <f>(B10-B11)/B10*100</f>
        <v>-2.3308112998910233</v>
      </c>
      <c r="C12" s="241">
        <f t="shared" ref="C12:Z12" si="0">(C10-C11)/C10*100</f>
        <v>34.183444226088916</v>
      </c>
      <c r="D12" s="241">
        <f t="shared" si="0"/>
        <v>31.490785454198605</v>
      </c>
      <c r="E12" s="241">
        <f t="shared" si="0"/>
        <v>25.444114051369578</v>
      </c>
      <c r="F12" s="241">
        <f t="shared" si="0"/>
        <v>74.221795706340259</v>
      </c>
      <c r="G12" s="241">
        <f t="shared" si="0"/>
        <v>51.703951479728261</v>
      </c>
      <c r="H12" s="241">
        <f t="shared" si="0"/>
        <v>22.248137290412799</v>
      </c>
      <c r="I12" s="241">
        <f t="shared" si="0"/>
        <v>46.738140576050704</v>
      </c>
      <c r="J12" s="241">
        <f t="shared" si="0"/>
        <v>27.181181491376559</v>
      </c>
      <c r="K12" s="241">
        <f t="shared" si="0"/>
        <v>36.259583442369994</v>
      </c>
      <c r="L12" s="241">
        <f t="shared" si="0"/>
        <v>32.960278940773676</v>
      </c>
      <c r="M12" s="241">
        <f t="shared" si="0"/>
        <v>14.621866378342466</v>
      </c>
      <c r="N12" s="241">
        <f t="shared" si="0"/>
        <v>12.120293255267208</v>
      </c>
      <c r="O12" s="241">
        <f t="shared" si="0"/>
        <v>39.448523668232014</v>
      </c>
      <c r="P12" s="241">
        <f t="shared" si="0"/>
        <v>16.697446986952489</v>
      </c>
      <c r="Q12" s="241">
        <f t="shared" si="0"/>
        <v>10.360664912835787</v>
      </c>
      <c r="R12" s="241">
        <f t="shared" si="0"/>
        <v>21.679037636187019</v>
      </c>
      <c r="S12" s="241">
        <f t="shared" si="0"/>
        <v>12.300068837903174</v>
      </c>
      <c r="T12" s="241">
        <f t="shared" si="0"/>
        <v>18.847711585779436</v>
      </c>
      <c r="U12" s="241">
        <f t="shared" si="0"/>
        <v>13.118873017385155</v>
      </c>
      <c r="V12" s="241">
        <f t="shared" si="0"/>
        <v>65.095823492964826</v>
      </c>
      <c r="W12" s="241">
        <f t="shared" si="0"/>
        <v>16.859457696346141</v>
      </c>
      <c r="X12" s="241">
        <f t="shared" si="0"/>
        <v>18.922923969867423</v>
      </c>
      <c r="Y12" s="241">
        <f t="shared" si="0"/>
        <v>28.49232998531398</v>
      </c>
      <c r="Z12" s="241">
        <f t="shared" si="0"/>
        <v>31.474080851053905</v>
      </c>
    </row>
    <row r="13" spans="1:29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7"/>
    </row>
    <row r="14" spans="1:29" s="121" customFormat="1" x14ac:dyDescent="0.2">
      <c r="A14" s="106" t="s">
        <v>2748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27"/>
    </row>
    <row r="15" spans="1:29" s="122" customFormat="1" x14ac:dyDescent="0.2">
      <c r="A15" s="135" t="s">
        <v>2709</v>
      </c>
      <c r="B15" s="127">
        <v>11094.74682</v>
      </c>
      <c r="C15" s="127">
        <v>23380.720240000006</v>
      </c>
      <c r="D15" s="127">
        <v>49030.853340000001</v>
      </c>
      <c r="E15" s="127">
        <v>3080.86285</v>
      </c>
      <c r="F15" s="127">
        <v>10789.617759999999</v>
      </c>
      <c r="G15" s="127">
        <v>31834.469479999934</v>
      </c>
      <c r="H15" s="127">
        <v>19600.006109999995</v>
      </c>
      <c r="I15" s="127">
        <v>801.4203100000002</v>
      </c>
      <c r="J15" s="127">
        <v>30594.598040000004</v>
      </c>
      <c r="K15" s="127">
        <v>6558.0298600000006</v>
      </c>
      <c r="L15" s="127">
        <v>24243.825669999977</v>
      </c>
      <c r="M15" s="127">
        <v>4114.6845499999999</v>
      </c>
      <c r="N15" s="127">
        <v>20279.202430000001</v>
      </c>
      <c r="O15" s="127">
        <v>4339.6041999999998</v>
      </c>
      <c r="P15" s="127">
        <v>1506.51971</v>
      </c>
      <c r="Q15" s="127">
        <v>224.36055999999999</v>
      </c>
      <c r="R15" s="127">
        <v>2127.6617299999998</v>
      </c>
      <c r="S15" s="127">
        <v>35023.470480000004</v>
      </c>
      <c r="T15" s="127">
        <v>16550.133020000001</v>
      </c>
      <c r="U15" s="127">
        <v>1024.4601700000001</v>
      </c>
      <c r="V15" s="127">
        <v>9502.1485299999986</v>
      </c>
      <c r="W15" s="127">
        <v>37.838880000000003</v>
      </c>
      <c r="X15" s="127">
        <v>12345.578760000002</v>
      </c>
      <c r="Y15" s="127">
        <v>13460.240440000005</v>
      </c>
      <c r="Z15" s="127">
        <f>SUM(B15:Y15)</f>
        <v>331545.0539399999</v>
      </c>
    </row>
    <row r="16" spans="1:29" s="122" customFormat="1" x14ac:dyDescent="0.2">
      <c r="A16" s="135" t="s">
        <v>2712</v>
      </c>
      <c r="B16" s="127">
        <v>9878.0669999999991</v>
      </c>
      <c r="C16" s="127">
        <v>8973.8191099999985</v>
      </c>
      <c r="D16" s="127">
        <v>20277.780469999998</v>
      </c>
      <c r="E16" s="127">
        <v>1926.1599099999996</v>
      </c>
      <c r="F16" s="127">
        <v>694.64546999999982</v>
      </c>
      <c r="G16" s="127">
        <v>5707.9939700000004</v>
      </c>
      <c r="H16" s="127">
        <v>12465.752859999999</v>
      </c>
      <c r="I16" s="127">
        <v>178.38495</v>
      </c>
      <c r="J16" s="127">
        <v>16293.567930000001</v>
      </c>
      <c r="K16" s="127">
        <v>2919.9436100000003</v>
      </c>
      <c r="L16" s="127">
        <v>14477.109850000001</v>
      </c>
      <c r="M16" s="127">
        <v>2673.2494999999999</v>
      </c>
      <c r="N16" s="127">
        <v>13992.68763</v>
      </c>
      <c r="O16" s="127">
        <v>1487.2511100000002</v>
      </c>
      <c r="P16" s="127">
        <v>1093.1498100000001</v>
      </c>
      <c r="Q16" s="127">
        <v>81.413619999999995</v>
      </c>
      <c r="R16" s="127">
        <v>1346.95389</v>
      </c>
      <c r="S16" s="127">
        <v>17469.48833</v>
      </c>
      <c r="T16" s="127">
        <v>9342.8171300000013</v>
      </c>
      <c r="U16" s="127">
        <v>314.78577000000001</v>
      </c>
      <c r="V16" s="127">
        <v>6517.6672200000003</v>
      </c>
      <c r="W16" s="127">
        <v>26.49089</v>
      </c>
      <c r="X16" s="127">
        <v>3812.4239500000008</v>
      </c>
      <c r="Y16" s="127">
        <v>6638.790750000001</v>
      </c>
      <c r="Z16" s="127">
        <f>SUM(B16:Y16)</f>
        <v>158590.39473000003</v>
      </c>
    </row>
    <row r="17" spans="1:26" s="134" customFormat="1" x14ac:dyDescent="0.2">
      <c r="A17" s="136" t="s">
        <v>2710</v>
      </c>
      <c r="B17" s="241">
        <f t="shared" ref="B17:Z17" si="1">(B15-B16)/B15*100</f>
        <v>10.966269350164417</v>
      </c>
      <c r="C17" s="241">
        <f t="shared" si="1"/>
        <v>61.618722529139689</v>
      </c>
      <c r="D17" s="241">
        <f t="shared" si="1"/>
        <v>58.642815515802738</v>
      </c>
      <c r="E17" s="241">
        <f t="shared" si="1"/>
        <v>37.479855359351696</v>
      </c>
      <c r="F17" s="241">
        <f t="shared" si="1"/>
        <v>93.561908443362697</v>
      </c>
      <c r="G17" s="241">
        <f t="shared" si="1"/>
        <v>82.069768828451629</v>
      </c>
      <c r="H17" s="241">
        <f t="shared" si="1"/>
        <v>36.399239928604274</v>
      </c>
      <c r="I17" s="241">
        <f t="shared" si="1"/>
        <v>77.741398892174331</v>
      </c>
      <c r="J17" s="241">
        <f t="shared" si="1"/>
        <v>46.743644388798778</v>
      </c>
      <c r="K17" s="241">
        <f t="shared" si="1"/>
        <v>55.475292544642365</v>
      </c>
      <c r="L17" s="241">
        <f t="shared" si="1"/>
        <v>40.28537390485198</v>
      </c>
      <c r="M17" s="241">
        <f t="shared" si="1"/>
        <v>35.031483762224255</v>
      </c>
      <c r="N17" s="241">
        <f t="shared" si="1"/>
        <v>30.999812846189929</v>
      </c>
      <c r="O17" s="241">
        <f t="shared" si="1"/>
        <v>65.728415738928447</v>
      </c>
      <c r="P17" s="241">
        <f t="shared" si="1"/>
        <v>27.438731618054963</v>
      </c>
      <c r="Q17" s="241">
        <f t="shared" si="1"/>
        <v>63.71304296976259</v>
      </c>
      <c r="R17" s="241">
        <f t="shared" si="1"/>
        <v>36.693231306087362</v>
      </c>
      <c r="S17" s="241">
        <f t="shared" si="1"/>
        <v>50.120624568099629</v>
      </c>
      <c r="T17" s="241">
        <f t="shared" si="1"/>
        <v>43.548386476956544</v>
      </c>
      <c r="U17" s="241">
        <f t="shared" si="1"/>
        <v>69.273010389462002</v>
      </c>
      <c r="V17" s="241">
        <f t="shared" si="1"/>
        <v>31.408489359826909</v>
      </c>
      <c r="W17" s="241">
        <f t="shared" si="1"/>
        <v>29.990290410286992</v>
      </c>
      <c r="X17" s="241">
        <f t="shared" si="1"/>
        <v>69.119115238628154</v>
      </c>
      <c r="Y17" s="241">
        <f t="shared" si="1"/>
        <v>50.67851291666824</v>
      </c>
      <c r="Z17" s="241">
        <f t="shared" si="1"/>
        <v>52.166261313401975</v>
      </c>
    </row>
    <row r="18" spans="1:26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7"/>
    </row>
    <row r="19" spans="1:26" x14ac:dyDescent="0.2">
      <c r="A19" s="130" t="s">
        <v>2692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7"/>
    </row>
    <row r="20" spans="1:26" s="122" customFormat="1" x14ac:dyDescent="0.2">
      <c r="A20" s="135" t="s">
        <v>2709</v>
      </c>
      <c r="B20" s="127">
        <v>4117.5166400000007</v>
      </c>
      <c r="C20" s="127">
        <v>104618.06280000003</v>
      </c>
      <c r="D20" s="127">
        <v>110373.02285000001</v>
      </c>
      <c r="E20" s="127">
        <v>50977.230980000008</v>
      </c>
      <c r="F20" s="127">
        <v>35389.661140000004</v>
      </c>
      <c r="G20" s="127">
        <v>157593.12961</v>
      </c>
      <c r="H20" s="127">
        <v>59464.473319999997</v>
      </c>
      <c r="I20" s="127">
        <v>21022.026010000001</v>
      </c>
      <c r="J20" s="127">
        <v>150471.32117000001</v>
      </c>
      <c r="K20" s="127">
        <v>46029.559270000005</v>
      </c>
      <c r="L20" s="127">
        <v>17490.824669999984</v>
      </c>
      <c r="M20" s="127">
        <v>13624.46515</v>
      </c>
      <c r="N20" s="127">
        <v>108501.40496</v>
      </c>
      <c r="O20" s="127">
        <v>58635.06856</v>
      </c>
      <c r="P20" s="127">
        <v>34659.475809999996</v>
      </c>
      <c r="Q20" s="127">
        <v>34162.865359999996</v>
      </c>
      <c r="R20" s="127">
        <v>23607.601910000001</v>
      </c>
      <c r="S20" s="127">
        <v>75307.893120000008</v>
      </c>
      <c r="T20" s="127">
        <v>54536.984270000001</v>
      </c>
      <c r="U20" s="127">
        <v>38277.723670000007</v>
      </c>
      <c r="V20" s="127">
        <v>3878.74818</v>
      </c>
      <c r="W20" s="127">
        <v>2026.74416</v>
      </c>
      <c r="X20" s="127">
        <v>71358.591390000001</v>
      </c>
      <c r="Y20" s="127">
        <v>51748.483800000002</v>
      </c>
      <c r="Z20" s="127">
        <f>SUM(B20:Y20)</f>
        <v>1327872.8787999998</v>
      </c>
    </row>
    <row r="21" spans="1:26" s="122" customFormat="1" x14ac:dyDescent="0.2">
      <c r="A21" s="135" t="s">
        <v>2712</v>
      </c>
      <c r="B21" s="127">
        <v>30.878</v>
      </c>
      <c r="C21" s="127">
        <v>37656.850279999999</v>
      </c>
      <c r="D21" s="127">
        <v>15445.017050000002</v>
      </c>
      <c r="E21" s="127">
        <v>23052.117739999998</v>
      </c>
      <c r="F21" s="127">
        <v>3537.8713600000001</v>
      </c>
      <c r="G21" s="127">
        <v>11.848280000000001</v>
      </c>
      <c r="H21" s="127">
        <v>11857.377980000001</v>
      </c>
      <c r="I21" s="127">
        <v>2102.2055499999997</v>
      </c>
      <c r="J21" s="127">
        <v>41849.149189999996</v>
      </c>
      <c r="K21" s="127">
        <v>9218.8934600000011</v>
      </c>
      <c r="L21" s="127">
        <v>7233.8581299999996</v>
      </c>
      <c r="M21" s="127">
        <v>6812.2922900000003</v>
      </c>
      <c r="N21" s="127">
        <v>24933.158350000002</v>
      </c>
      <c r="O21" s="127">
        <v>6913.0445599999994</v>
      </c>
      <c r="P21" s="127">
        <v>12976.534439999999</v>
      </c>
      <c r="Q21" s="127">
        <v>3463.2012100000002</v>
      </c>
      <c r="R21" s="127">
        <v>353.79088000000002</v>
      </c>
      <c r="S21" s="127">
        <v>7909.0688299999993</v>
      </c>
      <c r="T21" s="127">
        <v>10628.394760000001</v>
      </c>
      <c r="U21" s="127">
        <v>19138.869070000001</v>
      </c>
      <c r="V21" s="127">
        <v>-2.3568699999999998</v>
      </c>
      <c r="W21" s="127">
        <v>538.86960999999997</v>
      </c>
      <c r="X21" s="127">
        <v>1873.17713</v>
      </c>
      <c r="Y21" s="127">
        <v>18007.797569999999</v>
      </c>
      <c r="Z21" s="127">
        <f>SUM(B21:Y21)</f>
        <v>265541.90885000001</v>
      </c>
    </row>
    <row r="22" spans="1:26" s="134" customFormat="1" x14ac:dyDescent="0.2">
      <c r="A22" s="136" t="s">
        <v>2710</v>
      </c>
      <c r="B22" s="241">
        <f t="shared" ref="B22:Z22" si="2">(B20-B21)/B20*100</f>
        <v>99.250081962024566</v>
      </c>
      <c r="C22" s="241">
        <f t="shared" si="2"/>
        <v>64.005402822274405</v>
      </c>
      <c r="D22" s="241">
        <f t="shared" si="2"/>
        <v>86.006528904268393</v>
      </c>
      <c r="E22" s="241">
        <f t="shared" si="2"/>
        <v>54.77958041886567</v>
      </c>
      <c r="F22" s="241">
        <f t="shared" si="2"/>
        <v>90.003093428884966</v>
      </c>
      <c r="G22" s="241">
        <f t="shared" si="2"/>
        <v>99.992481728087185</v>
      </c>
      <c r="H22" s="241">
        <f t="shared" si="2"/>
        <v>80.059727568440536</v>
      </c>
      <c r="I22" s="241">
        <f t="shared" si="2"/>
        <v>89.99998597185639</v>
      </c>
      <c r="J22" s="241">
        <f t="shared" si="2"/>
        <v>72.187956572322832</v>
      </c>
      <c r="K22" s="241">
        <f t="shared" si="2"/>
        <v>79.971797240282385</v>
      </c>
      <c r="L22" s="241">
        <f t="shared" si="2"/>
        <v>58.641983631524177</v>
      </c>
      <c r="M22" s="241">
        <f t="shared" si="2"/>
        <v>49.999561707565448</v>
      </c>
      <c r="N22" s="241">
        <f t="shared" si="2"/>
        <v>77.020428114095083</v>
      </c>
      <c r="O22" s="241">
        <f t="shared" si="2"/>
        <v>88.210051203528423</v>
      </c>
      <c r="P22" s="241">
        <f t="shared" si="2"/>
        <v>62.559922974207261</v>
      </c>
      <c r="Q22" s="241">
        <f t="shared" si="2"/>
        <v>89.862673480383975</v>
      </c>
      <c r="R22" s="241">
        <f t="shared" si="2"/>
        <v>98.501368833019271</v>
      </c>
      <c r="S22" s="241">
        <f t="shared" si="2"/>
        <v>89.497689415640352</v>
      </c>
      <c r="T22" s="241">
        <f t="shared" si="2"/>
        <v>80.511583281940787</v>
      </c>
      <c r="U22" s="241">
        <f t="shared" si="2"/>
        <v>49.999981098667043</v>
      </c>
      <c r="V22" s="241">
        <f t="shared" si="2"/>
        <v>100.06076367659425</v>
      </c>
      <c r="W22" s="241">
        <f t="shared" si="2"/>
        <v>73.41205561929435</v>
      </c>
      <c r="X22" s="241">
        <f t="shared" si="2"/>
        <v>97.374980232215606</v>
      </c>
      <c r="Y22" s="241">
        <f t="shared" si="2"/>
        <v>65.201303984871544</v>
      </c>
      <c r="Z22" s="241">
        <f t="shared" si="2"/>
        <v>80.002460093170171</v>
      </c>
    </row>
    <row r="23" spans="1:26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7"/>
    </row>
    <row r="24" spans="1:26" s="121" customFormat="1" x14ac:dyDescent="0.2">
      <c r="A24" s="130" t="s">
        <v>1097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27"/>
    </row>
    <row r="25" spans="1:26" s="122" customFormat="1" x14ac:dyDescent="0.2">
      <c r="A25" s="135" t="s">
        <v>2709</v>
      </c>
      <c r="B25" s="127">
        <v>6321.0579000000007</v>
      </c>
      <c r="C25" s="127">
        <v>263504.97347000003</v>
      </c>
      <c r="D25" s="127">
        <v>392443.58147000003</v>
      </c>
      <c r="E25" s="127">
        <v>83042.19008</v>
      </c>
      <c r="F25" s="127">
        <v>49917.435269999994</v>
      </c>
      <c r="G25" s="127">
        <v>398169.20567</v>
      </c>
      <c r="H25" s="127">
        <v>155862.96203000002</v>
      </c>
      <c r="I25" s="127">
        <v>48464.487059999999</v>
      </c>
      <c r="J25" s="127">
        <v>191419.27772000004</v>
      </c>
      <c r="K25" s="127">
        <v>72229.528879999998</v>
      </c>
      <c r="L25" s="127">
        <v>82576.235489999963</v>
      </c>
      <c r="M25" s="127">
        <v>24075.260599999998</v>
      </c>
      <c r="N25" s="127">
        <v>155028.87419000003</v>
      </c>
      <c r="O25" s="127">
        <v>73314.566189999998</v>
      </c>
      <c r="P25" s="127">
        <v>52895.837060000005</v>
      </c>
      <c r="Q25" s="127">
        <v>8918.6040099999991</v>
      </c>
      <c r="R25" s="127">
        <v>28798.221249999999</v>
      </c>
      <c r="S25" s="127">
        <v>181738.86311000001</v>
      </c>
      <c r="T25" s="127">
        <v>101451.22623</v>
      </c>
      <c r="U25" s="127">
        <v>55986.173879999995</v>
      </c>
      <c r="V25" s="127">
        <v>26324.424630000001</v>
      </c>
      <c r="W25" s="127">
        <v>1929.96243</v>
      </c>
      <c r="X25" s="127">
        <v>61357.177530000001</v>
      </c>
      <c r="Y25" s="127">
        <v>134426.77616999988</v>
      </c>
      <c r="Z25" s="127">
        <f>SUM(B25:Y25)</f>
        <v>2650196.9023199994</v>
      </c>
    </row>
    <row r="26" spans="1:26" s="122" customFormat="1" x14ac:dyDescent="0.2">
      <c r="A26" s="135" t="s">
        <v>2712</v>
      </c>
      <c r="B26" s="127">
        <v>29.263999999999999</v>
      </c>
      <c r="C26" s="127">
        <v>92218.365040000004</v>
      </c>
      <c r="D26" s="127">
        <v>41580.240050000008</v>
      </c>
      <c r="E26" s="127">
        <v>32796.396939999999</v>
      </c>
      <c r="F26" s="127">
        <v>5017.5917200000004</v>
      </c>
      <c r="G26" s="127">
        <v>5641.1070499999996</v>
      </c>
      <c r="H26" s="127">
        <v>37174.266029999992</v>
      </c>
      <c r="I26" s="127">
        <v>6705.1552499999998</v>
      </c>
      <c r="J26" s="127">
        <v>50940.725049999994</v>
      </c>
      <c r="K26" s="127">
        <v>15089.205179999999</v>
      </c>
      <c r="L26" s="127">
        <v>28816.989510000003</v>
      </c>
      <c r="M26" s="127">
        <v>12118.457470000001</v>
      </c>
      <c r="N26" s="127">
        <v>35691.16257</v>
      </c>
      <c r="O26" s="127">
        <v>9167.2670500000004</v>
      </c>
      <c r="P26" s="127">
        <v>18888.483969999997</v>
      </c>
      <c r="Q26" s="127">
        <v>1234.20282</v>
      </c>
      <c r="R26" s="127">
        <v>2336.2749700000004</v>
      </c>
      <c r="S26" s="127">
        <v>15394.736359999999</v>
      </c>
      <c r="T26" s="127">
        <v>22331.326159999997</v>
      </c>
      <c r="U26" s="127">
        <v>26721.846300000001</v>
      </c>
      <c r="V26" s="127">
        <v>243.76343</v>
      </c>
      <c r="W26" s="127">
        <v>379.66578999999996</v>
      </c>
      <c r="X26" s="127">
        <v>0</v>
      </c>
      <c r="Y26" s="127">
        <v>41245.646370000002</v>
      </c>
      <c r="Z26" s="127">
        <f>SUM(B26:Y26)</f>
        <v>501762.13907999999</v>
      </c>
    </row>
    <row r="27" spans="1:26" s="134" customFormat="1" x14ac:dyDescent="0.2">
      <c r="A27" s="136" t="s">
        <v>2710</v>
      </c>
      <c r="B27" s="241">
        <f t="shared" ref="B27:Z27" si="3">(B25-B26)/B25*100</f>
        <v>99.537039519919603</v>
      </c>
      <c r="C27" s="241">
        <f t="shared" si="3"/>
        <v>65.003178564104388</v>
      </c>
      <c r="D27" s="241">
        <f t="shared" si="3"/>
        <v>89.404785295697693</v>
      </c>
      <c r="E27" s="241">
        <f t="shared" si="3"/>
        <v>60.506343933842452</v>
      </c>
      <c r="F27" s="241">
        <f t="shared" si="3"/>
        <v>89.948218106839434</v>
      </c>
      <c r="G27" s="241">
        <f t="shared" si="3"/>
        <v>98.583238741301528</v>
      </c>
      <c r="H27" s="241">
        <f t="shared" si="3"/>
        <v>76.149390755935457</v>
      </c>
      <c r="I27" s="241">
        <f t="shared" si="3"/>
        <v>86.16480714693445</v>
      </c>
      <c r="J27" s="241">
        <f t="shared" si="3"/>
        <v>73.387881483643511</v>
      </c>
      <c r="K27" s="241">
        <f t="shared" si="3"/>
        <v>79.109367852767306</v>
      </c>
      <c r="L27" s="241">
        <f t="shared" si="3"/>
        <v>65.102563299231832</v>
      </c>
      <c r="M27" s="241">
        <f t="shared" si="3"/>
        <v>49.664272917569157</v>
      </c>
      <c r="N27" s="241">
        <f t="shared" si="3"/>
        <v>76.977732208609297</v>
      </c>
      <c r="O27" s="241">
        <f t="shared" si="3"/>
        <v>87.495981322125857</v>
      </c>
      <c r="P27" s="241">
        <f t="shared" si="3"/>
        <v>64.291171064039119</v>
      </c>
      <c r="Q27" s="241">
        <f t="shared" si="3"/>
        <v>86.1614797717653</v>
      </c>
      <c r="R27" s="241">
        <f t="shared" si="3"/>
        <v>91.887433082347044</v>
      </c>
      <c r="S27" s="241">
        <f t="shared" si="3"/>
        <v>91.529199590798513</v>
      </c>
      <c r="T27" s="241">
        <f t="shared" si="3"/>
        <v>77.988116073261978</v>
      </c>
      <c r="U27" s="241">
        <f t="shared" si="3"/>
        <v>52.270633179407398</v>
      </c>
      <c r="V27" s="241">
        <f t="shared" si="3"/>
        <v>99.074002818955449</v>
      </c>
      <c r="W27" s="241">
        <f t="shared" si="3"/>
        <v>80.327814464243218</v>
      </c>
      <c r="X27" s="241">
        <f t="shared" si="3"/>
        <v>100</v>
      </c>
      <c r="Y27" s="241">
        <f t="shared" si="3"/>
        <v>69.317387841065539</v>
      </c>
      <c r="Z27" s="241">
        <f t="shared" si="3"/>
        <v>81.066986432564519</v>
      </c>
    </row>
    <row r="28" spans="1:26" x14ac:dyDescent="0.2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7"/>
    </row>
    <row r="29" spans="1:26" x14ac:dyDescent="0.2">
      <c r="A29" s="130" t="s">
        <v>1096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7"/>
    </row>
    <row r="30" spans="1:26" s="122" customFormat="1" x14ac:dyDescent="0.2">
      <c r="A30" s="135" t="s">
        <v>2709</v>
      </c>
      <c r="B30" s="127">
        <v>13071.917000000005</v>
      </c>
      <c r="C30" s="127">
        <v>41377.195870000061</v>
      </c>
      <c r="D30" s="127">
        <v>46239.064970000087</v>
      </c>
      <c r="E30" s="127">
        <v>9902.6431099999991</v>
      </c>
      <c r="F30" s="127">
        <v>11552.468960000009</v>
      </c>
      <c r="G30" s="127">
        <v>69234.088079999739</v>
      </c>
      <c r="H30" s="127">
        <v>16845.549200000019</v>
      </c>
      <c r="I30" s="127">
        <v>13627.84771</v>
      </c>
      <c r="J30" s="127">
        <v>26264.853089999975</v>
      </c>
      <c r="K30" s="127">
        <v>9965.6952999999812</v>
      </c>
      <c r="L30" s="127">
        <v>61752.67587000005</v>
      </c>
      <c r="M30" s="127">
        <v>3414.298440000005</v>
      </c>
      <c r="N30" s="127">
        <v>32693.674879999966</v>
      </c>
      <c r="O30" s="127">
        <v>9707.6343100000031</v>
      </c>
      <c r="P30" s="127">
        <v>9520.9175399999986</v>
      </c>
      <c r="Q30" s="127">
        <v>1162.9065100000016</v>
      </c>
      <c r="R30" s="127">
        <v>1903.9381200000048</v>
      </c>
      <c r="S30" s="127">
        <v>55202.495109999982</v>
      </c>
      <c r="T30" s="127">
        <v>18175.369080000011</v>
      </c>
      <c r="U30" s="127">
        <v>6981.1533900000077</v>
      </c>
      <c r="V30" s="127">
        <v>8694.2804500000038</v>
      </c>
      <c r="W30" s="127">
        <v>167.05031000000005</v>
      </c>
      <c r="X30" s="127">
        <v>16110.054189999997</v>
      </c>
      <c r="Y30" s="127">
        <v>29326.945230000019</v>
      </c>
      <c r="Z30" s="127">
        <f>SUM(B30:Y30)</f>
        <v>512894.71671999991</v>
      </c>
    </row>
    <row r="31" spans="1:26" s="122" customFormat="1" x14ac:dyDescent="0.2">
      <c r="A31" s="135" t="s">
        <v>2712</v>
      </c>
      <c r="B31" s="127">
        <v>9999.4719999999998</v>
      </c>
      <c r="C31" s="127">
        <v>25053.351419999988</v>
      </c>
      <c r="D31" s="127">
        <v>14417.874529999994</v>
      </c>
      <c r="E31" s="127">
        <v>4665.7622699999993</v>
      </c>
      <c r="F31" s="127">
        <v>2489.8426300000001</v>
      </c>
      <c r="G31" s="127">
        <v>11187.577830000002</v>
      </c>
      <c r="H31" s="127">
        <v>6514.8589899999943</v>
      </c>
      <c r="I31" s="127">
        <v>6881.7367399999966</v>
      </c>
      <c r="J31" s="127">
        <v>13037.81243</v>
      </c>
      <c r="K31" s="127">
        <v>4071.6309699999988</v>
      </c>
      <c r="L31" s="127">
        <v>47563.522169999989</v>
      </c>
      <c r="M31" s="127">
        <v>2476.3273000000027</v>
      </c>
      <c r="N31" s="127">
        <v>22624.096330000015</v>
      </c>
      <c r="O31" s="127">
        <v>3671.2127799999976</v>
      </c>
      <c r="P31" s="127">
        <v>6433.8444300000001</v>
      </c>
      <c r="Q31" s="127">
        <v>268.07507000000004</v>
      </c>
      <c r="R31" s="127">
        <v>814.59481000000005</v>
      </c>
      <c r="S31" s="127">
        <v>26598.146550000005</v>
      </c>
      <c r="T31" s="127">
        <v>11513.87854</v>
      </c>
      <c r="U31" s="127">
        <v>3787.9360599999986</v>
      </c>
      <c r="V31" s="127">
        <v>5876.0069700000004</v>
      </c>
      <c r="W31" s="127">
        <v>78.636950000000013</v>
      </c>
      <c r="X31" s="127">
        <v>7872.0322799999994</v>
      </c>
      <c r="Y31" s="127">
        <v>12595.288970000007</v>
      </c>
      <c r="Z31" s="127">
        <f>SUM(B31:Y31)</f>
        <v>250493.51901999995</v>
      </c>
    </row>
    <row r="32" spans="1:26" s="134" customFormat="1" x14ac:dyDescent="0.2">
      <c r="A32" s="136" t="s">
        <v>2710</v>
      </c>
      <c r="B32" s="241">
        <f t="shared" ref="B32:Z32" si="4">(B30-B31)/B30*100</f>
        <v>23.504165456374945</v>
      </c>
      <c r="C32" s="241">
        <f t="shared" si="4"/>
        <v>39.451306708378084</v>
      </c>
      <c r="D32" s="241">
        <f t="shared" si="4"/>
        <v>68.818844975878477</v>
      </c>
      <c r="E32" s="241">
        <f t="shared" si="4"/>
        <v>52.88366733838599</v>
      </c>
      <c r="F32" s="241">
        <f t="shared" si="4"/>
        <v>78.44752806849354</v>
      </c>
      <c r="G32" s="241">
        <f t="shared" si="4"/>
        <v>83.840940004766438</v>
      </c>
      <c r="H32" s="241">
        <f t="shared" si="4"/>
        <v>61.325932965130129</v>
      </c>
      <c r="I32" s="241">
        <f t="shared" si="4"/>
        <v>49.502394754894155</v>
      </c>
      <c r="J32" s="241">
        <f t="shared" si="4"/>
        <v>50.360230893642466</v>
      </c>
      <c r="K32" s="241">
        <f t="shared" si="4"/>
        <v>59.143533417081237</v>
      </c>
      <c r="L32" s="241">
        <f t="shared" si="4"/>
        <v>22.977390858123552</v>
      </c>
      <c r="M32" s="241">
        <f t="shared" si="4"/>
        <v>27.471855682305296</v>
      </c>
      <c r="N32" s="241">
        <f t="shared" si="4"/>
        <v>30.7997757577259</v>
      </c>
      <c r="O32" s="241">
        <f t="shared" si="4"/>
        <v>62.182209766408093</v>
      </c>
      <c r="P32" s="241">
        <f t="shared" si="4"/>
        <v>32.424113506186288</v>
      </c>
      <c r="Q32" s="241">
        <f t="shared" si="4"/>
        <v>76.947839942868683</v>
      </c>
      <c r="R32" s="241">
        <f t="shared" si="4"/>
        <v>57.215268634886193</v>
      </c>
      <c r="S32" s="241">
        <f t="shared" si="4"/>
        <v>51.817129829007079</v>
      </c>
      <c r="T32" s="241">
        <f t="shared" si="4"/>
        <v>36.651198171982365</v>
      </c>
      <c r="U32" s="241">
        <f t="shared" si="4"/>
        <v>45.740541019683931</v>
      </c>
      <c r="V32" s="241">
        <f t="shared" si="4"/>
        <v>32.415258470297012</v>
      </c>
      <c r="W32" s="241">
        <f t="shared" si="4"/>
        <v>52.926187326440768</v>
      </c>
      <c r="X32" s="241">
        <f t="shared" si="4"/>
        <v>51.135904403807587</v>
      </c>
      <c r="Y32" s="241">
        <f t="shared" si="4"/>
        <v>57.052161855863361</v>
      </c>
      <c r="Z32" s="241">
        <f t="shared" si="4"/>
        <v>51.160830701878787</v>
      </c>
    </row>
    <row r="33" spans="1:26" x14ac:dyDescent="0.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7"/>
    </row>
    <row r="34" spans="1:26" s="121" customFormat="1" x14ac:dyDescent="0.2">
      <c r="A34" s="130" t="s">
        <v>1094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27"/>
    </row>
    <row r="35" spans="1:26" s="122" customFormat="1" x14ac:dyDescent="0.2">
      <c r="A35" s="135" t="s">
        <v>2709</v>
      </c>
      <c r="B35" s="127">
        <v>49626.445229999998</v>
      </c>
      <c r="C35" s="127">
        <v>14017.790950000001</v>
      </c>
      <c r="D35" s="127">
        <v>32539.659760000002</v>
      </c>
      <c r="E35" s="127">
        <v>5819.6941100000004</v>
      </c>
      <c r="F35" s="127">
        <v>2567.5523400000002</v>
      </c>
      <c r="G35" s="127">
        <v>18064.83437</v>
      </c>
      <c r="H35" s="127">
        <v>7853.1613100000004</v>
      </c>
      <c r="I35" s="127">
        <v>2992.1262700000007</v>
      </c>
      <c r="J35" s="127">
        <v>11529.771710000001</v>
      </c>
      <c r="K35" s="127">
        <v>18220.54795</v>
      </c>
      <c r="L35" s="127">
        <v>30472.789659999973</v>
      </c>
      <c r="M35" s="127">
        <v>1451.0736000000002</v>
      </c>
      <c r="N35" s="127">
        <v>8416.7537300000004</v>
      </c>
      <c r="O35" s="127">
        <v>3004.73846</v>
      </c>
      <c r="P35" s="127">
        <v>1424.1403600000001</v>
      </c>
      <c r="Q35" s="127">
        <v>585.75427999999999</v>
      </c>
      <c r="R35" s="127">
        <v>2727.0128500000005</v>
      </c>
      <c r="S35" s="127">
        <v>26566.373629999995</v>
      </c>
      <c r="T35" s="127">
        <v>5050.6752699999997</v>
      </c>
      <c r="U35" s="127">
        <v>6526.1900700000006</v>
      </c>
      <c r="V35" s="127">
        <v>9422.6273700000002</v>
      </c>
      <c r="W35" s="127">
        <v>69.129890000000003</v>
      </c>
      <c r="X35" s="127">
        <v>4641.3164100000004</v>
      </c>
      <c r="Y35" s="127">
        <v>8326.7981799999889</v>
      </c>
      <c r="Z35" s="127">
        <f>SUM(B35:Y35)</f>
        <v>271916.95775999996</v>
      </c>
    </row>
    <row r="36" spans="1:26" s="122" customFormat="1" x14ac:dyDescent="0.2">
      <c r="A36" s="135" t="s">
        <v>2712</v>
      </c>
      <c r="B36" s="127">
        <v>3896.518</v>
      </c>
      <c r="C36" s="127">
        <v>10094.36102</v>
      </c>
      <c r="D36" s="127">
        <v>1972.0358600000002</v>
      </c>
      <c r="E36" s="127">
        <v>2202.9180899999997</v>
      </c>
      <c r="F36" s="127">
        <v>99.690520000000006</v>
      </c>
      <c r="G36" s="127">
        <v>966.82338000000004</v>
      </c>
      <c r="H36" s="127">
        <v>2878.0140200000005</v>
      </c>
      <c r="I36" s="127">
        <v>271.78818999999999</v>
      </c>
      <c r="J36" s="127">
        <v>2769.5827000000004</v>
      </c>
      <c r="K36" s="127">
        <v>3463.0430099999999</v>
      </c>
      <c r="L36" s="127">
        <v>3214.6204500000003</v>
      </c>
      <c r="M36" s="127">
        <v>436.59987000000001</v>
      </c>
      <c r="N36" s="127">
        <v>2396.0094000000004</v>
      </c>
      <c r="O36" s="127">
        <v>553.54909999999995</v>
      </c>
      <c r="P36" s="127">
        <v>661.6021300000001</v>
      </c>
      <c r="Q36" s="127">
        <v>330.76582000000002</v>
      </c>
      <c r="R36" s="127">
        <v>998.02424000000008</v>
      </c>
      <c r="S36" s="127">
        <v>615.28311000000008</v>
      </c>
      <c r="T36" s="127">
        <v>438.27658000000002</v>
      </c>
      <c r="U36" s="127">
        <v>223.8211</v>
      </c>
      <c r="V36" s="127">
        <v>2240.9842599999997</v>
      </c>
      <c r="W36" s="127">
        <v>48.253029999999995</v>
      </c>
      <c r="X36" s="127">
        <v>926.07968000000005</v>
      </c>
      <c r="Y36" s="127">
        <v>1001.75386</v>
      </c>
      <c r="Z36" s="127">
        <f>SUM(B36:Y36)</f>
        <v>42700.397419999994</v>
      </c>
    </row>
    <row r="37" spans="1:26" s="134" customFormat="1" x14ac:dyDescent="0.2">
      <c r="A37" s="136" t="s">
        <v>2710</v>
      </c>
      <c r="B37" s="241">
        <f t="shared" ref="B37:Z37" si="5">(B35-B36)/B35*100</f>
        <v>92.148303224337155</v>
      </c>
      <c r="C37" s="241">
        <f t="shared" si="5"/>
        <v>27.988931665441907</v>
      </c>
      <c r="D37" s="241">
        <f t="shared" si="5"/>
        <v>93.939592870530987</v>
      </c>
      <c r="E37" s="241">
        <f t="shared" si="5"/>
        <v>62.147184227179267</v>
      </c>
      <c r="F37" s="241">
        <f t="shared" si="5"/>
        <v>96.117293562163567</v>
      </c>
      <c r="G37" s="241">
        <f t="shared" si="5"/>
        <v>94.648036288638266</v>
      </c>
      <c r="H37" s="241">
        <f t="shared" si="5"/>
        <v>63.352159641299913</v>
      </c>
      <c r="I37" s="241">
        <f t="shared" si="5"/>
        <v>90.916553464837563</v>
      </c>
      <c r="J37" s="241">
        <f t="shared" si="5"/>
        <v>75.978859168582787</v>
      </c>
      <c r="K37" s="241">
        <f t="shared" si="5"/>
        <v>80.993749367455223</v>
      </c>
      <c r="L37" s="241">
        <f t="shared" si="5"/>
        <v>89.45084947631274</v>
      </c>
      <c r="M37" s="241">
        <f t="shared" si="5"/>
        <v>69.911941751266099</v>
      </c>
      <c r="N37" s="241">
        <f t="shared" si="5"/>
        <v>71.532856052805045</v>
      </c>
      <c r="O37" s="241">
        <f t="shared" si="5"/>
        <v>81.577461487280331</v>
      </c>
      <c r="P37" s="241">
        <f t="shared" si="5"/>
        <v>53.543755336026003</v>
      </c>
      <c r="Q37" s="241">
        <f t="shared" si="5"/>
        <v>43.531642653981116</v>
      </c>
      <c r="R37" s="241">
        <f t="shared" si="5"/>
        <v>63.40229053192764</v>
      </c>
      <c r="S37" s="241">
        <f t="shared" si="5"/>
        <v>97.68397780378578</v>
      </c>
      <c r="T37" s="241">
        <f t="shared" si="5"/>
        <v>91.322416180599149</v>
      </c>
      <c r="U37" s="241">
        <f t="shared" si="5"/>
        <v>96.57041707950134</v>
      </c>
      <c r="V37" s="241">
        <f t="shared" si="5"/>
        <v>76.21699158840876</v>
      </c>
      <c r="W37" s="241">
        <f t="shared" si="5"/>
        <v>30.199469433554725</v>
      </c>
      <c r="X37" s="241">
        <f t="shared" si="5"/>
        <v>80.047047040259869</v>
      </c>
      <c r="Y37" s="241">
        <f t="shared" si="5"/>
        <v>87.969519155560931</v>
      </c>
      <c r="Z37" s="241">
        <f t="shared" si="5"/>
        <v>84.296530171653245</v>
      </c>
    </row>
    <row r="38" spans="1:26" x14ac:dyDescent="0.2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7"/>
    </row>
    <row r="39" spans="1:26" x14ac:dyDescent="0.2">
      <c r="A39" s="130" t="s">
        <v>2696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7"/>
    </row>
    <row r="40" spans="1:26" s="122" customFormat="1" x14ac:dyDescent="0.2">
      <c r="A40" s="135" t="s">
        <v>2709</v>
      </c>
      <c r="B40" s="127">
        <v>59.455570000000002</v>
      </c>
      <c r="C40" s="127" t="s">
        <v>327</v>
      </c>
      <c r="D40" s="127">
        <v>571.27417999999989</v>
      </c>
      <c r="E40" s="127" t="s">
        <v>327</v>
      </c>
      <c r="F40" s="127" t="s">
        <v>327</v>
      </c>
      <c r="G40" s="127" t="s">
        <v>327</v>
      </c>
      <c r="H40" s="127" t="s">
        <v>327</v>
      </c>
      <c r="I40" s="127" t="s">
        <v>327</v>
      </c>
      <c r="J40" s="127" t="s">
        <v>327</v>
      </c>
      <c r="K40" s="127" t="s">
        <v>327</v>
      </c>
      <c r="L40" s="127">
        <v>5919.2680200000004</v>
      </c>
      <c r="M40" s="127" t="s">
        <v>327</v>
      </c>
      <c r="N40" s="127">
        <v>104.68913000000001</v>
      </c>
      <c r="O40" s="127" t="s">
        <v>327</v>
      </c>
      <c r="P40" s="127" t="s">
        <v>327</v>
      </c>
      <c r="Q40" s="127" t="s">
        <v>327</v>
      </c>
      <c r="R40" s="127" t="s">
        <v>327</v>
      </c>
      <c r="S40" s="127">
        <v>1655.37375</v>
      </c>
      <c r="T40" s="127" t="s">
        <v>327</v>
      </c>
      <c r="U40" s="127" t="s">
        <v>327</v>
      </c>
      <c r="V40" s="127" t="s">
        <v>327</v>
      </c>
      <c r="W40" s="127" t="s">
        <v>327</v>
      </c>
      <c r="X40" s="127" t="s">
        <v>327</v>
      </c>
      <c r="Y40" s="127" t="s">
        <v>327</v>
      </c>
      <c r="Z40" s="127">
        <f>SUM(B40:Y40)</f>
        <v>8310.0606499999994</v>
      </c>
    </row>
    <row r="41" spans="1:26" s="122" customFormat="1" x14ac:dyDescent="0.2">
      <c r="A41" s="135" t="s">
        <v>2712</v>
      </c>
      <c r="B41" s="127">
        <v>1.1890000000000001</v>
      </c>
      <c r="C41" s="127" t="s">
        <v>327</v>
      </c>
      <c r="D41" s="127">
        <v>544.58294999999998</v>
      </c>
      <c r="E41" s="127" t="s">
        <v>327</v>
      </c>
      <c r="F41" s="127" t="s">
        <v>327</v>
      </c>
      <c r="G41" s="127" t="s">
        <v>327</v>
      </c>
      <c r="H41" s="127" t="s">
        <v>327</v>
      </c>
      <c r="I41" s="127" t="s">
        <v>327</v>
      </c>
      <c r="J41" s="127" t="s">
        <v>327</v>
      </c>
      <c r="K41" s="127" t="s">
        <v>327</v>
      </c>
      <c r="L41" s="127">
        <v>5830.0920400000005</v>
      </c>
      <c r="M41" s="127" t="s">
        <v>327</v>
      </c>
      <c r="N41" s="127">
        <v>97.230929999999987</v>
      </c>
      <c r="O41" s="127" t="s">
        <v>327</v>
      </c>
      <c r="P41" s="127" t="s">
        <v>327</v>
      </c>
      <c r="Q41" s="127" t="s">
        <v>327</v>
      </c>
      <c r="R41" s="127" t="s">
        <v>327</v>
      </c>
      <c r="S41" s="127">
        <v>1641.49242</v>
      </c>
      <c r="T41" s="127" t="s">
        <v>327</v>
      </c>
      <c r="U41" s="127" t="s">
        <v>327</v>
      </c>
      <c r="V41" s="127" t="s">
        <v>327</v>
      </c>
      <c r="W41" s="127" t="s">
        <v>327</v>
      </c>
      <c r="X41" s="127" t="s">
        <v>327</v>
      </c>
      <c r="Y41" s="127" t="s">
        <v>327</v>
      </c>
      <c r="Z41" s="127">
        <f>SUM(B41:Y41)</f>
        <v>8114.58734</v>
      </c>
    </row>
    <row r="42" spans="1:26" s="134" customFormat="1" x14ac:dyDescent="0.2">
      <c r="A42" s="136" t="s">
        <v>2710</v>
      </c>
      <c r="B42" s="241">
        <f>(B40-B41)/B40*100</f>
        <v>98.000187366801796</v>
      </c>
      <c r="C42" s="241" t="s">
        <v>327</v>
      </c>
      <c r="D42" s="241">
        <f>(D40-D41)/D40*100</f>
        <v>4.6722276158183638</v>
      </c>
      <c r="E42" s="127" t="s">
        <v>327</v>
      </c>
      <c r="F42" s="127" t="s">
        <v>327</v>
      </c>
      <c r="G42" s="127" t="s">
        <v>327</v>
      </c>
      <c r="H42" s="127" t="s">
        <v>327</v>
      </c>
      <c r="I42" s="127" t="s">
        <v>327</v>
      </c>
      <c r="J42" s="127" t="s">
        <v>327</v>
      </c>
      <c r="K42" s="127" t="s">
        <v>327</v>
      </c>
      <c r="L42" s="241">
        <f>(L40-L41)/L40*100</f>
        <v>1.5065372897238731</v>
      </c>
      <c r="M42" s="127" t="s">
        <v>327</v>
      </c>
      <c r="N42" s="241">
        <f>(N40-N41)/N40*100</f>
        <v>7.1241398223483365</v>
      </c>
      <c r="O42" s="127" t="s">
        <v>327</v>
      </c>
      <c r="P42" s="127" t="s">
        <v>327</v>
      </c>
      <c r="Q42" s="127" t="s">
        <v>327</v>
      </c>
      <c r="R42" s="127" t="s">
        <v>327</v>
      </c>
      <c r="S42" s="241">
        <f>(S40-S41)/S40*100</f>
        <v>0.8385616843326128</v>
      </c>
      <c r="T42" s="127" t="s">
        <v>327</v>
      </c>
      <c r="U42" s="127" t="s">
        <v>327</v>
      </c>
      <c r="V42" s="127" t="s">
        <v>327</v>
      </c>
      <c r="W42" s="127" t="s">
        <v>327</v>
      </c>
      <c r="X42" s="127" t="s">
        <v>327</v>
      </c>
      <c r="Y42" s="127" t="s">
        <v>327</v>
      </c>
      <c r="Z42" s="241">
        <f>(Z40-Z41)/Z40*100</f>
        <v>2.3522488972448041</v>
      </c>
    </row>
    <row r="43" spans="1:26" x14ac:dyDescent="0.2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7"/>
    </row>
    <row r="44" spans="1:26" s="121" customFormat="1" x14ac:dyDescent="0.2">
      <c r="A44" s="130" t="s">
        <v>2697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27"/>
    </row>
    <row r="45" spans="1:26" s="122" customFormat="1" x14ac:dyDescent="0.2">
      <c r="A45" s="135" t="s">
        <v>2709</v>
      </c>
      <c r="B45" s="127">
        <v>4549.0895300000002</v>
      </c>
      <c r="C45" s="127">
        <v>2047.2270900000001</v>
      </c>
      <c r="D45" s="127">
        <v>3934.4742299999998</v>
      </c>
      <c r="E45" s="127">
        <v>802.60744000000011</v>
      </c>
      <c r="F45" s="127" t="s">
        <v>327</v>
      </c>
      <c r="G45" s="127">
        <v>3645.6684700012061</v>
      </c>
      <c r="H45" s="127">
        <v>1317.6991999999998</v>
      </c>
      <c r="I45" s="127" t="s">
        <v>327</v>
      </c>
      <c r="J45" s="127">
        <v>1668.6928400000002</v>
      </c>
      <c r="K45" s="127">
        <v>420.89985999999999</v>
      </c>
      <c r="L45" s="127">
        <v>354.70721999999944</v>
      </c>
      <c r="M45" s="127">
        <v>361.81698</v>
      </c>
      <c r="N45" s="127">
        <v>1412.93265</v>
      </c>
      <c r="O45" s="127" t="s">
        <v>327</v>
      </c>
      <c r="P45" s="127">
        <v>18.366880000000002</v>
      </c>
      <c r="Q45" s="127" t="s">
        <v>327</v>
      </c>
      <c r="R45" s="127">
        <v>11.561350000000001</v>
      </c>
      <c r="S45" s="127">
        <v>2293.0590099999999</v>
      </c>
      <c r="T45" s="127">
        <v>1304.8101399999998</v>
      </c>
      <c r="U45" s="127" t="s">
        <v>327</v>
      </c>
      <c r="V45" s="127">
        <v>284.84128000000004</v>
      </c>
      <c r="W45" s="127" t="s">
        <v>327</v>
      </c>
      <c r="X45" s="127" t="s">
        <v>327</v>
      </c>
      <c r="Y45" s="127">
        <v>723.62711000000002</v>
      </c>
      <c r="Z45" s="127">
        <f>SUM(B45:Y45)</f>
        <v>25152.081280001214</v>
      </c>
    </row>
    <row r="46" spans="1:26" s="122" customFormat="1" x14ac:dyDescent="0.2">
      <c r="A46" s="135" t="s">
        <v>2712</v>
      </c>
      <c r="B46" s="127">
        <v>3884.3290000000002</v>
      </c>
      <c r="C46" s="127">
        <v>1433.17364</v>
      </c>
      <c r="D46" s="127">
        <v>0</v>
      </c>
      <c r="E46" s="127">
        <v>0</v>
      </c>
      <c r="F46" s="127" t="s">
        <v>327</v>
      </c>
      <c r="G46" s="127">
        <v>0</v>
      </c>
      <c r="H46" s="127">
        <v>288.30797999999999</v>
      </c>
      <c r="I46" s="127" t="s">
        <v>327</v>
      </c>
      <c r="J46" s="127">
        <v>0</v>
      </c>
      <c r="K46" s="127">
        <v>0</v>
      </c>
      <c r="L46" s="127">
        <v>7.2899999999999996E-3</v>
      </c>
      <c r="M46" s="127">
        <v>3.7304499999999998</v>
      </c>
      <c r="N46" s="127">
        <v>211.21119000000002</v>
      </c>
      <c r="O46" s="127" t="s">
        <v>327</v>
      </c>
      <c r="P46" s="127">
        <v>0</v>
      </c>
      <c r="Q46" s="127" t="s">
        <v>327</v>
      </c>
      <c r="R46" s="127">
        <v>0</v>
      </c>
      <c r="S46" s="127">
        <v>7.8589700000000002</v>
      </c>
      <c r="T46" s="127">
        <v>0</v>
      </c>
      <c r="U46" s="127" t="s">
        <v>327</v>
      </c>
      <c r="V46" s="127">
        <v>0</v>
      </c>
      <c r="W46" s="127" t="s">
        <v>327</v>
      </c>
      <c r="X46" s="127" t="s">
        <v>327</v>
      </c>
      <c r="Y46" s="127">
        <v>0</v>
      </c>
      <c r="Z46" s="127">
        <f>SUM(B46:Y46)</f>
        <v>5828.61852</v>
      </c>
    </row>
    <row r="47" spans="1:26" s="134" customFormat="1" x14ac:dyDescent="0.2">
      <c r="A47" s="136" t="s">
        <v>2710</v>
      </c>
      <c r="B47" s="241">
        <f t="shared" ref="B47:Z47" si="6">(B45-B46)/B45*100</f>
        <v>14.613045657072393</v>
      </c>
      <c r="C47" s="241">
        <f t="shared" si="6"/>
        <v>29.994398423088477</v>
      </c>
      <c r="D47" s="241">
        <f t="shared" si="6"/>
        <v>100</v>
      </c>
      <c r="E47" s="241">
        <f t="shared" si="6"/>
        <v>100</v>
      </c>
      <c r="F47" s="127" t="s">
        <v>327</v>
      </c>
      <c r="G47" s="241">
        <f t="shared" si="6"/>
        <v>100</v>
      </c>
      <c r="H47" s="241">
        <f t="shared" si="6"/>
        <v>78.120349469742393</v>
      </c>
      <c r="I47" s="127" t="s">
        <v>327</v>
      </c>
      <c r="J47" s="241">
        <f t="shared" si="6"/>
        <v>100</v>
      </c>
      <c r="K47" s="241">
        <f t="shared" si="6"/>
        <v>100</v>
      </c>
      <c r="L47" s="241">
        <f t="shared" si="6"/>
        <v>99.997944783869912</v>
      </c>
      <c r="M47" s="241">
        <f t="shared" si="6"/>
        <v>98.968967680842397</v>
      </c>
      <c r="N47" s="241">
        <f t="shared" si="6"/>
        <v>85.05157411430757</v>
      </c>
      <c r="O47" s="127" t="s">
        <v>327</v>
      </c>
      <c r="P47" s="241">
        <f t="shared" si="6"/>
        <v>100</v>
      </c>
      <c r="Q47" s="127" t="s">
        <v>327</v>
      </c>
      <c r="R47" s="241">
        <f t="shared" si="6"/>
        <v>100</v>
      </c>
      <c r="S47" s="241">
        <f t="shared" si="6"/>
        <v>99.657271358228144</v>
      </c>
      <c r="T47" s="241">
        <f t="shared" si="6"/>
        <v>100</v>
      </c>
      <c r="U47" s="127" t="s">
        <v>327</v>
      </c>
      <c r="V47" s="241">
        <f t="shared" si="6"/>
        <v>100</v>
      </c>
      <c r="W47" s="127" t="s">
        <v>327</v>
      </c>
      <c r="X47" s="127" t="s">
        <v>327</v>
      </c>
      <c r="Y47" s="241">
        <f t="shared" si="6"/>
        <v>100</v>
      </c>
      <c r="Z47" s="241">
        <f t="shared" si="6"/>
        <v>76.826496165013509</v>
      </c>
    </row>
    <row r="48" spans="1:26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7"/>
    </row>
    <row r="49" spans="1:28" x14ac:dyDescent="0.2">
      <c r="A49" s="106" t="s">
        <v>2749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7"/>
    </row>
    <row r="50" spans="1:28" s="122" customFormat="1" x14ac:dyDescent="0.2">
      <c r="A50" s="135" t="s">
        <v>2709</v>
      </c>
      <c r="B50" s="127">
        <v>4677.401350000001</v>
      </c>
      <c r="C50" s="127">
        <v>25748.263369999997</v>
      </c>
      <c r="D50" s="127">
        <v>46802.167099999999</v>
      </c>
      <c r="E50" s="127">
        <v>7452.6467499999999</v>
      </c>
      <c r="F50" s="127">
        <v>15427.019744499999</v>
      </c>
      <c r="G50" s="127">
        <v>36242.477690000051</v>
      </c>
      <c r="H50" s="127">
        <v>22169.163250000001</v>
      </c>
      <c r="I50" s="127">
        <v>3814.9910099999997</v>
      </c>
      <c r="J50" s="127">
        <v>13775.747589999999</v>
      </c>
      <c r="K50" s="127">
        <v>17664.18735</v>
      </c>
      <c r="L50" s="127">
        <v>38572.392739999974</v>
      </c>
      <c r="M50" s="127">
        <v>2389.1948199999997</v>
      </c>
      <c r="N50" s="127">
        <v>37758.201160000004</v>
      </c>
      <c r="O50" s="127">
        <v>2404.3857499999999</v>
      </c>
      <c r="P50" s="127">
        <v>3538.9598199999996</v>
      </c>
      <c r="Q50" s="127">
        <v>153.45372</v>
      </c>
      <c r="R50" s="127">
        <v>5249.1833699999997</v>
      </c>
      <c r="S50" s="127">
        <v>33879.733719999997</v>
      </c>
      <c r="T50" s="127">
        <v>17125.411620000003</v>
      </c>
      <c r="U50" s="127">
        <v>6987.6988200000005</v>
      </c>
      <c r="V50" s="127">
        <v>15465.916880000001</v>
      </c>
      <c r="W50" s="127">
        <v>23.83175</v>
      </c>
      <c r="X50" s="127">
        <v>31054.59434</v>
      </c>
      <c r="Y50" s="127">
        <v>23958.225480000001</v>
      </c>
      <c r="Z50" s="127">
        <f>SUM(B50:Y50)</f>
        <v>412335.24919450004</v>
      </c>
    </row>
    <row r="51" spans="1:28" s="122" customFormat="1" x14ac:dyDescent="0.2">
      <c r="A51" s="135" t="s">
        <v>2712</v>
      </c>
      <c r="B51" s="127">
        <v>5767.2479999999996</v>
      </c>
      <c r="C51" s="127">
        <v>21873.394250000001</v>
      </c>
      <c r="D51" s="127">
        <v>32399.826350000003</v>
      </c>
      <c r="E51" s="127">
        <v>6580.64725</v>
      </c>
      <c r="F51" s="127">
        <v>2302.0683300000001</v>
      </c>
      <c r="G51" s="127">
        <v>19926.017640000002</v>
      </c>
      <c r="H51" s="127">
        <v>18574.35931</v>
      </c>
      <c r="I51" s="127">
        <v>1902.0358000000001</v>
      </c>
      <c r="J51" s="127">
        <v>8911.245280000001</v>
      </c>
      <c r="K51" s="127">
        <v>10135.735350000001</v>
      </c>
      <c r="L51" s="127">
        <v>19785.753129999997</v>
      </c>
      <c r="M51" s="127">
        <v>2011.4394699999998</v>
      </c>
      <c r="N51" s="127">
        <v>35922.849040000001</v>
      </c>
      <c r="O51" s="127">
        <v>1971.5526200000002</v>
      </c>
      <c r="P51" s="127">
        <v>1850.12833</v>
      </c>
      <c r="Q51" s="127">
        <v>100.42828999999999</v>
      </c>
      <c r="R51" s="127">
        <v>3248.19265</v>
      </c>
      <c r="S51" s="127">
        <v>30113.491810000003</v>
      </c>
      <c r="T51" s="127">
        <v>12889.447829999997</v>
      </c>
      <c r="U51" s="127">
        <v>2782.1289799999995</v>
      </c>
      <c r="V51" s="127">
        <v>3921.8665499999997</v>
      </c>
      <c r="W51" s="127">
        <v>16.570820000000001</v>
      </c>
      <c r="X51" s="127">
        <v>23107.910500000002</v>
      </c>
      <c r="Y51" s="127">
        <v>21636.198259999997</v>
      </c>
      <c r="Z51" s="127">
        <f>SUM(B51:Y51)</f>
        <v>287730.53584000003</v>
      </c>
    </row>
    <row r="52" spans="1:28" s="134" customFormat="1" x14ac:dyDescent="0.2">
      <c r="A52" s="136" t="s">
        <v>2710</v>
      </c>
      <c r="B52" s="241">
        <f t="shared" ref="B52:Z52" si="7">(B50-B51)/B50*100</f>
        <v>-23.300259448550385</v>
      </c>
      <c r="C52" s="241">
        <f t="shared" si="7"/>
        <v>15.049050354653087</v>
      </c>
      <c r="D52" s="241">
        <f t="shared" si="7"/>
        <v>30.772807419851283</v>
      </c>
      <c r="E52" s="241">
        <f t="shared" si="7"/>
        <v>11.700534444356965</v>
      </c>
      <c r="F52" s="241">
        <f t="shared" si="7"/>
        <v>85.077685981307397</v>
      </c>
      <c r="G52" s="241">
        <f t="shared" si="7"/>
        <v>45.02026652140853</v>
      </c>
      <c r="H52" s="241">
        <f t="shared" si="7"/>
        <v>16.215334333829677</v>
      </c>
      <c r="I52" s="241">
        <f t="shared" si="7"/>
        <v>50.14311187066204</v>
      </c>
      <c r="J52" s="241">
        <f t="shared" si="7"/>
        <v>35.312074921663097</v>
      </c>
      <c r="K52" s="241">
        <f t="shared" si="7"/>
        <v>42.619860460209615</v>
      </c>
      <c r="L52" s="241">
        <f t="shared" si="7"/>
        <v>48.704885218380646</v>
      </c>
      <c r="M52" s="241">
        <f t="shared" si="7"/>
        <v>15.810989829619668</v>
      </c>
      <c r="N52" s="241">
        <f t="shared" si="7"/>
        <v>4.8608039144203845</v>
      </c>
      <c r="O52" s="241">
        <f t="shared" si="7"/>
        <v>18.001817304066112</v>
      </c>
      <c r="P52" s="241">
        <f t="shared" si="7"/>
        <v>47.721126429742846</v>
      </c>
      <c r="Q52" s="241">
        <f t="shared" si="7"/>
        <v>34.554672249066371</v>
      </c>
      <c r="R52" s="241">
        <f t="shared" si="7"/>
        <v>38.120038469907747</v>
      </c>
      <c r="S52" s="241">
        <f t="shared" si="7"/>
        <v>11.116503869617762</v>
      </c>
      <c r="T52" s="241">
        <f t="shared" si="7"/>
        <v>24.734960443537677</v>
      </c>
      <c r="U52" s="241">
        <f t="shared" si="7"/>
        <v>60.185333517279446</v>
      </c>
      <c r="V52" s="241">
        <f t="shared" si="7"/>
        <v>74.641874901890731</v>
      </c>
      <c r="W52" s="241">
        <f t="shared" si="7"/>
        <v>30.467464621775562</v>
      </c>
      <c r="X52" s="241">
        <f t="shared" si="7"/>
        <v>25.589398312520345</v>
      </c>
      <c r="Y52" s="241">
        <f t="shared" si="7"/>
        <v>9.6919833313130805</v>
      </c>
      <c r="Z52" s="241">
        <f t="shared" si="7"/>
        <v>30.219272690830152</v>
      </c>
    </row>
    <row r="53" spans="1:28" x14ac:dyDescent="0.2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7"/>
    </row>
    <row r="54" spans="1:28" x14ac:dyDescent="0.2">
      <c r="A54" s="106" t="s">
        <v>2750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7"/>
    </row>
    <row r="55" spans="1:28" s="122" customFormat="1" x14ac:dyDescent="0.2">
      <c r="A55" s="135" t="s">
        <v>2709</v>
      </c>
      <c r="B55" s="127" t="s">
        <v>327</v>
      </c>
      <c r="C55" s="127">
        <v>2485.7991299999999</v>
      </c>
      <c r="D55" s="127">
        <v>176.25725</v>
      </c>
      <c r="E55" s="127">
        <v>2361.6837700000001</v>
      </c>
      <c r="F55" s="127" t="s">
        <v>327</v>
      </c>
      <c r="G55" s="127">
        <v>703.34382999999991</v>
      </c>
      <c r="H55" s="127">
        <v>16827.549710000003</v>
      </c>
      <c r="I55" s="127" t="s">
        <v>327</v>
      </c>
      <c r="J55" s="127">
        <v>4433.8419800000001</v>
      </c>
      <c r="K55" s="127" t="s">
        <v>327</v>
      </c>
      <c r="L55" s="127">
        <v>240.46678</v>
      </c>
      <c r="M55" s="127" t="s">
        <v>327</v>
      </c>
      <c r="N55" s="127">
        <v>2128.06864</v>
      </c>
      <c r="O55" s="127">
        <v>17358.451549999998</v>
      </c>
      <c r="P55" s="127">
        <v>3.8469699999999998</v>
      </c>
      <c r="Q55" s="127" t="s">
        <v>327</v>
      </c>
      <c r="R55" s="127">
        <v>20.270529999999997</v>
      </c>
      <c r="S55" s="127">
        <v>2327.6200100000001</v>
      </c>
      <c r="T55" s="127">
        <v>1.18177</v>
      </c>
      <c r="U55" s="127">
        <v>3972.8344900000002</v>
      </c>
      <c r="V55" s="127" t="s">
        <v>327</v>
      </c>
      <c r="W55" s="127" t="s">
        <v>327</v>
      </c>
      <c r="X55" s="127">
        <v>193.19363000000001</v>
      </c>
      <c r="Y55" s="127">
        <v>393.32162</v>
      </c>
      <c r="Z55" s="127">
        <f>SUM(B55:Y55)</f>
        <v>53627.731660000005</v>
      </c>
    </row>
    <row r="56" spans="1:28" s="122" customFormat="1" x14ac:dyDescent="0.2">
      <c r="A56" s="135" t="s">
        <v>2712</v>
      </c>
      <c r="B56" s="127" t="s">
        <v>327</v>
      </c>
      <c r="C56" s="127">
        <v>2104.9065499999997</v>
      </c>
      <c r="D56" s="127">
        <v>170.37255999999999</v>
      </c>
      <c r="E56" s="127">
        <v>2341.0798999999997</v>
      </c>
      <c r="F56" s="127" t="s">
        <v>327</v>
      </c>
      <c r="G56" s="127">
        <v>660.69660999999996</v>
      </c>
      <c r="H56" s="127">
        <v>9145.7872899999984</v>
      </c>
      <c r="I56" s="127" t="s">
        <v>327</v>
      </c>
      <c r="J56" s="127">
        <v>3399.7186099999999</v>
      </c>
      <c r="K56" s="127" t="s">
        <v>327</v>
      </c>
      <c r="L56" s="127">
        <v>201.24721</v>
      </c>
      <c r="M56" s="127" t="s">
        <v>327</v>
      </c>
      <c r="N56" s="127">
        <v>1554.36268</v>
      </c>
      <c r="O56" s="127">
        <v>11073.62991</v>
      </c>
      <c r="P56" s="127">
        <v>3.8469699999999998</v>
      </c>
      <c r="Q56" s="127" t="s">
        <v>327</v>
      </c>
      <c r="R56" s="127">
        <v>20.270529999999997</v>
      </c>
      <c r="S56" s="127">
        <v>1820.79846</v>
      </c>
      <c r="T56" s="127">
        <v>0</v>
      </c>
      <c r="U56" s="127">
        <v>2281.8563899999999</v>
      </c>
      <c r="V56" s="127" t="s">
        <v>327</v>
      </c>
      <c r="W56" s="127" t="s">
        <v>327</v>
      </c>
      <c r="X56" s="127">
        <v>181.28585000000001</v>
      </c>
      <c r="Y56" s="127">
        <v>393.58696000000003</v>
      </c>
      <c r="Z56" s="127">
        <f>SUM(B56:Y56)</f>
        <v>35353.446479999999</v>
      </c>
    </row>
    <row r="57" spans="1:28" s="134" customFormat="1" x14ac:dyDescent="0.2">
      <c r="A57" s="136" t="s">
        <v>2710</v>
      </c>
      <c r="B57" s="127" t="s">
        <v>327</v>
      </c>
      <c r="C57" s="241">
        <f t="shared" ref="C57:Z57" si="8">(C55-C56)/C55*100</f>
        <v>15.322741705199656</v>
      </c>
      <c r="D57" s="241">
        <f t="shared" si="8"/>
        <v>3.3386938693302013</v>
      </c>
      <c r="E57" s="241">
        <f t="shared" si="8"/>
        <v>0.87242289851534061</v>
      </c>
      <c r="F57" s="127" t="s">
        <v>327</v>
      </c>
      <c r="G57" s="241">
        <f t="shared" si="8"/>
        <v>6.0634952893522867</v>
      </c>
      <c r="H57" s="241">
        <f t="shared" si="8"/>
        <v>45.649916668705551</v>
      </c>
      <c r="I57" s="127" t="s">
        <v>327</v>
      </c>
      <c r="J57" s="241">
        <f t="shared" si="8"/>
        <v>23.323415102853986</v>
      </c>
      <c r="K57" s="127" t="s">
        <v>327</v>
      </c>
      <c r="L57" s="241">
        <f t="shared" si="8"/>
        <v>16.309766363570056</v>
      </c>
      <c r="M57" s="127" t="s">
        <v>327</v>
      </c>
      <c r="N57" s="241">
        <f t="shared" si="8"/>
        <v>26.958996961676952</v>
      </c>
      <c r="O57" s="241">
        <f t="shared" si="8"/>
        <v>36.206119087851469</v>
      </c>
      <c r="P57" s="241">
        <f t="shared" si="8"/>
        <v>0</v>
      </c>
      <c r="Q57" s="127" t="s">
        <v>327</v>
      </c>
      <c r="R57" s="241">
        <f t="shared" si="8"/>
        <v>0</v>
      </c>
      <c r="S57" s="241">
        <f t="shared" si="8"/>
        <v>21.774239258237003</v>
      </c>
      <c r="T57" s="241">
        <f t="shared" si="8"/>
        <v>100</v>
      </c>
      <c r="U57" s="241">
        <f t="shared" si="8"/>
        <v>42.563517414489624</v>
      </c>
      <c r="V57" s="127" t="s">
        <v>327</v>
      </c>
      <c r="W57" s="127" t="s">
        <v>327</v>
      </c>
      <c r="X57" s="241">
        <f t="shared" si="8"/>
        <v>6.1636504267764947</v>
      </c>
      <c r="Y57" s="241">
        <f t="shared" si="8"/>
        <v>-6.7461331009477044E-2</v>
      </c>
      <c r="Z57" s="241">
        <f t="shared" si="8"/>
        <v>34.076185239120377</v>
      </c>
    </row>
    <row r="58" spans="1:28" x14ac:dyDescent="0.2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7"/>
    </row>
    <row r="59" spans="1:28" x14ac:dyDescent="0.2">
      <c r="A59" s="130" t="s">
        <v>1093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7"/>
    </row>
    <row r="60" spans="1:28" s="122" customFormat="1" x14ac:dyDescent="0.2">
      <c r="A60" s="135" t="s">
        <v>2709</v>
      </c>
      <c r="B60" s="127">
        <v>4536.7019900000005</v>
      </c>
      <c r="C60" s="127">
        <v>60719.542009999997</v>
      </c>
      <c r="D60" s="127">
        <v>117721.80477</v>
      </c>
      <c r="E60" s="127">
        <v>1380.8617000000002</v>
      </c>
      <c r="F60" s="127" t="s">
        <v>327</v>
      </c>
      <c r="G60" s="127">
        <v>1375.0033999999998</v>
      </c>
      <c r="H60" s="127">
        <v>54596.694550000007</v>
      </c>
      <c r="I60" s="127">
        <v>1016.2566200000001</v>
      </c>
      <c r="J60" s="127" t="s">
        <v>327</v>
      </c>
      <c r="K60" s="127" t="s">
        <v>327</v>
      </c>
      <c r="L60" s="127">
        <v>19364.889950000004</v>
      </c>
      <c r="M60" s="127">
        <v>134.94892000000002</v>
      </c>
      <c r="N60" s="127">
        <v>27736.160899999999</v>
      </c>
      <c r="O60" s="127" t="s">
        <v>327</v>
      </c>
      <c r="P60" s="127">
        <v>1727.54799</v>
      </c>
      <c r="Q60" s="127" t="s">
        <v>327</v>
      </c>
      <c r="R60" s="127">
        <v>822.17053999999996</v>
      </c>
      <c r="S60" s="127">
        <v>196686.29680000007</v>
      </c>
      <c r="T60" s="127" t="s">
        <v>327</v>
      </c>
      <c r="U60" s="127">
        <v>169.39219</v>
      </c>
      <c r="V60" s="127">
        <v>5503.8190700000005</v>
      </c>
      <c r="W60" s="127" t="s">
        <v>327</v>
      </c>
      <c r="X60" s="127">
        <v>0.53188000000000002</v>
      </c>
      <c r="Y60" s="127">
        <v>211491.48877000008</v>
      </c>
      <c r="Z60" s="127">
        <f>SUM(B60:Y60)</f>
        <v>704984.11205000023</v>
      </c>
    </row>
    <row r="61" spans="1:28" s="122" customFormat="1" x14ac:dyDescent="0.2">
      <c r="A61" s="135" t="s">
        <v>2712</v>
      </c>
      <c r="B61" s="127">
        <v>110.152</v>
      </c>
      <c r="C61" s="127">
        <v>34088.127710000001</v>
      </c>
      <c r="D61" s="127">
        <v>20941.133089999999</v>
      </c>
      <c r="E61" s="127">
        <v>122.07582000000001</v>
      </c>
      <c r="F61" s="127" t="s">
        <v>327</v>
      </c>
      <c r="G61" s="127">
        <v>669.30592999999999</v>
      </c>
      <c r="H61" s="127">
        <v>13410.598759999999</v>
      </c>
      <c r="I61" s="127">
        <v>614.77773999999999</v>
      </c>
      <c r="J61" s="127" t="s">
        <v>327</v>
      </c>
      <c r="K61" s="127" t="s">
        <v>327</v>
      </c>
      <c r="L61" s="127">
        <v>18864.06841</v>
      </c>
      <c r="M61" s="127">
        <v>88.452130000000011</v>
      </c>
      <c r="N61" s="127">
        <v>19915.732469999999</v>
      </c>
      <c r="O61" s="127" t="s">
        <v>327</v>
      </c>
      <c r="P61" s="127">
        <v>619.44164000000001</v>
      </c>
      <c r="Q61" s="127" t="s">
        <v>327</v>
      </c>
      <c r="R61" s="127">
        <v>631.50820999999996</v>
      </c>
      <c r="S61" s="127">
        <v>39130.892090000001</v>
      </c>
      <c r="T61" s="127" t="s">
        <v>327</v>
      </c>
      <c r="U61" s="127">
        <v>144.38141999999999</v>
      </c>
      <c r="V61" s="127">
        <v>5463.7092300000004</v>
      </c>
      <c r="W61" s="127" t="s">
        <v>327</v>
      </c>
      <c r="X61" s="127">
        <v>0</v>
      </c>
      <c r="Y61" s="127">
        <v>2671.5348799999997</v>
      </c>
      <c r="Z61" s="127">
        <f>SUM(B61:Y61)</f>
        <v>157485.89153000002</v>
      </c>
    </row>
    <row r="62" spans="1:28" s="134" customFormat="1" x14ac:dyDescent="0.2">
      <c r="A62" s="136" t="s">
        <v>2710</v>
      </c>
      <c r="B62" s="241">
        <f t="shared" ref="B62:Z62" si="9">(B60-B61)/B60*100</f>
        <v>97.571980697810829</v>
      </c>
      <c r="C62" s="241">
        <f t="shared" si="9"/>
        <v>43.859708783070246</v>
      </c>
      <c r="D62" s="241">
        <f t="shared" si="9"/>
        <v>82.211338731245306</v>
      </c>
      <c r="E62" s="241">
        <f t="shared" si="9"/>
        <v>91.159446308055323</v>
      </c>
      <c r="F62" s="127" t="s">
        <v>327</v>
      </c>
      <c r="G62" s="241">
        <f t="shared" si="9"/>
        <v>51.323325455049776</v>
      </c>
      <c r="H62" s="241">
        <f t="shared" si="9"/>
        <v>75.436976779393689</v>
      </c>
      <c r="I62" s="241">
        <f t="shared" si="9"/>
        <v>39.505659505568588</v>
      </c>
      <c r="J62" s="127" t="s">
        <v>327</v>
      </c>
      <c r="K62" s="127" t="s">
        <v>327</v>
      </c>
      <c r="L62" s="241">
        <f t="shared" si="9"/>
        <v>2.5862348884663007</v>
      </c>
      <c r="M62" s="241">
        <f t="shared" si="9"/>
        <v>34.455103456922807</v>
      </c>
      <c r="N62" s="241">
        <f t="shared" si="9"/>
        <v>28.19578548810625</v>
      </c>
      <c r="O62" s="127" t="s">
        <v>327</v>
      </c>
      <c r="P62" s="241">
        <f t="shared" si="9"/>
        <v>64.143303480674945</v>
      </c>
      <c r="Q62" s="127" t="s">
        <v>327</v>
      </c>
      <c r="R62" s="241">
        <f t="shared" si="9"/>
        <v>23.190119412451825</v>
      </c>
      <c r="S62" s="241">
        <f t="shared" si="9"/>
        <v>80.104922037456348</v>
      </c>
      <c r="T62" s="127" t="s">
        <v>327</v>
      </c>
      <c r="U62" s="241">
        <f t="shared" si="9"/>
        <v>14.765007760983554</v>
      </c>
      <c r="V62" s="241">
        <f t="shared" si="9"/>
        <v>0.72876378183703761</v>
      </c>
      <c r="W62" s="127" t="s">
        <v>327</v>
      </c>
      <c r="X62" s="241">
        <f t="shared" si="9"/>
        <v>100</v>
      </c>
      <c r="Y62" s="241">
        <f t="shared" si="9"/>
        <v>98.736812107410472</v>
      </c>
      <c r="Z62" s="241">
        <f t="shared" si="9"/>
        <v>77.661072237209439</v>
      </c>
    </row>
    <row r="63" spans="1:28" x14ac:dyDescent="0.2">
      <c r="A63" s="126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2"/>
      <c r="AB63" s="122"/>
    </row>
    <row r="64" spans="1:28" s="121" customFormat="1" x14ac:dyDescent="0.2">
      <c r="A64" s="130" t="s">
        <v>1092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27"/>
    </row>
    <row r="65" spans="1:26" s="122" customFormat="1" x14ac:dyDescent="0.2">
      <c r="A65" s="135" t="s">
        <v>2709</v>
      </c>
      <c r="B65" s="127">
        <v>110569.38548</v>
      </c>
      <c r="C65" s="127">
        <v>667022.48222999997</v>
      </c>
      <c r="D65" s="127">
        <v>1003670.6410000003</v>
      </c>
      <c r="E65" s="127">
        <v>194978.38743999999</v>
      </c>
      <c r="F65" s="127">
        <v>183994.76197450003</v>
      </c>
      <c r="G65" s="127">
        <v>936984.08907000115</v>
      </c>
      <c r="H65" s="127">
        <v>437112.64969000005</v>
      </c>
      <c r="I65" s="127">
        <v>111031.02730000002</v>
      </c>
      <c r="J65" s="127">
        <v>511652.93238000007</v>
      </c>
      <c r="K65" s="127">
        <v>212855.63108000002</v>
      </c>
      <c r="L65" s="127">
        <v>363578.78119999974</v>
      </c>
      <c r="M65" s="127">
        <v>71891.942229999986</v>
      </c>
      <c r="N65" s="127">
        <v>501169.23269000003</v>
      </c>
      <c r="O65" s="127">
        <v>190576.64204999999</v>
      </c>
      <c r="P65" s="127">
        <v>113982.43965999996</v>
      </c>
      <c r="Q65" s="127">
        <v>48153.397579999997</v>
      </c>
      <c r="R65" s="127">
        <v>85387.540269999998</v>
      </c>
      <c r="S65" s="127">
        <v>765252.54871000012</v>
      </c>
      <c r="T65" s="127">
        <v>253437.97959000003</v>
      </c>
      <c r="U65" s="127">
        <v>132262.67307000002</v>
      </c>
      <c r="V65" s="127">
        <v>110747.83409</v>
      </c>
      <c r="W65" s="127">
        <v>4649.129719999999</v>
      </c>
      <c r="X65" s="127">
        <v>248476.74199000001</v>
      </c>
      <c r="Y65" s="127">
        <v>563164.24687999999</v>
      </c>
      <c r="Z65" s="127">
        <f>SUM(B65:Y65)</f>
        <v>7822603.1173744984</v>
      </c>
    </row>
    <row r="66" spans="1:26" s="122" customFormat="1" x14ac:dyDescent="0.2">
      <c r="A66" s="135" t="s">
        <v>2712</v>
      </c>
      <c r="B66" s="127">
        <v>46403.872730000003</v>
      </c>
      <c r="C66" s="127">
        <v>318480.59932000004</v>
      </c>
      <c r="D66" s="127">
        <v>287397.00524000003</v>
      </c>
      <c r="E66" s="127">
        <v>96171.697139999989</v>
      </c>
      <c r="F66" s="127">
        <v>29183.551759999998</v>
      </c>
      <c r="G66" s="127">
        <v>151081.53508999999</v>
      </c>
      <c r="H66" s="127">
        <v>176513.22787</v>
      </c>
      <c r="I66" s="127">
        <v>28931.294129999995</v>
      </c>
      <c r="J66" s="127">
        <v>196545.37226</v>
      </c>
      <c r="K66" s="127">
        <v>71521.027759999997</v>
      </c>
      <c r="L66" s="127">
        <v>201355.84653000001</v>
      </c>
      <c r="M66" s="127">
        <v>45682.240640000004</v>
      </c>
      <c r="N66" s="127">
        <v>251465.81297999999</v>
      </c>
      <c r="O66" s="127">
        <v>48045.112030000004</v>
      </c>
      <c r="P66" s="127">
        <v>49763.380819999998</v>
      </c>
      <c r="Q66" s="127">
        <v>8118.3714400000017</v>
      </c>
      <c r="R66" s="127">
        <v>25507.724069999997</v>
      </c>
      <c r="S66" s="127">
        <v>276260.24199000001</v>
      </c>
      <c r="T66" s="127">
        <v>98990.074740000011</v>
      </c>
      <c r="U66" s="127">
        <v>66114.190029999998</v>
      </c>
      <c r="V66" s="127">
        <v>35316.152200000004</v>
      </c>
      <c r="W66" s="127">
        <v>1416.5366399999998</v>
      </c>
      <c r="X66" s="127">
        <v>79459.25870000002</v>
      </c>
      <c r="Y66" s="127">
        <v>168052.91073999999</v>
      </c>
      <c r="Z66" s="127">
        <f>SUM(B66:Y66)</f>
        <v>2757777.0368500007</v>
      </c>
    </row>
    <row r="67" spans="1:26" s="134" customFormat="1" ht="13.5" thickBot="1" x14ac:dyDescent="0.25">
      <c r="A67" s="137" t="s">
        <v>2710</v>
      </c>
      <c r="B67" s="243">
        <f t="shared" ref="B67:Z67" si="10">(B65-B66)/B65*100</f>
        <v>58.031897773010932</v>
      </c>
      <c r="C67" s="243">
        <f t="shared" si="10"/>
        <v>52.253393580490616</v>
      </c>
      <c r="D67" s="243">
        <f t="shared" si="10"/>
        <v>71.365406787862796</v>
      </c>
      <c r="E67" s="243">
        <f t="shared" si="10"/>
        <v>50.675714163655925</v>
      </c>
      <c r="F67" s="243">
        <f t="shared" si="10"/>
        <v>84.138922517780941</v>
      </c>
      <c r="G67" s="243">
        <f t="shared" si="10"/>
        <v>83.87576300895833</v>
      </c>
      <c r="H67" s="243">
        <f t="shared" si="10"/>
        <v>59.618366570909572</v>
      </c>
      <c r="I67" s="243">
        <f t="shared" si="10"/>
        <v>73.943054627577979</v>
      </c>
      <c r="J67" s="243">
        <f t="shared" si="10"/>
        <v>61.586192549361265</v>
      </c>
      <c r="K67" s="243">
        <f t="shared" si="10"/>
        <v>66.399278517034205</v>
      </c>
      <c r="L67" s="243">
        <f t="shared" si="10"/>
        <v>44.618372429375377</v>
      </c>
      <c r="M67" s="243">
        <f t="shared" si="10"/>
        <v>36.457078188468891</v>
      </c>
      <c r="N67" s="243">
        <f t="shared" si="10"/>
        <v>49.824171841062508</v>
      </c>
      <c r="O67" s="243">
        <f t="shared" si="10"/>
        <v>74.789611406105692</v>
      </c>
      <c r="P67" s="243">
        <f t="shared" si="10"/>
        <v>56.341186442016877</v>
      </c>
      <c r="Q67" s="243">
        <f t="shared" si="10"/>
        <v>83.140605132768698</v>
      </c>
      <c r="R67" s="243">
        <f t="shared" si="10"/>
        <v>70.127112235177165</v>
      </c>
      <c r="S67" s="243">
        <f t="shared" si="10"/>
        <v>63.899467900407934</v>
      </c>
      <c r="T67" s="243">
        <f t="shared" si="10"/>
        <v>60.941104841452152</v>
      </c>
      <c r="U67" s="243">
        <f t="shared" si="10"/>
        <v>50.012963978877799</v>
      </c>
      <c r="V67" s="243">
        <f t="shared" si="10"/>
        <v>68.111202814765591</v>
      </c>
      <c r="W67" s="243">
        <f t="shared" si="10"/>
        <v>69.531143992256688</v>
      </c>
      <c r="X67" s="243">
        <f t="shared" si="10"/>
        <v>68.021450191423611</v>
      </c>
      <c r="Y67" s="243">
        <f t="shared" si="10"/>
        <v>70.159165523906381</v>
      </c>
      <c r="Z67" s="243">
        <f t="shared" si="10"/>
        <v>64.74604430940893</v>
      </c>
    </row>
    <row r="68" spans="1:26" x14ac:dyDescent="0.2">
      <c r="A68" s="82" t="s">
        <v>1578</v>
      </c>
    </row>
  </sheetData>
  <mergeCells count="2">
    <mergeCell ref="A5:L6"/>
    <mergeCell ref="M5:Z6"/>
  </mergeCells>
  <phoneticPr fontId="2" type="noConversion"/>
  <conditionalFormatting sqref="B8:Y8">
    <cfRule type="expression" dxfId="24" priority="1" stopIfTrue="1">
      <formula>$AU8=1</formula>
    </cfRule>
  </conditionalFormatting>
  <conditionalFormatting sqref="Z8">
    <cfRule type="expression" dxfId="23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9685039370078741" top="0.98425196850393704" bottom="0.98425196850393704" header="0.51181102362204722" footer="0.51181102362204722"/>
  <pageSetup paperSize="8" scale="74" orientation="landscape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showGridLines="0" workbookViewId="0">
      <selection activeCell="A2" sqref="A2"/>
    </sheetView>
  </sheetViews>
  <sheetFormatPr defaultRowHeight="12.75" x14ac:dyDescent="0.2"/>
  <cols>
    <col min="1" max="1" width="27.7109375" style="120" customWidth="1"/>
    <col min="2" max="27" width="9.140625" style="120"/>
    <col min="28" max="28" width="10.140625" style="120" customWidth="1"/>
    <col min="29" max="16384" width="9.140625" style="120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2309</v>
      </c>
      <c r="AA3" s="82" t="s">
        <v>1100</v>
      </c>
    </row>
    <row r="5" spans="1:29" x14ac:dyDescent="0.2">
      <c r="A5" s="679" t="s">
        <v>2908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8" t="s">
        <v>2483</v>
      </c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</row>
    <row r="6" spans="1:29" x14ac:dyDescent="0.2">
      <c r="A6" s="679"/>
      <c r="B6" s="679"/>
      <c r="C6" s="679"/>
      <c r="D6" s="679"/>
      <c r="E6" s="679"/>
      <c r="F6" s="679"/>
      <c r="G6" s="679"/>
      <c r="H6" s="679"/>
      <c r="I6" s="679"/>
      <c r="J6" s="679"/>
      <c r="K6" s="679"/>
      <c r="L6" s="679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</row>
    <row r="7" spans="1:29" ht="13.5" thickBot="1" x14ac:dyDescent="0.25">
      <c r="AA7" s="14" t="s">
        <v>2525</v>
      </c>
    </row>
    <row r="8" spans="1:29" ht="58.5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  <c r="AA8"/>
      <c r="AB8"/>
      <c r="AC8"/>
    </row>
    <row r="9" spans="1:29" x14ac:dyDescent="0.2">
      <c r="A9" s="124" t="s">
        <v>2689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2"/>
      <c r="AB9" s="122"/>
    </row>
    <row r="10" spans="1:29" s="122" customFormat="1" x14ac:dyDescent="0.2">
      <c r="A10" s="135" t="s">
        <v>2711</v>
      </c>
      <c r="B10" s="127">
        <v>2878.0169999999998</v>
      </c>
      <c r="C10" s="127">
        <v>48535.251259999997</v>
      </c>
      <c r="D10" s="127">
        <v>84262.88291</v>
      </c>
      <c r="E10" s="127">
        <v>6735.5567699999992</v>
      </c>
      <c r="F10" s="127">
        <v>17551.905409999999</v>
      </c>
      <c r="G10" s="127">
        <v>45920.818359999997</v>
      </c>
      <c r="H10" s="127">
        <v>22738.806109999998</v>
      </c>
      <c r="I10" s="127">
        <v>5327.0361900000007</v>
      </c>
      <c r="J10" s="127">
        <v>31732.060200000004</v>
      </c>
      <c r="K10" s="127">
        <v>8076.2116599999999</v>
      </c>
      <c r="L10" s="127">
        <v>30806.699479999999</v>
      </c>
      <c r="M10" s="127">
        <v>4235.6960499999996</v>
      </c>
      <c r="N10" s="127">
        <v>23336.537210000002</v>
      </c>
      <c r="O10" s="127">
        <v>4747.0339599999998</v>
      </c>
      <c r="P10" s="127">
        <v>1289.18857</v>
      </c>
      <c r="Q10" s="127">
        <v>237.38749999999999</v>
      </c>
      <c r="R10" s="127">
        <v>5961.1394199999995</v>
      </c>
      <c r="S10" s="127">
        <v>33224.12861</v>
      </c>
      <c r="T10" s="127">
        <v>9740.4530999999988</v>
      </c>
      <c r="U10" s="127">
        <v>6844.5595400000002</v>
      </c>
      <c r="V10" s="127">
        <v>11689.297050000001</v>
      </c>
      <c r="W10" s="127">
        <v>146.19798</v>
      </c>
      <c r="X10" s="127">
        <v>11434.514280000001</v>
      </c>
      <c r="Y10" s="127">
        <v>31913.267400000001</v>
      </c>
      <c r="Z10" s="127">
        <f>SUM(B10:Y10)</f>
        <v>449364.64601999999</v>
      </c>
    </row>
    <row r="11" spans="1:29" s="122" customFormat="1" x14ac:dyDescent="0.2">
      <c r="A11" s="135" t="s">
        <v>2712</v>
      </c>
      <c r="B11" s="127">
        <v>2654.6989500000009</v>
      </c>
      <c r="C11" s="127">
        <v>39773.22600000001</v>
      </c>
      <c r="D11" s="127">
        <v>42658.611319999996</v>
      </c>
      <c r="E11" s="127">
        <v>2633.71803</v>
      </c>
      <c r="F11" s="127">
        <v>3396.9060399999998</v>
      </c>
      <c r="G11" s="127">
        <v>5537.8262300000006</v>
      </c>
      <c r="H11" s="127">
        <v>14320.880459999998</v>
      </c>
      <c r="I11" s="127">
        <v>4115.5838899999999</v>
      </c>
      <c r="J11" s="127">
        <v>19585.306329999999</v>
      </c>
      <c r="K11" s="127">
        <v>3588.9730099999997</v>
      </c>
      <c r="L11" s="127">
        <v>20878.000470000003</v>
      </c>
      <c r="M11" s="127">
        <v>2379.8942700000002</v>
      </c>
      <c r="N11" s="127">
        <v>16881.147920000003</v>
      </c>
      <c r="O11" s="127">
        <v>390.75871999999998</v>
      </c>
      <c r="P11" s="127">
        <v>968.28448000000003</v>
      </c>
      <c r="Q11" s="127">
        <v>173.44514999999998</v>
      </c>
      <c r="R11" s="127">
        <v>4243.5827199999994</v>
      </c>
      <c r="S11" s="127">
        <v>24174.716400000005</v>
      </c>
      <c r="T11" s="127">
        <v>5825.7108799999996</v>
      </c>
      <c r="U11" s="127">
        <v>6211.5033899999999</v>
      </c>
      <c r="V11" s="127">
        <v>6878.4359599999998</v>
      </c>
      <c r="W11" s="127">
        <v>57.949870000000004</v>
      </c>
      <c r="X11" s="127">
        <v>7915.4325499999995</v>
      </c>
      <c r="Y11" s="127">
        <v>20686.993810000004</v>
      </c>
      <c r="Z11" s="127">
        <f>SUM(B11:Y11)</f>
        <v>255931.58685000008</v>
      </c>
    </row>
    <row r="12" spans="1:29" s="134" customFormat="1" x14ac:dyDescent="0.2">
      <c r="A12" s="136" t="s">
        <v>2713</v>
      </c>
      <c r="B12" s="241">
        <v>7.7594416572243796</v>
      </c>
      <c r="C12" s="241">
        <v>18.052910065433522</v>
      </c>
      <c r="D12" s="241">
        <v>49.374374758144626</v>
      </c>
      <c r="E12" s="241">
        <v>60.898287700127277</v>
      </c>
      <c r="F12" s="241">
        <v>80.646511243932238</v>
      </c>
      <c r="G12" s="241">
        <v>87.940488807090148</v>
      </c>
      <c r="H12" s="241">
        <v>37.020086319738624</v>
      </c>
      <c r="I12" s="241">
        <v>22.741581937704101</v>
      </c>
      <c r="J12" s="241">
        <v>38.279121473493241</v>
      </c>
      <c r="K12" s="241">
        <v>55.561181887102748</v>
      </c>
      <c r="L12" s="241">
        <v>32.229025431451376</v>
      </c>
      <c r="M12" s="241">
        <v>43.813384107200044</v>
      </c>
      <c r="N12" s="241">
        <v>27.662155837044168</v>
      </c>
      <c r="O12" s="241">
        <v>91.768360553291686</v>
      </c>
      <c r="P12" s="241">
        <v>24.891943464872643</v>
      </c>
      <c r="Q12" s="241">
        <v>26.935853825496292</v>
      </c>
      <c r="R12" s="241">
        <v>28.81255711345198</v>
      </c>
      <c r="S12" s="241">
        <v>27.237470442719889</v>
      </c>
      <c r="T12" s="241">
        <v>40.190555611832885</v>
      </c>
      <c r="U12" s="241">
        <v>9.2490414657127875</v>
      </c>
      <c r="V12" s="241">
        <v>41.156119734334247</v>
      </c>
      <c r="W12" s="241">
        <v>60.362058354021045</v>
      </c>
      <c r="X12" s="241">
        <v>30.775961652828521</v>
      </c>
      <c r="Y12" s="241">
        <v>35.177449708581079</v>
      </c>
      <c r="Z12" s="241">
        <f>(Z10-Z11)/Z10*100</f>
        <v>43.045900669584661</v>
      </c>
    </row>
    <row r="13" spans="1:29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7"/>
    </row>
    <row r="14" spans="1:29" s="121" customFormat="1" x14ac:dyDescent="0.2">
      <c r="A14" s="106" t="s">
        <v>2748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27"/>
    </row>
    <row r="15" spans="1:29" s="122" customFormat="1" x14ac:dyDescent="0.2">
      <c r="A15" s="135" t="s">
        <v>2711</v>
      </c>
      <c r="B15" s="127">
        <v>4739.125</v>
      </c>
      <c r="C15" s="127">
        <v>12185.79434</v>
      </c>
      <c r="D15" s="127">
        <v>11367.831320000001</v>
      </c>
      <c r="E15" s="127">
        <v>1268.63347</v>
      </c>
      <c r="F15" s="127">
        <v>2965.1800200000002</v>
      </c>
      <c r="G15" s="127">
        <v>11814.614019999999</v>
      </c>
      <c r="H15" s="127">
        <v>6315.9710800000003</v>
      </c>
      <c r="I15" s="127">
        <v>189.87626</v>
      </c>
      <c r="J15" s="127">
        <v>11945.659020000001</v>
      </c>
      <c r="K15" s="127">
        <v>1915.90939</v>
      </c>
      <c r="L15" s="127">
        <v>10617.87189</v>
      </c>
      <c r="M15" s="127">
        <v>1044.1766</v>
      </c>
      <c r="N15" s="127">
        <v>6489.6856600000001</v>
      </c>
      <c r="O15" s="127">
        <v>523.16530999999998</v>
      </c>
      <c r="P15" s="127">
        <v>60.16892</v>
      </c>
      <c r="Q15" s="127">
        <v>5.6528799999999997</v>
      </c>
      <c r="R15" s="127">
        <v>1889.2106600000002</v>
      </c>
      <c r="S15" s="127">
        <v>13451.31148</v>
      </c>
      <c r="T15" s="127">
        <v>1952.4371000000001</v>
      </c>
      <c r="U15" s="127">
        <v>237.39661999999998</v>
      </c>
      <c r="V15" s="127">
        <v>7753.8885900000005</v>
      </c>
      <c r="W15" s="127">
        <v>-73.761830000000003</v>
      </c>
      <c r="X15" s="127">
        <v>3657.1278700000003</v>
      </c>
      <c r="Y15" s="127">
        <v>6417.7520699999995</v>
      </c>
      <c r="Z15" s="127">
        <f>SUM(B15:Y15)</f>
        <v>118734.67773999998</v>
      </c>
    </row>
    <row r="16" spans="1:29" s="122" customFormat="1" x14ac:dyDescent="0.2">
      <c r="A16" s="135" t="s">
        <v>2712</v>
      </c>
      <c r="B16" s="127">
        <v>2566.7871600000003</v>
      </c>
      <c r="C16" s="127">
        <v>11366.701640000001</v>
      </c>
      <c r="D16" s="127">
        <v>4285.2947100000001</v>
      </c>
      <c r="E16" s="127">
        <v>698.04186000000004</v>
      </c>
      <c r="F16" s="127">
        <v>94.371850000000009</v>
      </c>
      <c r="G16" s="127">
        <v>896.31483999999989</v>
      </c>
      <c r="H16" s="127">
        <v>3890.6120300000002</v>
      </c>
      <c r="I16" s="127">
        <v>13.501760000000001</v>
      </c>
      <c r="J16" s="127">
        <v>6914.2778200000002</v>
      </c>
      <c r="K16" s="127">
        <v>1316.7209499999999</v>
      </c>
      <c r="L16" s="127">
        <v>8021.7373799999996</v>
      </c>
      <c r="M16" s="127">
        <v>744.03453999999988</v>
      </c>
      <c r="N16" s="127">
        <v>4249.0055499999999</v>
      </c>
      <c r="O16" s="127">
        <v>-128.33493999999999</v>
      </c>
      <c r="P16" s="127">
        <v>21.995220000000007</v>
      </c>
      <c r="Q16" s="127">
        <v>3.9432800000000001</v>
      </c>
      <c r="R16" s="127">
        <v>1497.92299</v>
      </c>
      <c r="S16" s="127">
        <v>9518.5193600000002</v>
      </c>
      <c r="T16" s="127">
        <v>1456.14869</v>
      </c>
      <c r="U16" s="127">
        <v>147.542</v>
      </c>
      <c r="V16" s="127">
        <v>6692.2885500000002</v>
      </c>
      <c r="W16" s="127">
        <v>-21.259930000000001</v>
      </c>
      <c r="X16" s="127">
        <v>1996.5816400000003</v>
      </c>
      <c r="Y16" s="127">
        <v>4548.1210500000007</v>
      </c>
      <c r="Z16" s="127">
        <f>SUM(B16:Y16)</f>
        <v>70790.87</v>
      </c>
    </row>
    <row r="17" spans="1:26" s="134" customFormat="1" x14ac:dyDescent="0.2">
      <c r="A17" s="136" t="s">
        <v>2713</v>
      </c>
      <c r="B17" s="241">
        <v>45.83837396143803</v>
      </c>
      <c r="C17" s="241">
        <v>6.7217013281712683</v>
      </c>
      <c r="D17" s="241">
        <v>62.303322512705975</v>
      </c>
      <c r="E17" s="241">
        <v>44.976868693208921</v>
      </c>
      <c r="F17" s="241">
        <v>96.817331515676415</v>
      </c>
      <c r="G17" s="241">
        <v>92.413507216717349</v>
      </c>
      <c r="H17" s="241">
        <v>38.400414113359112</v>
      </c>
      <c r="I17" s="241">
        <v>92.889179510908832</v>
      </c>
      <c r="J17" s="241">
        <v>42.118908563991482</v>
      </c>
      <c r="K17" s="241">
        <v>31.274362092875389</v>
      </c>
      <c r="L17" s="241">
        <v>24.450610601593919</v>
      </c>
      <c r="M17" s="241">
        <v>28.744377148463208</v>
      </c>
      <c r="N17" s="241">
        <v>34.526789545612601</v>
      </c>
      <c r="O17" s="241">
        <v>124.530475845197</v>
      </c>
      <c r="P17" s="241">
        <v>63.444216715207766</v>
      </c>
      <c r="Q17" s="241">
        <v>30.242991183255256</v>
      </c>
      <c r="R17" s="241">
        <v>20.711701362091624</v>
      </c>
      <c r="S17" s="241">
        <v>29.237239252450951</v>
      </c>
      <c r="T17" s="241">
        <v>25.418919257373268</v>
      </c>
      <c r="U17" s="241">
        <v>37.849999717771887</v>
      </c>
      <c r="V17" s="241">
        <v>13.691195426371234</v>
      </c>
      <c r="W17" s="241">
        <v>71.177599579619979</v>
      </c>
      <c r="X17" s="241">
        <v>45.405747051442304</v>
      </c>
      <c r="Y17" s="241">
        <v>29.132178987400469</v>
      </c>
      <c r="Z17" s="241">
        <f>(Z15-Z16)/Z15*100</f>
        <v>40.378942910836244</v>
      </c>
    </row>
    <row r="18" spans="1:26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7"/>
    </row>
    <row r="19" spans="1:26" x14ac:dyDescent="0.2">
      <c r="A19" s="130" t="s">
        <v>2692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7"/>
    </row>
    <row r="20" spans="1:26" s="122" customFormat="1" x14ac:dyDescent="0.2">
      <c r="A20" s="135" t="s">
        <v>2711</v>
      </c>
      <c r="B20" s="127">
        <v>2794.2420000000002</v>
      </c>
      <c r="C20" s="127">
        <v>67549.067309999999</v>
      </c>
      <c r="D20" s="127">
        <v>75116.75606</v>
      </c>
      <c r="E20" s="127">
        <v>33815.614929999996</v>
      </c>
      <c r="F20" s="127">
        <v>18267.00318</v>
      </c>
      <c r="G20" s="127">
        <v>119175.65523999999</v>
      </c>
      <c r="H20" s="127">
        <v>44580.204920000004</v>
      </c>
      <c r="I20" s="127">
        <v>12563.810609999999</v>
      </c>
      <c r="J20" s="127">
        <v>89441.777010000005</v>
      </c>
      <c r="K20" s="127">
        <v>26198.85569</v>
      </c>
      <c r="L20" s="127">
        <v>6044.0593699999999</v>
      </c>
      <c r="M20" s="127">
        <v>10330.388939999999</v>
      </c>
      <c r="N20" s="127">
        <v>77753.30137999999</v>
      </c>
      <c r="O20" s="127">
        <v>35262.867039999997</v>
      </c>
      <c r="P20" s="127">
        <v>18609.07645</v>
      </c>
      <c r="Q20" s="127">
        <v>14369.168589999999</v>
      </c>
      <c r="R20" s="127">
        <v>12291.29876</v>
      </c>
      <c r="S20" s="127">
        <v>60954.485810000006</v>
      </c>
      <c r="T20" s="127">
        <v>41612.644160000003</v>
      </c>
      <c r="U20" s="127">
        <v>18486.836440000003</v>
      </c>
      <c r="V20" s="127">
        <v>3085.0860899999998</v>
      </c>
      <c r="W20" s="127">
        <v>2011.41328</v>
      </c>
      <c r="X20" s="127">
        <v>39664.707649999997</v>
      </c>
      <c r="Y20" s="127">
        <v>33970.223450000005</v>
      </c>
      <c r="Z20" s="127">
        <f>SUM(B20:Y20)</f>
        <v>863948.54436000006</v>
      </c>
    </row>
    <row r="21" spans="1:26" s="122" customFormat="1" x14ac:dyDescent="0.2">
      <c r="A21" s="135" t="s">
        <v>2712</v>
      </c>
      <c r="B21" s="127">
        <v>2.2435100000000001</v>
      </c>
      <c r="C21" s="127">
        <v>24732.05459</v>
      </c>
      <c r="D21" s="127">
        <v>9286.1954700000006</v>
      </c>
      <c r="E21" s="127">
        <v>14773.39464</v>
      </c>
      <c r="F21" s="127">
        <v>1826.32124</v>
      </c>
      <c r="G21" s="127">
        <v>360.31727999999998</v>
      </c>
      <c r="H21" s="127">
        <v>6844.3661700000002</v>
      </c>
      <c r="I21" s="127">
        <v>1604.7007699999999</v>
      </c>
      <c r="J21" s="127">
        <v>19676.689450000002</v>
      </c>
      <c r="K21" s="127">
        <v>5335.5215399999997</v>
      </c>
      <c r="L21" s="127">
        <v>2083.48972</v>
      </c>
      <c r="M21" s="127">
        <v>5167.5395799999997</v>
      </c>
      <c r="N21" s="127">
        <v>14998.36125</v>
      </c>
      <c r="O21" s="127">
        <v>3552.5452700000001</v>
      </c>
      <c r="P21" s="127">
        <v>6973.098109999999</v>
      </c>
      <c r="Q21" s="127">
        <v>2083.0228400000001</v>
      </c>
      <c r="R21" s="127">
        <v>375.40043000000003</v>
      </c>
      <c r="S21" s="127">
        <v>4561.3268800000005</v>
      </c>
      <c r="T21" s="127">
        <v>8135.8089900000004</v>
      </c>
      <c r="U21" s="127">
        <v>9272.8164199999992</v>
      </c>
      <c r="V21" s="127">
        <v>506.74321999999995</v>
      </c>
      <c r="W21" s="127">
        <v>346.08677</v>
      </c>
      <c r="X21" s="127">
        <v>32.203409999999998</v>
      </c>
      <c r="Y21" s="127">
        <v>9566.5226700000021</v>
      </c>
      <c r="Z21" s="127">
        <f>SUM(B21:Y21)</f>
        <v>152096.77021999998</v>
      </c>
    </row>
    <row r="22" spans="1:26" s="134" customFormat="1" x14ac:dyDescent="0.2">
      <c r="A22" s="136" t="s">
        <v>2713</v>
      </c>
      <c r="B22" s="241">
        <v>99.919709531243186</v>
      </c>
      <c r="C22" s="241">
        <v>63.386534300320896</v>
      </c>
      <c r="D22" s="241">
        <v>87.637651095339379</v>
      </c>
      <c r="E22" s="241">
        <v>56.311914863646095</v>
      </c>
      <c r="F22" s="241">
        <v>90.002075206295558</v>
      </c>
      <c r="G22" s="241">
        <v>99.697658654131686</v>
      </c>
      <c r="H22" s="241">
        <v>84.647073331577673</v>
      </c>
      <c r="I22" s="241">
        <v>87.22759503615282</v>
      </c>
      <c r="J22" s="241">
        <v>78.00056069123039</v>
      </c>
      <c r="K22" s="241">
        <v>79.634524487889962</v>
      </c>
      <c r="L22" s="241">
        <v>65.528304861770408</v>
      </c>
      <c r="M22" s="241">
        <v>49.977298918621351</v>
      </c>
      <c r="N22" s="241">
        <v>80.710322283681265</v>
      </c>
      <c r="O22" s="241">
        <v>89.925534795652851</v>
      </c>
      <c r="P22" s="241">
        <v>62.52851059677387</v>
      </c>
      <c r="Q22" s="241">
        <v>85.503525642745629</v>
      </c>
      <c r="R22" s="241">
        <v>96.945803390430314</v>
      </c>
      <c r="S22" s="241">
        <v>92.516831502413083</v>
      </c>
      <c r="T22" s="241">
        <v>80.448709390545005</v>
      </c>
      <c r="U22" s="241">
        <v>49.840977659452918</v>
      </c>
      <c r="V22" s="241">
        <v>83.574422067424393</v>
      </c>
      <c r="W22" s="241">
        <v>82.793850799274821</v>
      </c>
      <c r="X22" s="241">
        <v>99.918810923090234</v>
      </c>
      <c r="Y22" s="241">
        <v>71.838505318986947</v>
      </c>
      <c r="Z22" s="241">
        <f>(Z20-Z21)/Z20*100</f>
        <v>82.395158691693737</v>
      </c>
    </row>
    <row r="23" spans="1:26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7"/>
    </row>
    <row r="24" spans="1:26" s="121" customFormat="1" x14ac:dyDescent="0.2">
      <c r="A24" s="130" t="s">
        <v>1095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27"/>
    </row>
    <row r="25" spans="1:26" s="122" customFormat="1" x14ac:dyDescent="0.2">
      <c r="A25" s="135" t="s">
        <v>2711</v>
      </c>
      <c r="B25" s="127">
        <v>6174.5140000000001</v>
      </c>
      <c r="C25" s="127">
        <v>210397.75406000001</v>
      </c>
      <c r="D25" s="127">
        <v>296803.28779000003</v>
      </c>
      <c r="E25" s="127">
        <v>103548.98694999999</v>
      </c>
      <c r="F25" s="127">
        <v>38123.506979999998</v>
      </c>
      <c r="G25" s="127">
        <v>284913.8224</v>
      </c>
      <c r="H25" s="127">
        <v>116230.68893999999</v>
      </c>
      <c r="I25" s="127">
        <v>32733.909179999999</v>
      </c>
      <c r="J25" s="127">
        <v>150344.47135000001</v>
      </c>
      <c r="K25" s="127">
        <v>58601.020750000003</v>
      </c>
      <c r="L25" s="127">
        <v>64087.824789999999</v>
      </c>
      <c r="M25" s="127">
        <v>22946.375769999999</v>
      </c>
      <c r="N25" s="127">
        <v>117346.73484</v>
      </c>
      <c r="O25" s="127">
        <v>57039.096310000001</v>
      </c>
      <c r="P25" s="127">
        <v>30820.896860000001</v>
      </c>
      <c r="Q25" s="127">
        <v>6807.8218200000001</v>
      </c>
      <c r="R25" s="127">
        <v>23999.346000000001</v>
      </c>
      <c r="S25" s="127">
        <v>147799.62118000002</v>
      </c>
      <c r="T25" s="127">
        <v>92871.13364</v>
      </c>
      <c r="U25" s="127">
        <v>39991.268459999999</v>
      </c>
      <c r="V25" s="127">
        <v>23381.956920000001</v>
      </c>
      <c r="W25" s="127">
        <v>1546.5817299999999</v>
      </c>
      <c r="X25" s="127">
        <v>39008.097409999995</v>
      </c>
      <c r="Y25" s="127">
        <v>114608.4653</v>
      </c>
      <c r="Z25" s="127">
        <f>SUM(B25:Y25)</f>
        <v>2080127.1834299995</v>
      </c>
    </row>
    <row r="26" spans="1:26" s="122" customFormat="1" x14ac:dyDescent="0.2">
      <c r="A26" s="135" t="s">
        <v>2712</v>
      </c>
      <c r="B26" s="127">
        <v>-0.11531000000000001</v>
      </c>
      <c r="C26" s="127">
        <v>90179.205690000003</v>
      </c>
      <c r="D26" s="127">
        <v>34425.48272</v>
      </c>
      <c r="E26" s="127">
        <v>44589.968369999995</v>
      </c>
      <c r="F26" s="127">
        <v>3807.3472600000005</v>
      </c>
      <c r="G26" s="127">
        <v>568.12715000000003</v>
      </c>
      <c r="H26" s="127">
        <v>27765.019090000005</v>
      </c>
      <c r="I26" s="127">
        <v>3441.7592800000002</v>
      </c>
      <c r="J26" s="127">
        <v>38363.535280000004</v>
      </c>
      <c r="K26" s="127">
        <v>12669.125840000001</v>
      </c>
      <c r="L26" s="127">
        <v>22439.9817</v>
      </c>
      <c r="M26" s="127">
        <v>11491.78429</v>
      </c>
      <c r="N26" s="127">
        <v>23465.733330000003</v>
      </c>
      <c r="O26" s="127">
        <v>5721.4279999999999</v>
      </c>
      <c r="P26" s="127">
        <v>11569.624539999999</v>
      </c>
      <c r="Q26" s="127">
        <v>854.27880000000005</v>
      </c>
      <c r="R26" s="127">
        <v>1323.2390899999998</v>
      </c>
      <c r="S26" s="127">
        <v>11016.17641</v>
      </c>
      <c r="T26" s="127">
        <v>18058.066310000002</v>
      </c>
      <c r="U26" s="127">
        <v>19996.373230000001</v>
      </c>
      <c r="V26" s="127">
        <v>3894.9721600000003</v>
      </c>
      <c r="W26" s="127">
        <v>298.88855999999998</v>
      </c>
      <c r="X26" s="127">
        <v>3.1907100000000002</v>
      </c>
      <c r="Y26" s="127">
        <v>36030.729639999998</v>
      </c>
      <c r="Z26" s="127">
        <f>SUM(B26:Y26)</f>
        <v>421973.92213999998</v>
      </c>
    </row>
    <row r="27" spans="1:26" s="134" customFormat="1" x14ac:dyDescent="0.2">
      <c r="A27" s="136" t="s">
        <v>2713</v>
      </c>
      <c r="B27" s="241">
        <v>100.00186751540284</v>
      </c>
      <c r="C27" s="241">
        <v>57.138703265680668</v>
      </c>
      <c r="D27" s="241">
        <v>88.401246166667335</v>
      </c>
      <c r="E27" s="241">
        <v>56.938286232070176</v>
      </c>
      <c r="F27" s="241">
        <v>90.013124285765798</v>
      </c>
      <c r="G27" s="241">
        <v>99.800596845314743</v>
      </c>
      <c r="H27" s="241">
        <v>76.112144440327015</v>
      </c>
      <c r="I27" s="241">
        <v>89.485645417190582</v>
      </c>
      <c r="J27" s="241">
        <v>74.482909191459271</v>
      </c>
      <c r="K27" s="241">
        <v>78.380707916252462</v>
      </c>
      <c r="L27" s="241">
        <v>64.985577567142769</v>
      </c>
      <c r="M27" s="241">
        <v>49.918957114681653</v>
      </c>
      <c r="N27" s="241">
        <v>80.003079453386519</v>
      </c>
      <c r="O27" s="241">
        <v>89.969287085291839</v>
      </c>
      <c r="P27" s="241">
        <v>62.461752516308835</v>
      </c>
      <c r="Q27" s="241">
        <v>87.451510591973744</v>
      </c>
      <c r="R27" s="241">
        <v>94.486353544800764</v>
      </c>
      <c r="S27" s="241">
        <v>92.546546248191135</v>
      </c>
      <c r="T27" s="241">
        <v>80.555781325983176</v>
      </c>
      <c r="U27" s="241">
        <v>49.99815209662394</v>
      </c>
      <c r="V27" s="241">
        <v>83.34197529605234</v>
      </c>
      <c r="W27" s="241">
        <v>80.674247328655554</v>
      </c>
      <c r="X27" s="241">
        <v>99.991820390606435</v>
      </c>
      <c r="Y27" s="241">
        <v>68.5618950173657</v>
      </c>
      <c r="Z27" s="241">
        <f>(Z25-Z26)/Z25*100</f>
        <v>79.714032608131618</v>
      </c>
    </row>
    <row r="28" spans="1:26" x14ac:dyDescent="0.2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7"/>
    </row>
    <row r="29" spans="1:26" x14ac:dyDescent="0.2">
      <c r="A29" s="130" t="s">
        <v>1096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7"/>
    </row>
    <row r="30" spans="1:26" s="122" customFormat="1" x14ac:dyDescent="0.2">
      <c r="A30" s="135" t="s">
        <v>2711</v>
      </c>
      <c r="B30" s="127">
        <v>2868.6750000000002</v>
      </c>
      <c r="C30" s="127">
        <v>18061.810799999981</v>
      </c>
      <c r="D30" s="127">
        <v>15121.866639999986</v>
      </c>
      <c r="E30" s="127">
        <v>5430.7605700000076</v>
      </c>
      <c r="F30" s="127">
        <v>2981.3337700000106</v>
      </c>
      <c r="G30" s="127">
        <v>29775.730089999914</v>
      </c>
      <c r="H30" s="127">
        <v>5666.1892399999797</v>
      </c>
      <c r="I30" s="127">
        <v>2121.168019999996</v>
      </c>
      <c r="J30" s="127">
        <v>9192.2077500000596</v>
      </c>
      <c r="K30" s="127">
        <v>3161.1888999999983</v>
      </c>
      <c r="L30" s="127">
        <v>10599.971890000008</v>
      </c>
      <c r="M30" s="127">
        <v>2217.0419999999963</v>
      </c>
      <c r="N30" s="127">
        <v>11661.033549999982</v>
      </c>
      <c r="O30" s="127">
        <v>2039.0426400000006</v>
      </c>
      <c r="P30" s="127">
        <v>1000.5793800000026</v>
      </c>
      <c r="Q30" s="127">
        <v>356.70459000000079</v>
      </c>
      <c r="R30" s="127">
        <v>549.47597000000258</v>
      </c>
      <c r="S30" s="127">
        <v>12295.991020000041</v>
      </c>
      <c r="T30" s="127">
        <v>2889.6414400000126</v>
      </c>
      <c r="U30" s="127">
        <v>2003.2676400000005</v>
      </c>
      <c r="V30" s="127">
        <v>1640.0426399999969</v>
      </c>
      <c r="W30" s="127">
        <v>471.26078999999982</v>
      </c>
      <c r="X30" s="127">
        <v>4941.1970700000074</v>
      </c>
      <c r="Y30" s="127">
        <v>16887.589310000003</v>
      </c>
      <c r="Z30" s="127">
        <f>SUM(B30:Y30)</f>
        <v>163933.77070999995</v>
      </c>
    </row>
    <row r="31" spans="1:26" s="122" customFormat="1" x14ac:dyDescent="0.2">
      <c r="A31" s="135" t="s">
        <v>2712</v>
      </c>
      <c r="B31" s="127">
        <v>1009.8785200000002</v>
      </c>
      <c r="C31" s="127">
        <v>12058.672650000006</v>
      </c>
      <c r="D31" s="127">
        <v>2862.9224199999944</v>
      </c>
      <c r="E31" s="127">
        <v>3726.5152599999979</v>
      </c>
      <c r="F31" s="127">
        <v>86.976679999999703</v>
      </c>
      <c r="G31" s="127">
        <v>1105.0444199999999</v>
      </c>
      <c r="H31" s="127">
        <v>1745.2160299999975</v>
      </c>
      <c r="I31" s="127">
        <v>491.40951999999953</v>
      </c>
      <c r="J31" s="127">
        <v>4831.6974900000023</v>
      </c>
      <c r="K31" s="127">
        <v>884.33345000000111</v>
      </c>
      <c r="L31" s="127">
        <v>2367.9242295558042</v>
      </c>
      <c r="M31" s="127">
        <v>1688.019289999999</v>
      </c>
      <c r="N31" s="127">
        <v>5983.1399899999942</v>
      </c>
      <c r="O31" s="127">
        <v>515.52962000000105</v>
      </c>
      <c r="P31" s="127">
        <v>470.61971999999884</v>
      </c>
      <c r="Q31" s="127">
        <v>185.37677000000002</v>
      </c>
      <c r="R31" s="127">
        <v>77.939599999999857</v>
      </c>
      <c r="S31" s="127">
        <v>4043.7360600000025</v>
      </c>
      <c r="T31" s="127">
        <v>471.12346000000088</v>
      </c>
      <c r="U31" s="127">
        <v>1217.6308200000003</v>
      </c>
      <c r="V31" s="127">
        <v>518.58192999999972</v>
      </c>
      <c r="W31" s="127">
        <v>241.00712000000004</v>
      </c>
      <c r="X31" s="127">
        <v>2502.3679900000002</v>
      </c>
      <c r="Y31" s="127">
        <v>8578.3158499999936</v>
      </c>
      <c r="Z31" s="127">
        <f>SUM(B31:Y31)</f>
        <v>57663.978889555794</v>
      </c>
    </row>
    <row r="32" spans="1:26" s="134" customFormat="1" x14ac:dyDescent="0.2">
      <c r="A32" s="136" t="s">
        <v>2713</v>
      </c>
      <c r="B32" s="241">
        <v>64.796342562332782</v>
      </c>
      <c r="C32" s="241">
        <v>33.236635110805068</v>
      </c>
      <c r="D32" s="241">
        <v>81.067665201946284</v>
      </c>
      <c r="E32" s="241">
        <v>31.381337623580919</v>
      </c>
      <c r="F32" s="241">
        <v>97.082625203685282</v>
      </c>
      <c r="G32" s="241">
        <v>96.28877472807585</v>
      </c>
      <c r="H32" s="241">
        <v>69.199475060243415</v>
      </c>
      <c r="I32" s="241">
        <v>76.833069546277599</v>
      </c>
      <c r="J32" s="241">
        <v>47.437029042343276</v>
      </c>
      <c r="K32" s="241">
        <v>72.025289282775802</v>
      </c>
      <c r="L32" s="241">
        <v>77.66103293359015</v>
      </c>
      <c r="M32" s="241">
        <v>23.861645832600288</v>
      </c>
      <c r="N32" s="241">
        <v>48.691169060224475</v>
      </c>
      <c r="O32" s="241">
        <v>74.717075068130939</v>
      </c>
      <c r="P32" s="241">
        <v>52.965278976666738</v>
      </c>
      <c r="Q32" s="241">
        <v>48.030730414767135</v>
      </c>
      <c r="R32" s="241">
        <v>85.815649044670778</v>
      </c>
      <c r="S32" s="241">
        <v>67.11337822691425</v>
      </c>
      <c r="T32" s="241">
        <v>83.69612736450793</v>
      </c>
      <c r="U32" s="241">
        <v>39.217766229179446</v>
      </c>
      <c r="V32" s="241">
        <v>68.37997273046507</v>
      </c>
      <c r="W32" s="241">
        <v>48.859076521091396</v>
      </c>
      <c r="X32" s="241">
        <v>49.357049424462716</v>
      </c>
      <c r="Y32" s="241">
        <v>49.203431629401742</v>
      </c>
      <c r="Z32" s="241">
        <f>(Z30-Z31)/Z30*100</f>
        <v>64.824832223518001</v>
      </c>
    </row>
    <row r="33" spans="1:26" x14ac:dyDescent="0.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7"/>
    </row>
    <row r="34" spans="1:26" s="121" customFormat="1" x14ac:dyDescent="0.2">
      <c r="A34" s="130" t="s">
        <v>2695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27"/>
    </row>
    <row r="35" spans="1:26" s="122" customFormat="1" x14ac:dyDescent="0.2">
      <c r="A35" s="135" t="s">
        <v>2711</v>
      </c>
      <c r="B35" s="127">
        <v>7244.308</v>
      </c>
      <c r="C35" s="127">
        <v>1583.65362</v>
      </c>
      <c r="D35" s="127">
        <v>5283.3229900000006</v>
      </c>
      <c r="E35" s="127">
        <v>877.12623999999994</v>
      </c>
      <c r="F35" s="127">
        <v>620.36053000000004</v>
      </c>
      <c r="G35" s="127">
        <v>2808.06711</v>
      </c>
      <c r="H35" s="127">
        <v>823.89849000000004</v>
      </c>
      <c r="I35" s="127">
        <v>140.80123</v>
      </c>
      <c r="J35" s="127">
        <v>918.37878999999998</v>
      </c>
      <c r="K35" s="127">
        <v>2229.6454100000001</v>
      </c>
      <c r="L35" s="127">
        <v>2020.4755</v>
      </c>
      <c r="M35" s="127">
        <v>156.43592999999998</v>
      </c>
      <c r="N35" s="127">
        <v>1501.12068</v>
      </c>
      <c r="O35" s="127">
        <v>324.81362000000001</v>
      </c>
      <c r="P35" s="127">
        <v>217.24131</v>
      </c>
      <c r="Q35" s="127">
        <v>34.588720000000002</v>
      </c>
      <c r="R35" s="127">
        <v>453.56059999999997</v>
      </c>
      <c r="S35" s="127">
        <v>1738.6743100000001</v>
      </c>
      <c r="T35" s="127">
        <v>239.56859</v>
      </c>
      <c r="U35" s="127">
        <v>309.60320000000002</v>
      </c>
      <c r="V35" s="127">
        <v>468.29528999999997</v>
      </c>
      <c r="W35" s="127">
        <v>53.91704</v>
      </c>
      <c r="X35" s="127">
        <v>457.25137000000001</v>
      </c>
      <c r="Y35" s="127">
        <v>481.74666999999999</v>
      </c>
      <c r="Z35" s="127">
        <f>SUM(B35:Y35)</f>
        <v>30986.855240000004</v>
      </c>
    </row>
    <row r="36" spans="1:26" s="122" customFormat="1" x14ac:dyDescent="0.2">
      <c r="A36" s="135" t="s">
        <v>2712</v>
      </c>
      <c r="B36" s="127">
        <v>678.74153000000001</v>
      </c>
      <c r="C36" s="127">
        <v>1157.6872900000001</v>
      </c>
      <c r="D36" s="127">
        <v>1923.4947299999999</v>
      </c>
      <c r="E36" s="127">
        <v>216.73842999999999</v>
      </c>
      <c r="F36" s="127">
        <v>0</v>
      </c>
      <c r="G36" s="127">
        <v>42.831840000000007</v>
      </c>
      <c r="H36" s="127">
        <v>383.30434000000002</v>
      </c>
      <c r="I36" s="127">
        <v>10.965249999999999</v>
      </c>
      <c r="J36" s="127">
        <v>281.31680999999998</v>
      </c>
      <c r="K36" s="127">
        <v>1034.3451100000002</v>
      </c>
      <c r="L36" s="127">
        <v>775.72550000000001</v>
      </c>
      <c r="M36" s="127">
        <v>112.12661</v>
      </c>
      <c r="N36" s="127">
        <v>391.28964999999994</v>
      </c>
      <c r="O36" s="127">
        <v>29.99363</v>
      </c>
      <c r="P36" s="127">
        <v>182.90224000000001</v>
      </c>
      <c r="Q36" s="127">
        <v>18.428750000000001</v>
      </c>
      <c r="R36" s="127">
        <v>193.04094999999998</v>
      </c>
      <c r="S36" s="127">
        <v>134.57821999999999</v>
      </c>
      <c r="T36" s="127">
        <v>69.408559999999994</v>
      </c>
      <c r="U36" s="127">
        <v>50.059519999999999</v>
      </c>
      <c r="V36" s="127">
        <v>205.35061999999999</v>
      </c>
      <c r="W36" s="127">
        <v>32.577179999999998</v>
      </c>
      <c r="X36" s="127">
        <v>259.40618000000001</v>
      </c>
      <c r="Y36" s="127">
        <v>170.41835999999998</v>
      </c>
      <c r="Z36" s="127">
        <f>SUM(B36:Y36)</f>
        <v>8354.7313000000013</v>
      </c>
    </row>
    <row r="37" spans="1:26" s="134" customFormat="1" x14ac:dyDescent="0.2">
      <c r="A37" s="136" t="s">
        <v>2713</v>
      </c>
      <c r="B37" s="241">
        <v>90.630691986039253</v>
      </c>
      <c r="C37" s="241">
        <v>26.897695595833643</v>
      </c>
      <c r="D37" s="241">
        <v>63.593088409686651</v>
      </c>
      <c r="E37" s="241">
        <v>75.289938880405643</v>
      </c>
      <c r="F37" s="241">
        <v>100</v>
      </c>
      <c r="G37" s="241">
        <v>98.474686027001695</v>
      </c>
      <c r="H37" s="241">
        <v>53.476751729451522</v>
      </c>
      <c r="I37" s="241">
        <v>92.212248429932046</v>
      </c>
      <c r="J37" s="241">
        <v>69.368106813529522</v>
      </c>
      <c r="K37" s="241">
        <v>53.609434694819925</v>
      </c>
      <c r="L37" s="241">
        <v>61.60678513547925</v>
      </c>
      <c r="M37" s="241">
        <v>28.324260289819602</v>
      </c>
      <c r="N37" s="241">
        <v>73.933498138204328</v>
      </c>
      <c r="O37" s="241">
        <v>90.765895223236015</v>
      </c>
      <c r="P37" s="241">
        <v>15.806878535210444</v>
      </c>
      <c r="Q37" s="241">
        <v>46.72034698017157</v>
      </c>
      <c r="R37" s="241">
        <v>57.438774443811923</v>
      </c>
      <c r="S37" s="241">
        <v>92.259722293820516</v>
      </c>
      <c r="T37" s="241">
        <v>71.027687728178392</v>
      </c>
      <c r="U37" s="241">
        <v>83.831071513472736</v>
      </c>
      <c r="V37" s="241">
        <v>56.149330479065881</v>
      </c>
      <c r="W37" s="241">
        <v>39.579064429352947</v>
      </c>
      <c r="X37" s="241">
        <v>43.268364619662044</v>
      </c>
      <c r="Y37" s="241">
        <v>64.624901299265858</v>
      </c>
      <c r="Z37" s="241">
        <f>(Z35-Z36)/Z35*100</f>
        <v>73.037821246167866</v>
      </c>
    </row>
    <row r="38" spans="1:26" x14ac:dyDescent="0.2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7"/>
    </row>
    <row r="39" spans="1:26" x14ac:dyDescent="0.2">
      <c r="A39" s="130" t="s">
        <v>2696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7"/>
    </row>
    <row r="40" spans="1:26" s="122" customFormat="1" x14ac:dyDescent="0.2">
      <c r="A40" s="135" t="s">
        <v>2711</v>
      </c>
      <c r="B40" s="127">
        <v>0.63700000000000001</v>
      </c>
      <c r="C40" s="127" t="s">
        <v>327</v>
      </c>
      <c r="D40" s="127" t="s">
        <v>327</v>
      </c>
      <c r="E40" s="127" t="s">
        <v>327</v>
      </c>
      <c r="F40" s="127" t="s">
        <v>327</v>
      </c>
      <c r="G40" s="127" t="s">
        <v>327</v>
      </c>
      <c r="H40" s="127" t="s">
        <v>327</v>
      </c>
      <c r="I40" s="127" t="s">
        <v>327</v>
      </c>
      <c r="J40" s="127" t="s">
        <v>327</v>
      </c>
      <c r="K40" s="127" t="s">
        <v>327</v>
      </c>
      <c r="L40" s="127">
        <v>1953.85122</v>
      </c>
      <c r="M40" s="127" t="s">
        <v>327</v>
      </c>
      <c r="N40" s="127">
        <v>784.05452000000002</v>
      </c>
      <c r="O40" s="127" t="s">
        <v>327</v>
      </c>
      <c r="P40" s="127" t="s">
        <v>327</v>
      </c>
      <c r="Q40" s="127" t="s">
        <v>327</v>
      </c>
      <c r="R40" s="127" t="s">
        <v>327</v>
      </c>
      <c r="S40" s="127" t="s">
        <v>327</v>
      </c>
      <c r="T40" s="127" t="s">
        <v>327</v>
      </c>
      <c r="U40" s="127" t="s">
        <v>327</v>
      </c>
      <c r="V40" s="127" t="s">
        <v>327</v>
      </c>
      <c r="W40" s="127" t="s">
        <v>327</v>
      </c>
      <c r="X40" s="127" t="s">
        <v>327</v>
      </c>
      <c r="Y40" s="127" t="s">
        <v>327</v>
      </c>
      <c r="Z40" s="127">
        <f>SUM(B40:Y40)</f>
        <v>2738.5427399999999</v>
      </c>
    </row>
    <row r="41" spans="1:26" s="122" customFormat="1" x14ac:dyDescent="0.2">
      <c r="A41" s="135" t="s">
        <v>2712</v>
      </c>
      <c r="B41" s="127" t="s">
        <v>327</v>
      </c>
      <c r="C41" s="127" t="s">
        <v>327</v>
      </c>
      <c r="D41" s="127" t="s">
        <v>327</v>
      </c>
      <c r="E41" s="127" t="s">
        <v>327</v>
      </c>
      <c r="F41" s="127" t="s">
        <v>327</v>
      </c>
      <c r="G41" s="127" t="s">
        <v>327</v>
      </c>
      <c r="H41" s="127" t="s">
        <v>327</v>
      </c>
      <c r="I41" s="127" t="s">
        <v>327</v>
      </c>
      <c r="J41" s="127" t="s">
        <v>327</v>
      </c>
      <c r="K41" s="127" t="s">
        <v>327</v>
      </c>
      <c r="L41" s="127">
        <v>1867.02692</v>
      </c>
      <c r="M41" s="127" t="s">
        <v>327</v>
      </c>
      <c r="N41" s="127">
        <v>784.05452000000002</v>
      </c>
      <c r="O41" s="127" t="s">
        <v>327</v>
      </c>
      <c r="P41" s="127" t="s">
        <v>327</v>
      </c>
      <c r="Q41" s="127" t="s">
        <v>327</v>
      </c>
      <c r="R41" s="127" t="s">
        <v>327</v>
      </c>
      <c r="S41" s="127" t="s">
        <v>327</v>
      </c>
      <c r="T41" s="127" t="s">
        <v>327</v>
      </c>
      <c r="U41" s="127" t="s">
        <v>327</v>
      </c>
      <c r="V41" s="127" t="s">
        <v>327</v>
      </c>
      <c r="W41" s="127" t="s">
        <v>327</v>
      </c>
      <c r="X41" s="127" t="s">
        <v>327</v>
      </c>
      <c r="Y41" s="127" t="s">
        <v>327</v>
      </c>
      <c r="Z41" s="127">
        <f>SUM(B41:Y41)</f>
        <v>2651.0814399999999</v>
      </c>
    </row>
    <row r="42" spans="1:26" s="134" customFormat="1" x14ac:dyDescent="0.2">
      <c r="A42" s="136" t="s">
        <v>2713</v>
      </c>
      <c r="B42" s="241">
        <v>100</v>
      </c>
      <c r="C42" s="127" t="s">
        <v>327</v>
      </c>
      <c r="D42" s="127" t="s">
        <v>327</v>
      </c>
      <c r="E42" s="127" t="s">
        <v>327</v>
      </c>
      <c r="F42" s="127" t="s">
        <v>327</v>
      </c>
      <c r="G42" s="127" t="s">
        <v>327</v>
      </c>
      <c r="H42" s="127" t="s">
        <v>327</v>
      </c>
      <c r="I42" s="127" t="s">
        <v>327</v>
      </c>
      <c r="J42" s="127" t="s">
        <v>327</v>
      </c>
      <c r="K42" s="127" t="s">
        <v>327</v>
      </c>
      <c r="L42" s="241">
        <v>4.443751863563083</v>
      </c>
      <c r="M42" s="127" t="s">
        <v>327</v>
      </c>
      <c r="N42" s="241">
        <v>0</v>
      </c>
      <c r="O42" s="127" t="s">
        <v>327</v>
      </c>
      <c r="P42" s="127" t="s">
        <v>327</v>
      </c>
      <c r="Q42" s="127" t="s">
        <v>327</v>
      </c>
      <c r="R42" s="127" t="s">
        <v>327</v>
      </c>
      <c r="S42" s="127" t="s">
        <v>327</v>
      </c>
      <c r="T42" s="127" t="s">
        <v>327</v>
      </c>
      <c r="U42" s="127" t="s">
        <v>327</v>
      </c>
      <c r="V42" s="127" t="s">
        <v>327</v>
      </c>
      <c r="W42" s="127" t="s">
        <v>327</v>
      </c>
      <c r="X42" s="127" t="s">
        <v>327</v>
      </c>
      <c r="Y42" s="127" t="s">
        <v>327</v>
      </c>
      <c r="Z42" s="241">
        <f>(Z40-Z41)/Z40*100</f>
        <v>3.193716815973445</v>
      </c>
    </row>
    <row r="43" spans="1:26" x14ac:dyDescent="0.2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7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7"/>
    </row>
    <row r="44" spans="1:26" s="121" customFormat="1" x14ac:dyDescent="0.2">
      <c r="A44" s="130" t="s">
        <v>2697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27"/>
    </row>
    <row r="45" spans="1:26" s="122" customFormat="1" x14ac:dyDescent="0.2">
      <c r="A45" s="135" t="s">
        <v>2711</v>
      </c>
      <c r="B45" s="127">
        <v>1566.549</v>
      </c>
      <c r="C45" s="127">
        <v>0.39150000000000001</v>
      </c>
      <c r="D45" s="127">
        <v>11.49991</v>
      </c>
      <c r="E45" s="127">
        <v>1.1000000000000001</v>
      </c>
      <c r="F45" s="127" t="s">
        <v>327</v>
      </c>
      <c r="G45" s="127">
        <v>8.3777600000000003</v>
      </c>
      <c r="H45" s="127">
        <v>23.954599999999999</v>
      </c>
      <c r="I45" s="127" t="s">
        <v>327</v>
      </c>
      <c r="J45" s="127">
        <v>1.73</v>
      </c>
      <c r="K45" s="127">
        <v>2.5</v>
      </c>
      <c r="L45" s="127" t="s">
        <v>327</v>
      </c>
      <c r="M45" s="127" t="s">
        <v>327</v>
      </c>
      <c r="N45" s="127">
        <v>3.1130900000000001</v>
      </c>
      <c r="O45" s="127" t="s">
        <v>327</v>
      </c>
      <c r="P45" s="127" t="s">
        <v>327</v>
      </c>
      <c r="Q45" s="127" t="s">
        <v>327</v>
      </c>
      <c r="R45" s="127" t="s">
        <v>327</v>
      </c>
      <c r="S45" s="127">
        <v>38.487269999999995</v>
      </c>
      <c r="T45" s="127">
        <v>0.75</v>
      </c>
      <c r="U45" s="127" t="s">
        <v>327</v>
      </c>
      <c r="V45" s="127" t="s">
        <v>327</v>
      </c>
      <c r="W45" s="127" t="s">
        <v>327</v>
      </c>
      <c r="X45" s="127" t="s">
        <v>327</v>
      </c>
      <c r="Y45" s="127">
        <v>1.08</v>
      </c>
      <c r="Z45" s="127">
        <f>SUM(B45:Y45)</f>
        <v>1659.53313</v>
      </c>
    </row>
    <row r="46" spans="1:26" s="122" customFormat="1" x14ac:dyDescent="0.2">
      <c r="A46" s="135" t="s">
        <v>2712</v>
      </c>
      <c r="B46" s="127">
        <v>1449.3234600000001</v>
      </c>
      <c r="C46" s="127">
        <v>0.27405000000000002</v>
      </c>
      <c r="D46" s="127" t="s">
        <v>327</v>
      </c>
      <c r="E46" s="127" t="s">
        <v>327</v>
      </c>
      <c r="F46" s="127" t="s">
        <v>327</v>
      </c>
      <c r="G46" s="127">
        <v>0</v>
      </c>
      <c r="H46" s="127">
        <v>7.1863799999999998</v>
      </c>
      <c r="I46" s="127" t="s">
        <v>327</v>
      </c>
      <c r="J46" s="127">
        <v>0</v>
      </c>
      <c r="K46" s="127">
        <v>0</v>
      </c>
      <c r="L46" s="127" t="s">
        <v>327</v>
      </c>
      <c r="M46" s="127" t="s">
        <v>327</v>
      </c>
      <c r="N46" s="127">
        <v>0.52694999999999992</v>
      </c>
      <c r="O46" s="127" t="s">
        <v>327</v>
      </c>
      <c r="P46" s="127" t="s">
        <v>327</v>
      </c>
      <c r="Q46" s="127" t="s">
        <v>327</v>
      </c>
      <c r="R46" s="127" t="s">
        <v>327</v>
      </c>
      <c r="S46" s="127">
        <v>0</v>
      </c>
      <c r="T46" s="127">
        <v>0</v>
      </c>
      <c r="U46" s="127" t="s">
        <v>327</v>
      </c>
      <c r="V46" s="127" t="s">
        <v>327</v>
      </c>
      <c r="W46" s="127" t="s">
        <v>327</v>
      </c>
      <c r="X46" s="127" t="s">
        <v>327</v>
      </c>
      <c r="Y46" s="127">
        <v>0</v>
      </c>
      <c r="Z46" s="127">
        <f>SUM(B46:Y46)</f>
        <v>1457.3108400000001</v>
      </c>
    </row>
    <row r="47" spans="1:26" s="134" customFormat="1" x14ac:dyDescent="0.2">
      <c r="A47" s="136" t="s">
        <v>2713</v>
      </c>
      <c r="B47" s="241">
        <v>7.483043300911751</v>
      </c>
      <c r="C47" s="241">
        <v>30</v>
      </c>
      <c r="D47" s="241">
        <v>100</v>
      </c>
      <c r="E47" s="241">
        <v>100</v>
      </c>
      <c r="F47" s="127" t="s">
        <v>327</v>
      </c>
      <c r="G47" s="241">
        <v>100</v>
      </c>
      <c r="H47" s="241">
        <v>70</v>
      </c>
      <c r="I47" s="127" t="s">
        <v>327</v>
      </c>
      <c r="J47" s="241">
        <v>100</v>
      </c>
      <c r="K47" s="241">
        <v>100</v>
      </c>
      <c r="L47" s="127" t="s">
        <v>327</v>
      </c>
      <c r="M47" s="127" t="s">
        <v>327</v>
      </c>
      <c r="N47" s="241">
        <v>83.073088153570893</v>
      </c>
      <c r="O47" s="127" t="s">
        <v>327</v>
      </c>
      <c r="P47" s="127" t="s">
        <v>327</v>
      </c>
      <c r="Q47" s="127" t="s">
        <v>327</v>
      </c>
      <c r="R47" s="127" t="s">
        <v>327</v>
      </c>
      <c r="S47" s="241">
        <v>100</v>
      </c>
      <c r="T47" s="241">
        <v>100</v>
      </c>
      <c r="U47" s="127" t="s">
        <v>327</v>
      </c>
      <c r="V47" s="127" t="s">
        <v>327</v>
      </c>
      <c r="W47" s="127" t="s">
        <v>327</v>
      </c>
      <c r="X47" s="127" t="s">
        <v>327</v>
      </c>
      <c r="Y47" s="241">
        <v>100</v>
      </c>
      <c r="Z47" s="241">
        <f>(Z45-Z46)/Z45*100</f>
        <v>12.185492795796124</v>
      </c>
    </row>
    <row r="48" spans="1:26" x14ac:dyDescent="0.2">
      <c r="A48" s="126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 spans="1:28" x14ac:dyDescent="0.2">
      <c r="A49" s="106" t="s">
        <v>2749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</row>
    <row r="50" spans="1:28" s="122" customFormat="1" x14ac:dyDescent="0.2">
      <c r="A50" s="135" t="s">
        <v>2711</v>
      </c>
      <c r="B50" s="127">
        <v>1016.367</v>
      </c>
      <c r="C50" s="127">
        <v>13694.783460000001</v>
      </c>
      <c r="D50" s="127">
        <v>20406.424880000002</v>
      </c>
      <c r="E50" s="127">
        <v>2822.5533899999996</v>
      </c>
      <c r="F50" s="127">
        <v>5372.1594299999997</v>
      </c>
      <c r="G50" s="127">
        <v>13525.849980000001</v>
      </c>
      <c r="H50" s="127">
        <v>10469.568879999999</v>
      </c>
      <c r="I50" s="127">
        <v>1513.1177499999999</v>
      </c>
      <c r="J50" s="127">
        <v>5705.0753500000001</v>
      </c>
      <c r="K50" s="127">
        <v>6204.797050000001</v>
      </c>
      <c r="L50" s="127">
        <v>14418.71624</v>
      </c>
      <c r="M50" s="127">
        <v>972.36364000000003</v>
      </c>
      <c r="N50" s="127">
        <v>11018.167239999999</v>
      </c>
      <c r="O50" s="127">
        <v>1349.5443899999998</v>
      </c>
      <c r="P50" s="127">
        <v>374.30473000000001</v>
      </c>
      <c r="Q50" s="127">
        <v>6.2340499999999999</v>
      </c>
      <c r="R50" s="127">
        <v>2323.9853400000002</v>
      </c>
      <c r="S50" s="127">
        <v>17922.530719999999</v>
      </c>
      <c r="T50" s="127">
        <v>7094.7166200000011</v>
      </c>
      <c r="U50" s="127">
        <v>2525.9850499999998</v>
      </c>
      <c r="V50" s="127">
        <v>6784.5183100000004</v>
      </c>
      <c r="W50" s="127">
        <v>90.066789999999997</v>
      </c>
      <c r="X50" s="127">
        <v>6872.1947399999999</v>
      </c>
      <c r="Y50" s="127">
        <v>7059.6400199999998</v>
      </c>
      <c r="Z50" s="127">
        <f>SUM(B50:Y50)</f>
        <v>159543.66504999998</v>
      </c>
    </row>
    <row r="51" spans="1:28" s="122" customFormat="1" x14ac:dyDescent="0.2">
      <c r="A51" s="135" t="s">
        <v>2712</v>
      </c>
      <c r="B51" s="127">
        <v>990.41642999999999</v>
      </c>
      <c r="C51" s="127">
        <v>11080.947890000001</v>
      </c>
      <c r="D51" s="127">
        <v>10833.028489999999</v>
      </c>
      <c r="E51" s="127">
        <v>2621.4318800000001</v>
      </c>
      <c r="F51" s="127">
        <v>128.24794</v>
      </c>
      <c r="G51" s="127">
        <v>3488.20705</v>
      </c>
      <c r="H51" s="127">
        <v>8894.64624</v>
      </c>
      <c r="I51" s="127">
        <v>317.04691000000003</v>
      </c>
      <c r="J51" s="127">
        <v>3095.57836</v>
      </c>
      <c r="K51" s="127">
        <v>4956.4299800000008</v>
      </c>
      <c r="L51" s="127">
        <v>7737.3026799999998</v>
      </c>
      <c r="M51" s="127">
        <v>731.73966000000007</v>
      </c>
      <c r="N51" s="127">
        <v>9855.9793099999988</v>
      </c>
      <c r="O51" s="127">
        <v>1011.35484</v>
      </c>
      <c r="P51" s="127">
        <v>322.45501999999999</v>
      </c>
      <c r="Q51" s="127">
        <v>4.6921099999999996</v>
      </c>
      <c r="R51" s="127">
        <v>1637.3434900000002</v>
      </c>
      <c r="S51" s="127">
        <v>13567.952449999999</v>
      </c>
      <c r="T51" s="127">
        <v>5905.5751199999995</v>
      </c>
      <c r="U51" s="127">
        <v>1238.1172199999999</v>
      </c>
      <c r="V51" s="127">
        <v>584.74527</v>
      </c>
      <c r="W51" s="127">
        <v>80.241049999999987</v>
      </c>
      <c r="X51" s="127">
        <v>5220.1580599999998</v>
      </c>
      <c r="Y51" s="127">
        <v>6140.18012</v>
      </c>
      <c r="Z51" s="127">
        <f>SUM(B51:Y51)</f>
        <v>100443.81756999998</v>
      </c>
    </row>
    <row r="52" spans="1:28" s="134" customFormat="1" x14ac:dyDescent="0.2">
      <c r="A52" s="136" t="s">
        <v>2713</v>
      </c>
      <c r="B52" s="241">
        <v>2.5532676680765967</v>
      </c>
      <c r="C52" s="241">
        <v>19.086359252298831</v>
      </c>
      <c r="D52" s="241">
        <v>46.913638456007703</v>
      </c>
      <c r="E52" s="241">
        <v>7.1255165876596509</v>
      </c>
      <c r="F52" s="241">
        <v>97.612730194047856</v>
      </c>
      <c r="G52" s="241">
        <v>74.210810742704979</v>
      </c>
      <c r="H52" s="241">
        <v>15.04286048500594</v>
      </c>
      <c r="I52" s="241">
        <v>79.046778745408275</v>
      </c>
      <c r="J52" s="241">
        <v>45.73992155949351</v>
      </c>
      <c r="K52" s="241">
        <v>20.119386016018044</v>
      </c>
      <c r="L52" s="241">
        <v>46.338477356705368</v>
      </c>
      <c r="M52" s="241">
        <v>24.746295531988423</v>
      </c>
      <c r="N52" s="241">
        <v>10.547924211758469</v>
      </c>
      <c r="O52" s="241">
        <v>25.059535092432188</v>
      </c>
      <c r="P52" s="241">
        <v>13.852272184751705</v>
      </c>
      <c r="Q52" s="241">
        <v>24.734161580353067</v>
      </c>
      <c r="R52" s="241">
        <v>29.545876997657828</v>
      </c>
      <c r="S52" s="241">
        <v>24.296670699192418</v>
      </c>
      <c r="T52" s="241">
        <v>16.760944287017931</v>
      </c>
      <c r="U52" s="241">
        <v>50.984776414254704</v>
      </c>
      <c r="V52" s="241">
        <v>91.381182225743018</v>
      </c>
      <c r="W52" s="241">
        <v>10.909392907196988</v>
      </c>
      <c r="X52" s="241">
        <v>24.039433434332516</v>
      </c>
      <c r="Y52" s="241">
        <v>13.024175416808284</v>
      </c>
      <c r="Z52" s="241">
        <f>(Z50-Z51)/Z50*100</f>
        <v>37.043054928867576</v>
      </c>
    </row>
    <row r="53" spans="1:28" x14ac:dyDescent="0.2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7"/>
    </row>
    <row r="54" spans="1:28" x14ac:dyDescent="0.2">
      <c r="A54" s="106" t="s">
        <v>2750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7"/>
    </row>
    <row r="55" spans="1:28" s="122" customFormat="1" x14ac:dyDescent="0.2">
      <c r="A55" s="135" t="s">
        <v>2711</v>
      </c>
      <c r="B55" s="127" t="s">
        <v>327</v>
      </c>
      <c r="C55" s="127">
        <v>135.57704000000001</v>
      </c>
      <c r="D55" s="127" t="s">
        <v>327</v>
      </c>
      <c r="E55" s="127">
        <v>7.7710100000000004</v>
      </c>
      <c r="F55" s="127" t="s">
        <v>327</v>
      </c>
      <c r="G55" s="127">
        <v>52.99239</v>
      </c>
      <c r="H55" s="127">
        <v>8359.3631800000003</v>
      </c>
      <c r="I55" s="127" t="s">
        <v>327</v>
      </c>
      <c r="J55" s="127">
        <v>1498.4244699999999</v>
      </c>
      <c r="K55" s="127" t="s">
        <v>327</v>
      </c>
      <c r="L55" s="127">
        <v>23.797709999999999</v>
      </c>
      <c r="M55" s="127" t="s">
        <v>327</v>
      </c>
      <c r="N55" s="127">
        <v>952.08413999999993</v>
      </c>
      <c r="O55" s="127">
        <v>12277.642980000001</v>
      </c>
      <c r="P55" s="127">
        <v>1.9504999999999999</v>
      </c>
      <c r="Q55" s="127" t="s">
        <v>327</v>
      </c>
      <c r="R55" s="127" t="s">
        <v>327</v>
      </c>
      <c r="S55" s="127">
        <v>1246.2404100000001</v>
      </c>
      <c r="T55" s="127" t="s">
        <v>327</v>
      </c>
      <c r="U55" s="127">
        <v>217.52099999999999</v>
      </c>
      <c r="V55" s="127" t="s">
        <v>327</v>
      </c>
      <c r="W55" s="127" t="s">
        <v>327</v>
      </c>
      <c r="X55" s="127" t="s">
        <v>327</v>
      </c>
      <c r="Y55" s="127" t="s">
        <v>327</v>
      </c>
      <c r="Z55" s="127">
        <f>SUM(B55:Y55)</f>
        <v>24773.364829999999</v>
      </c>
    </row>
    <row r="56" spans="1:28" s="122" customFormat="1" x14ac:dyDescent="0.2">
      <c r="A56" s="135" t="s">
        <v>2712</v>
      </c>
      <c r="B56" s="127" t="s">
        <v>327</v>
      </c>
      <c r="C56" s="127">
        <v>94.903940000000006</v>
      </c>
      <c r="D56" s="127" t="s">
        <v>327</v>
      </c>
      <c r="E56" s="127">
        <v>0</v>
      </c>
      <c r="F56" s="127" t="s">
        <v>327</v>
      </c>
      <c r="G56" s="127">
        <v>39.744279999999996</v>
      </c>
      <c r="H56" s="127">
        <v>4283.5961600000001</v>
      </c>
      <c r="I56" s="127" t="s">
        <v>327</v>
      </c>
      <c r="J56" s="127">
        <v>1075.5051899999999</v>
      </c>
      <c r="K56" s="127" t="s">
        <v>327</v>
      </c>
      <c r="L56" s="127">
        <v>19.038168000000002</v>
      </c>
      <c r="M56" s="127" t="s">
        <v>327</v>
      </c>
      <c r="N56" s="127">
        <v>667.18905000000007</v>
      </c>
      <c r="O56" s="127">
        <v>7470.8208299999997</v>
      </c>
      <c r="P56" s="127">
        <v>1.4628699999999999</v>
      </c>
      <c r="Q56" s="127" t="s">
        <v>327</v>
      </c>
      <c r="R56" s="127" t="s">
        <v>327</v>
      </c>
      <c r="S56" s="127">
        <v>866.72997999999995</v>
      </c>
      <c r="T56" s="127" t="s">
        <v>327</v>
      </c>
      <c r="U56" s="127">
        <v>113.49683999999999</v>
      </c>
      <c r="V56" s="127" t="s">
        <v>327</v>
      </c>
      <c r="W56" s="127" t="s">
        <v>327</v>
      </c>
      <c r="X56" s="127" t="s">
        <v>327</v>
      </c>
      <c r="Y56" s="127" t="s">
        <v>327</v>
      </c>
      <c r="Z56" s="127">
        <f>SUM(B56:Y56)</f>
        <v>14632.487308</v>
      </c>
    </row>
    <row r="57" spans="1:28" s="134" customFormat="1" x14ac:dyDescent="0.2">
      <c r="A57" s="136" t="s">
        <v>2713</v>
      </c>
      <c r="B57" s="127" t="s">
        <v>327</v>
      </c>
      <c r="C57" s="241">
        <v>29.999991148943806</v>
      </c>
      <c r="D57" s="127" t="s">
        <v>327</v>
      </c>
      <c r="E57" s="241">
        <v>100</v>
      </c>
      <c r="F57" s="127" t="s">
        <v>327</v>
      </c>
      <c r="G57" s="241">
        <v>25.000023588292585</v>
      </c>
      <c r="H57" s="241">
        <v>48.756908059113663</v>
      </c>
      <c r="I57" s="127" t="s">
        <v>327</v>
      </c>
      <c r="J57" s="241">
        <v>28.224264116562381</v>
      </c>
      <c r="K57" s="127" t="s">
        <v>327</v>
      </c>
      <c r="L57" s="241">
        <v>20</v>
      </c>
      <c r="M57" s="127" t="s">
        <v>327</v>
      </c>
      <c r="N57" s="241">
        <v>29.923310139374852</v>
      </c>
      <c r="O57" s="241">
        <v>39.151017486256961</v>
      </c>
      <c r="P57" s="241">
        <v>25.000256344527049</v>
      </c>
      <c r="Q57" s="127" t="s">
        <v>327</v>
      </c>
      <c r="R57" s="127" t="s">
        <v>327</v>
      </c>
      <c r="S57" s="241">
        <v>30.452425306927751</v>
      </c>
      <c r="T57" s="127" t="s">
        <v>327</v>
      </c>
      <c r="U57" s="241">
        <v>47.822582647192682</v>
      </c>
      <c r="V57" s="127" t="s">
        <v>327</v>
      </c>
      <c r="W57" s="127" t="s">
        <v>327</v>
      </c>
      <c r="X57" s="127" t="s">
        <v>327</v>
      </c>
      <c r="Y57" s="127" t="s">
        <v>327</v>
      </c>
      <c r="Z57" s="241">
        <f>(Z55-Z56)/Z55*100</f>
        <v>40.93459887903326</v>
      </c>
    </row>
    <row r="58" spans="1:28" x14ac:dyDescent="0.2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7"/>
    </row>
    <row r="59" spans="1:28" x14ac:dyDescent="0.2">
      <c r="A59" s="130" t="s">
        <v>1099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7"/>
    </row>
    <row r="60" spans="1:28" s="122" customFormat="1" x14ac:dyDescent="0.2">
      <c r="A60" s="135" t="s">
        <v>2711</v>
      </c>
      <c r="B60" s="127">
        <v>460.13799999999998</v>
      </c>
      <c r="C60" s="127">
        <v>60925.475490000004</v>
      </c>
      <c r="D60" s="127">
        <v>96313.023390000002</v>
      </c>
      <c r="E60" s="127">
        <v>931.31110999999999</v>
      </c>
      <c r="F60" s="127" t="s">
        <v>327</v>
      </c>
      <c r="G60" s="127" t="s">
        <v>327</v>
      </c>
      <c r="H60" s="127">
        <v>42038.40756</v>
      </c>
      <c r="I60" s="127">
        <v>716.19226000000003</v>
      </c>
      <c r="J60" s="127" t="s">
        <v>327</v>
      </c>
      <c r="K60" s="127" t="s">
        <v>327</v>
      </c>
      <c r="L60" s="127">
        <v>16047.026619999999</v>
      </c>
      <c r="M60" s="127">
        <v>21.938299999999998</v>
      </c>
      <c r="N60" s="127">
        <v>18723.732969999997</v>
      </c>
      <c r="O60" s="127">
        <v>158.00014999999999</v>
      </c>
      <c r="P60" s="127">
        <v>201.2287</v>
      </c>
      <c r="Q60" s="127" t="s">
        <v>327</v>
      </c>
      <c r="R60" s="127">
        <v>6.1268100000000008</v>
      </c>
      <c r="S60" s="127">
        <v>148163.63265000001</v>
      </c>
      <c r="T60" s="127" t="s">
        <v>327</v>
      </c>
      <c r="U60" s="127">
        <v>0.22900000000000001</v>
      </c>
      <c r="V60" s="127">
        <v>0.20219999999999999</v>
      </c>
      <c r="W60" s="127" t="s">
        <v>327</v>
      </c>
      <c r="X60" s="127">
        <v>3.2539600000000002</v>
      </c>
      <c r="Y60" s="127">
        <v>130702.91765999999</v>
      </c>
      <c r="Z60" s="127">
        <f>SUM(B60:Y60)</f>
        <v>515412.83682999999</v>
      </c>
    </row>
    <row r="61" spans="1:28" s="122" customFormat="1" x14ac:dyDescent="0.2">
      <c r="A61" s="135" t="s">
        <v>2712</v>
      </c>
      <c r="B61" s="127">
        <v>4.0393699999999999</v>
      </c>
      <c r="C61" s="127">
        <v>36557.353470000009</v>
      </c>
      <c r="D61" s="127">
        <v>16569.888360000001</v>
      </c>
      <c r="E61" s="127">
        <v>37.11347</v>
      </c>
      <c r="F61" s="127" t="s">
        <v>327</v>
      </c>
      <c r="G61" s="127" t="s">
        <v>327</v>
      </c>
      <c r="H61" s="127">
        <v>10482.324199999999</v>
      </c>
      <c r="I61" s="127">
        <v>501.32571000000002</v>
      </c>
      <c r="J61" s="127" t="s">
        <v>327</v>
      </c>
      <c r="K61" s="127" t="s">
        <v>327</v>
      </c>
      <c r="L61" s="127">
        <v>15990.306919999999</v>
      </c>
      <c r="M61" s="127">
        <v>12.237770000000001</v>
      </c>
      <c r="N61" s="127">
        <v>11233.874250000001</v>
      </c>
      <c r="O61" s="127">
        <v>78.997799999999998</v>
      </c>
      <c r="P61" s="127">
        <v>196.1978</v>
      </c>
      <c r="Q61" s="127" t="s">
        <v>327</v>
      </c>
      <c r="R61" s="127">
        <v>1.7391099999999999</v>
      </c>
      <c r="S61" s="127">
        <v>29659.835280000003</v>
      </c>
      <c r="T61" s="127" t="s">
        <v>327</v>
      </c>
      <c r="U61" s="127">
        <v>3.7090000000000005E-2</v>
      </c>
      <c r="V61" s="127">
        <v>0.1011</v>
      </c>
      <c r="W61" s="127" t="s">
        <v>327</v>
      </c>
      <c r="X61" s="127">
        <v>1.7327699999999999</v>
      </c>
      <c r="Y61" s="127">
        <v>3448.8123599999999</v>
      </c>
      <c r="Z61" s="127">
        <f>SUM(B61:Y61)</f>
        <v>124775.91683</v>
      </c>
    </row>
    <row r="62" spans="1:28" s="134" customFormat="1" x14ac:dyDescent="0.2">
      <c r="A62" s="136" t="s">
        <v>2713</v>
      </c>
      <c r="B62" s="241">
        <v>99.122139445122983</v>
      </c>
      <c r="C62" s="241">
        <v>39.996605400313463</v>
      </c>
      <c r="D62" s="241">
        <v>82.795796687947785</v>
      </c>
      <c r="E62" s="241">
        <v>96.014922446270404</v>
      </c>
      <c r="F62" s="127" t="s">
        <v>327</v>
      </c>
      <c r="G62" s="127" t="s">
        <v>327</v>
      </c>
      <c r="H62" s="241">
        <v>75.064887543518552</v>
      </c>
      <c r="I62" s="241">
        <v>30.001238773510341</v>
      </c>
      <c r="J62" s="127" t="s">
        <v>327</v>
      </c>
      <c r="K62" s="127" t="s">
        <v>327</v>
      </c>
      <c r="L62" s="241">
        <v>0.35345925038416404</v>
      </c>
      <c r="M62" s="241">
        <v>44.21732768719545</v>
      </c>
      <c r="N62" s="241">
        <v>40.00195223890762</v>
      </c>
      <c r="O62" s="241">
        <v>50.001439872050746</v>
      </c>
      <c r="P62" s="241">
        <v>2.5000906928286186</v>
      </c>
      <c r="Q62" s="127" t="s">
        <v>327</v>
      </c>
      <c r="R62" s="241">
        <v>71.614755476340875</v>
      </c>
      <c r="S62" s="241">
        <v>79.981703506106626</v>
      </c>
      <c r="T62" s="127" t="s">
        <v>327</v>
      </c>
      <c r="U62" s="241">
        <v>83.803493449781669</v>
      </c>
      <c r="V62" s="241">
        <v>50</v>
      </c>
      <c r="W62" s="127" t="s">
        <v>327</v>
      </c>
      <c r="X62" s="241">
        <v>46.748884436194672</v>
      </c>
      <c r="Y62" s="241">
        <v>97.361334833418596</v>
      </c>
      <c r="Z62" s="241">
        <f>(Z60-Z61)/Z60*100</f>
        <v>75.791073113851226</v>
      </c>
    </row>
    <row r="63" spans="1:28" x14ac:dyDescent="0.2">
      <c r="A63" s="126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2"/>
      <c r="AB63" s="122"/>
    </row>
    <row r="64" spans="1:28" s="121" customFormat="1" x14ac:dyDescent="0.2">
      <c r="A64" s="130" t="s">
        <v>1098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27"/>
    </row>
    <row r="65" spans="1:26" s="122" customFormat="1" x14ac:dyDescent="0.2">
      <c r="A65" s="135" t="s">
        <v>2711</v>
      </c>
      <c r="B65" s="127">
        <v>29742.572</v>
      </c>
      <c r="C65" s="127">
        <v>433069.55887999997</v>
      </c>
      <c r="D65" s="127">
        <v>604686.89589000004</v>
      </c>
      <c r="E65" s="127">
        <v>155439.41443999999</v>
      </c>
      <c r="F65" s="127">
        <v>85881.449320000014</v>
      </c>
      <c r="G65" s="127">
        <v>507995.9273499999</v>
      </c>
      <c r="H65" s="127">
        <v>257247.05299999996</v>
      </c>
      <c r="I65" s="127">
        <v>55305.911499999995</v>
      </c>
      <c r="J65" s="127">
        <v>300779.78394000005</v>
      </c>
      <c r="K65" s="127">
        <v>106390.12884999999</v>
      </c>
      <c r="L65" s="127">
        <v>156620.29471000002</v>
      </c>
      <c r="M65" s="127">
        <v>41924.417229999992</v>
      </c>
      <c r="N65" s="127">
        <v>269569.56527999998</v>
      </c>
      <c r="O65" s="127">
        <v>113721.20640000001</v>
      </c>
      <c r="P65" s="127">
        <v>52574.635419999999</v>
      </c>
      <c r="Q65" s="127">
        <v>21817.558149999997</v>
      </c>
      <c r="R65" s="127">
        <v>47474.143560000004</v>
      </c>
      <c r="S65" s="127">
        <v>436835.10346000007</v>
      </c>
      <c r="T65" s="127">
        <v>156401.34464999998</v>
      </c>
      <c r="U65" s="127">
        <v>70616.666949999999</v>
      </c>
      <c r="V65" s="127">
        <v>54803.287090000005</v>
      </c>
      <c r="W65" s="127">
        <v>4245.6757799999996</v>
      </c>
      <c r="X65" s="127">
        <v>106038.34435000001</v>
      </c>
      <c r="Y65" s="127">
        <v>342042.68187999993</v>
      </c>
      <c r="Z65" s="127">
        <f>SUM(B65:Y65)</f>
        <v>4411223.6200799998</v>
      </c>
    </row>
    <row r="66" spans="1:26" s="122" customFormat="1" x14ac:dyDescent="0.2">
      <c r="A66" s="135" t="s">
        <v>2712</v>
      </c>
      <c r="B66" s="127">
        <v>9356.0136200000015</v>
      </c>
      <c r="C66" s="127">
        <v>227001.02721</v>
      </c>
      <c r="D66" s="127">
        <v>122844.91821999996</v>
      </c>
      <c r="E66" s="127">
        <v>69296.92194</v>
      </c>
      <c r="F66" s="127">
        <v>9340.17101</v>
      </c>
      <c r="G66" s="127">
        <v>12038.41309</v>
      </c>
      <c r="H66" s="127">
        <v>78617.151100000003</v>
      </c>
      <c r="I66" s="127">
        <v>10496.293089999999</v>
      </c>
      <c r="J66" s="127">
        <v>93823.906729999988</v>
      </c>
      <c r="K66" s="127">
        <v>29785.449880000004</v>
      </c>
      <c r="L66" s="127">
        <v>82180.533687555799</v>
      </c>
      <c r="M66" s="127">
        <v>22327.376009999993</v>
      </c>
      <c r="N66" s="127">
        <v>88510.301769999991</v>
      </c>
      <c r="O66" s="127">
        <v>18643.093769999999</v>
      </c>
      <c r="P66" s="127">
        <v>20706.64</v>
      </c>
      <c r="Q66" s="127">
        <v>3323.1876999999995</v>
      </c>
      <c r="R66" s="127">
        <v>9350.20838</v>
      </c>
      <c r="S66" s="127">
        <v>97543.571040000024</v>
      </c>
      <c r="T66" s="127">
        <v>39921.842010000008</v>
      </c>
      <c r="U66" s="127">
        <v>38247.576529999998</v>
      </c>
      <c r="V66" s="127">
        <v>19281.218809999998</v>
      </c>
      <c r="W66" s="127">
        <v>1035.49062</v>
      </c>
      <c r="X66" s="127">
        <v>17931.073310000003</v>
      </c>
      <c r="Y66" s="127">
        <v>89170.093859999994</v>
      </c>
      <c r="Z66" s="127">
        <f>SUM(B66:Y66)</f>
        <v>1210772.4733875557</v>
      </c>
    </row>
    <row r="67" spans="1:26" s="134" customFormat="1" ht="13.5" thickBot="1" x14ac:dyDescent="0.25">
      <c r="A67" s="137" t="s">
        <v>2713</v>
      </c>
      <c r="B67" s="243">
        <v>68.543360607818315</v>
      </c>
      <c r="C67" s="243">
        <v>47.583240947004512</v>
      </c>
      <c r="D67" s="243">
        <v>79.684541031901745</v>
      </c>
      <c r="E67" s="243">
        <v>55.418693392756715</v>
      </c>
      <c r="F67" s="243">
        <v>89.124343983532569</v>
      </c>
      <c r="G67" s="243">
        <v>97.630214645066289</v>
      </c>
      <c r="H67" s="243">
        <v>69.439046946049956</v>
      </c>
      <c r="I67" s="243">
        <v>81.02139029025858</v>
      </c>
      <c r="J67" s="243">
        <v>68.806445200214611</v>
      </c>
      <c r="K67" s="243">
        <v>72.003558786929702</v>
      </c>
      <c r="L67" s="243">
        <v>47.52880918802876</v>
      </c>
      <c r="M67" s="243">
        <v>46.743741511037342</v>
      </c>
      <c r="N67" s="243">
        <v>67.166062801613023</v>
      </c>
      <c r="O67" s="243">
        <v>83.606317273468534</v>
      </c>
      <c r="P67" s="243">
        <v>60.614772057700371</v>
      </c>
      <c r="Q67" s="243">
        <v>84.768287646342316</v>
      </c>
      <c r="R67" s="243">
        <v>80.304629680822401</v>
      </c>
      <c r="S67" s="243">
        <v>77.670390894093558</v>
      </c>
      <c r="T67" s="243">
        <v>74.474745022596579</v>
      </c>
      <c r="U67" s="243">
        <v>45.837748817738557</v>
      </c>
      <c r="V67" s="243">
        <v>64.817404513828407</v>
      </c>
      <c r="W67" s="243">
        <v>75.61069959986439</v>
      </c>
      <c r="X67" s="243">
        <v>83.090010109159167</v>
      </c>
      <c r="Y67" s="243">
        <v>73.93012668188473</v>
      </c>
      <c r="Z67" s="243">
        <f>(Z65-Z66)/Z65*100</f>
        <v>72.552457602101853</v>
      </c>
    </row>
    <row r="68" spans="1:26" x14ac:dyDescent="0.2">
      <c r="A68" s="82" t="s">
        <v>1578</v>
      </c>
    </row>
  </sheetData>
  <mergeCells count="2">
    <mergeCell ref="A5:L6"/>
    <mergeCell ref="M5:Z6"/>
  </mergeCells>
  <phoneticPr fontId="2" type="noConversion"/>
  <conditionalFormatting sqref="B8:Y8">
    <cfRule type="expression" dxfId="22" priority="1" stopIfTrue="1">
      <formula>$AU8=1</formula>
    </cfRule>
  </conditionalFormatting>
  <conditionalFormatting sqref="Z8">
    <cfRule type="expression" dxfId="21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1811023622047245" top="0.98425196850393704" bottom="0.98425196850393704" header="0.51181102362204722" footer="0.51181102362204722"/>
  <pageSetup paperSize="8" scale="73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showGridLines="0" workbookViewId="0">
      <selection activeCell="A2" sqref="A2"/>
    </sheetView>
  </sheetViews>
  <sheetFormatPr defaultRowHeight="12.75" x14ac:dyDescent="0.2"/>
  <cols>
    <col min="1" max="1" width="27.7109375" style="138" customWidth="1"/>
    <col min="2" max="20" width="9.140625" style="122"/>
    <col min="21" max="21" width="8.85546875" style="122" customWidth="1"/>
    <col min="22" max="16384" width="9.140625" style="122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2717</v>
      </c>
      <c r="AA3" s="82" t="s">
        <v>1101</v>
      </c>
    </row>
    <row r="5" spans="1:29" x14ac:dyDescent="0.2">
      <c r="A5" s="681" t="s">
        <v>2714</v>
      </c>
      <c r="B5" s="681"/>
      <c r="C5" s="681"/>
      <c r="D5" s="681"/>
      <c r="E5" s="681"/>
      <c r="F5" s="681"/>
      <c r="G5" s="681"/>
      <c r="H5" s="681"/>
      <c r="I5" s="681"/>
      <c r="J5" s="681"/>
      <c r="K5" s="681"/>
      <c r="L5" s="675" t="s">
        <v>1221</v>
      </c>
      <c r="M5" s="675"/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</row>
    <row r="6" spans="1:29" x14ac:dyDescent="0.2">
      <c r="A6" s="681"/>
      <c r="B6" s="681"/>
      <c r="C6" s="681"/>
      <c r="D6" s="681"/>
      <c r="E6" s="681"/>
      <c r="F6" s="681"/>
      <c r="G6" s="681"/>
      <c r="H6" s="681"/>
      <c r="I6" s="681"/>
      <c r="J6" s="681"/>
      <c r="K6" s="681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</row>
    <row r="7" spans="1:29" ht="13.5" thickBot="1" x14ac:dyDescent="0.25">
      <c r="AA7" s="14" t="s">
        <v>2035</v>
      </c>
    </row>
    <row r="8" spans="1:29" ht="62.25" customHeight="1" thickBot="1" x14ac:dyDescent="0.25">
      <c r="A8" s="83"/>
      <c r="B8" s="101" t="s">
        <v>703</v>
      </c>
      <c r="C8" s="101" t="s">
        <v>704</v>
      </c>
      <c r="D8" s="101" t="s">
        <v>705</v>
      </c>
      <c r="E8" s="101" t="s">
        <v>706</v>
      </c>
      <c r="F8" s="101" t="s">
        <v>707</v>
      </c>
      <c r="G8" s="101" t="s">
        <v>708</v>
      </c>
      <c r="H8" s="266" t="s">
        <v>291</v>
      </c>
      <c r="I8" s="101" t="s">
        <v>710</v>
      </c>
      <c r="J8" s="101" t="s">
        <v>285</v>
      </c>
      <c r="K8" s="101" t="s">
        <v>712</v>
      </c>
      <c r="L8" s="101" t="s">
        <v>713</v>
      </c>
      <c r="M8" s="101" t="s">
        <v>714</v>
      </c>
      <c r="N8" s="101" t="s">
        <v>715</v>
      </c>
      <c r="O8" s="101" t="s">
        <v>716</v>
      </c>
      <c r="P8" s="101" t="s">
        <v>286</v>
      </c>
      <c r="Q8" s="101" t="s">
        <v>717</v>
      </c>
      <c r="R8" s="101" t="s">
        <v>718</v>
      </c>
      <c r="S8" s="101" t="s">
        <v>719</v>
      </c>
      <c r="T8" s="101" t="s">
        <v>722</v>
      </c>
      <c r="U8" s="101" t="s">
        <v>2501</v>
      </c>
      <c r="V8" s="101" t="s">
        <v>2502</v>
      </c>
      <c r="W8" s="101" t="s">
        <v>2504</v>
      </c>
      <c r="X8" s="101" t="s">
        <v>2506</v>
      </c>
      <c r="Y8" s="101" t="s">
        <v>1290</v>
      </c>
      <c r="Z8" s="266" t="s">
        <v>2346</v>
      </c>
      <c r="AA8"/>
      <c r="AB8"/>
      <c r="AC8"/>
    </row>
    <row r="9" spans="1:29" x14ac:dyDescent="0.2">
      <c r="A9" s="139" t="s">
        <v>2689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9" x14ac:dyDescent="0.2">
      <c r="A10" s="135" t="s">
        <v>2715</v>
      </c>
      <c r="B10" s="127">
        <v>1196.7361192294918</v>
      </c>
      <c r="C10" s="127">
        <v>618.10229216373489</v>
      </c>
      <c r="D10" s="127">
        <v>809.44384367899738</v>
      </c>
      <c r="E10" s="127">
        <v>978.64637363707163</v>
      </c>
      <c r="F10" s="127">
        <v>233.07306329012803</v>
      </c>
      <c r="G10" s="127">
        <v>370.24851913499583</v>
      </c>
      <c r="H10" s="127">
        <v>210.1976092677115</v>
      </c>
      <c r="I10" s="127">
        <v>363.6486533979168</v>
      </c>
      <c r="J10" s="127">
        <v>951.29007759769092</v>
      </c>
      <c r="K10" s="127">
        <v>265.76022592461152</v>
      </c>
      <c r="L10" s="127">
        <v>365.03533696641745</v>
      </c>
      <c r="M10" s="127">
        <v>943.42696682864982</v>
      </c>
      <c r="N10" s="127">
        <v>275.49803215153594</v>
      </c>
      <c r="O10" s="127">
        <v>650.92097753102928</v>
      </c>
      <c r="P10" s="127">
        <v>649.17954357128315</v>
      </c>
      <c r="Q10" s="127">
        <v>493.45839169040033</v>
      </c>
      <c r="R10" s="127">
        <v>768.84552791470833</v>
      </c>
      <c r="S10" s="127">
        <v>1410.5144796854754</v>
      </c>
      <c r="T10" s="127">
        <v>755.47477885374815</v>
      </c>
      <c r="U10" s="127">
        <v>231.8919364949069</v>
      </c>
      <c r="V10" s="127">
        <v>894.92425756164516</v>
      </c>
      <c r="W10" s="127">
        <v>569.36839826839821</v>
      </c>
      <c r="X10" s="127">
        <v>1280.0763354854137</v>
      </c>
      <c r="Y10" s="127">
        <v>411.45062936515262</v>
      </c>
      <c r="Z10" s="127">
        <v>470.63412614412175</v>
      </c>
    </row>
    <row r="11" spans="1:29" x14ac:dyDescent="0.2">
      <c r="A11" s="135" t="s">
        <v>2716</v>
      </c>
      <c r="B11" s="127">
        <v>2234.4852484472049</v>
      </c>
      <c r="C11" s="127">
        <v>4371.728818075434</v>
      </c>
      <c r="D11" s="127">
        <v>7103.6309299601771</v>
      </c>
      <c r="E11" s="127">
        <v>2403.9147099447514</v>
      </c>
      <c r="F11" s="127">
        <v>5372.4840557086009</v>
      </c>
      <c r="G11" s="127">
        <v>2484.856169692358</v>
      </c>
      <c r="H11" s="127">
        <v>2694.5308060021434</v>
      </c>
      <c r="I11" s="127">
        <v>3589.2905584082159</v>
      </c>
      <c r="J11" s="127">
        <v>3400.4617936706227</v>
      </c>
      <c r="K11" s="127">
        <v>1310.6477864329763</v>
      </c>
      <c r="L11" s="127">
        <v>9864.4570861351258</v>
      </c>
      <c r="M11" s="127">
        <v>1972.8439916162085</v>
      </c>
      <c r="N11" s="127">
        <v>3252.7319936119243</v>
      </c>
      <c r="O11" s="127">
        <v>2542.8412324794585</v>
      </c>
      <c r="P11" s="127">
        <v>1948.6449232585596</v>
      </c>
      <c r="Q11" s="127">
        <v>1758.4259259259259</v>
      </c>
      <c r="R11" s="127">
        <v>5925.5859045725647</v>
      </c>
      <c r="S11" s="127">
        <v>3476.7409632980366</v>
      </c>
      <c r="T11" s="127">
        <v>3082.8852132435468</v>
      </c>
      <c r="U11" s="127">
        <v>4463.0484351145033</v>
      </c>
      <c r="V11" s="127">
        <v>5529.8192779613028</v>
      </c>
      <c r="W11" s="127">
        <v>2249.1996923076927</v>
      </c>
      <c r="X11" s="127">
        <v>4536.7524548192778</v>
      </c>
      <c r="Y11" s="127">
        <v>5756.7151388388038</v>
      </c>
      <c r="Z11" s="127">
        <v>3913.8304055692111</v>
      </c>
    </row>
    <row r="12" spans="1:29" x14ac:dyDescent="0.2">
      <c r="A12" s="140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9" x14ac:dyDescent="0.2">
      <c r="A13" s="95" t="s">
        <v>2748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9" x14ac:dyDescent="0.2">
      <c r="A14" s="135" t="s">
        <v>2715</v>
      </c>
      <c r="B14" s="127">
        <v>751.44066163467755</v>
      </c>
      <c r="C14" s="127">
        <v>219.93394984384997</v>
      </c>
      <c r="D14" s="127">
        <v>384.29413037600028</v>
      </c>
      <c r="E14" s="127">
        <v>132.33946950171821</v>
      </c>
      <c r="F14" s="127">
        <v>138.90542458417013</v>
      </c>
      <c r="G14" s="127">
        <v>205.74037519964185</v>
      </c>
      <c r="H14" s="127">
        <v>361.30277168356292</v>
      </c>
      <c r="I14" s="127">
        <v>156.54594789915967</v>
      </c>
      <c r="J14" s="127">
        <v>296.54104301951946</v>
      </c>
      <c r="K14" s="127">
        <v>183.33370216096839</v>
      </c>
      <c r="L14" s="127">
        <v>155.28073368816797</v>
      </c>
      <c r="M14" s="127">
        <v>152.29983158751895</v>
      </c>
      <c r="N14" s="127">
        <v>202.54012578554884</v>
      </c>
      <c r="O14" s="127">
        <v>165.93862810690263</v>
      </c>
      <c r="P14" s="127">
        <v>7409.9239826839821</v>
      </c>
      <c r="Q14" s="127">
        <v>86.392206391990754</v>
      </c>
      <c r="R14" s="127">
        <v>123.73003779948826</v>
      </c>
      <c r="S14" s="127">
        <v>196.25475013249715</v>
      </c>
      <c r="T14" s="127">
        <v>360.03282649776764</v>
      </c>
      <c r="U14" s="127">
        <v>93.400744737307605</v>
      </c>
      <c r="V14" s="127">
        <v>286.4661894233642</v>
      </c>
      <c r="W14" s="127">
        <v>87.387713625866056</v>
      </c>
      <c r="X14" s="127">
        <v>177.58403342423611</v>
      </c>
      <c r="Y14" s="127">
        <v>189.45568595436828</v>
      </c>
      <c r="Z14" s="127">
        <v>234.30027279075617</v>
      </c>
    </row>
    <row r="15" spans="1:29" x14ac:dyDescent="0.2">
      <c r="A15" s="135" t="s">
        <v>2716</v>
      </c>
      <c r="B15" s="127">
        <v>3022.4011479591836</v>
      </c>
      <c r="C15" s="127">
        <v>1739.7067751605996</v>
      </c>
      <c r="D15" s="127">
        <v>5818.9227412082964</v>
      </c>
      <c r="E15" s="127">
        <v>4883.8318750000008</v>
      </c>
      <c r="F15" s="127">
        <v>3642.7272972972974</v>
      </c>
      <c r="G15" s="127">
        <v>2534.0227597128378</v>
      </c>
      <c r="H15" s="127">
        <v>5996.9671268334778</v>
      </c>
      <c r="I15" s="127">
        <v>4130.6549180327866</v>
      </c>
      <c r="J15" s="127">
        <v>6498.7596560988723</v>
      </c>
      <c r="K15" s="127">
        <v>3926.0438319672135</v>
      </c>
      <c r="L15" s="127">
        <v>3861.044323636364</v>
      </c>
      <c r="M15" s="127">
        <v>1977.6071969696968</v>
      </c>
      <c r="N15" s="127">
        <v>7396.0915766262406</v>
      </c>
      <c r="O15" s="127">
        <v>1478.8714414414414</v>
      </c>
      <c r="P15" s="127">
        <v>3686.3255555555556</v>
      </c>
      <c r="Q15" s="127">
        <v>565.28800000000001</v>
      </c>
      <c r="R15" s="127">
        <v>47230.266500000005</v>
      </c>
      <c r="S15" s="127">
        <v>5097.7018484848477</v>
      </c>
      <c r="T15" s="127">
        <v>10190.245806451612</v>
      </c>
      <c r="U15" s="127">
        <v>8273.9908823529404</v>
      </c>
      <c r="V15" s="127">
        <v>5550.3855332856128</v>
      </c>
      <c r="W15" s="127">
        <v>-6705.6209090909097</v>
      </c>
      <c r="X15" s="127">
        <v>4998.3574638633381</v>
      </c>
      <c r="Y15" s="127">
        <v>5073.7339999999995</v>
      </c>
      <c r="Z15" s="127">
        <v>3918.8708242145003</v>
      </c>
    </row>
    <row r="16" spans="1:29" x14ac:dyDescent="0.2">
      <c r="A16" s="135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1:26" x14ac:dyDescent="0.2">
      <c r="A17" s="95" t="s">
        <v>2692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 spans="1:26" x14ac:dyDescent="0.2">
      <c r="A18" s="135" t="s">
        <v>2715</v>
      </c>
      <c r="B18" s="127">
        <v>149.66261703983719</v>
      </c>
      <c r="C18" s="127">
        <v>131.20210137939083</v>
      </c>
      <c r="D18" s="127">
        <v>169.38733285975241</v>
      </c>
      <c r="E18" s="127">
        <v>153.93581626952613</v>
      </c>
      <c r="F18" s="127">
        <v>110.7778978604855</v>
      </c>
      <c r="G18" s="127">
        <v>146.38714550409935</v>
      </c>
      <c r="H18" s="127">
        <v>171.46991783419938</v>
      </c>
      <c r="I18" s="127">
        <v>141.99791825697602</v>
      </c>
      <c r="J18" s="127">
        <v>152.1554496984981</v>
      </c>
      <c r="K18" s="127">
        <v>119.00492847484534</v>
      </c>
      <c r="L18" s="127">
        <v>168.17292120571111</v>
      </c>
      <c r="M18" s="127">
        <v>136.13438265005345</v>
      </c>
      <c r="N18" s="127">
        <v>145.58079872319425</v>
      </c>
      <c r="O18" s="127">
        <v>131.21625176672813</v>
      </c>
      <c r="P18" s="127">
        <v>137.46863825400914</v>
      </c>
      <c r="Q18" s="127">
        <v>115.26594089404588</v>
      </c>
      <c r="R18" s="127">
        <v>128.0453975993795</v>
      </c>
      <c r="S18" s="127">
        <v>158.34775287215487</v>
      </c>
      <c r="T18" s="127">
        <v>147.40724518062225</v>
      </c>
      <c r="U18" s="127">
        <v>119.581638284645</v>
      </c>
      <c r="V18" s="127">
        <v>156.71076643367945</v>
      </c>
      <c r="W18" s="127">
        <v>121.34739312657166</v>
      </c>
      <c r="X18" s="127">
        <v>126.18718718191893</v>
      </c>
      <c r="Y18" s="127">
        <v>204.7575406897906</v>
      </c>
      <c r="Z18" s="127">
        <v>144.22735466546166</v>
      </c>
    </row>
    <row r="19" spans="1:26" x14ac:dyDescent="0.2">
      <c r="A19" s="135" t="s">
        <v>2716</v>
      </c>
      <c r="B19" s="127">
        <v>1557.5484949832776</v>
      </c>
      <c r="C19" s="127">
        <v>1050.32553736356</v>
      </c>
      <c r="D19" s="127">
        <v>1549.4387474243147</v>
      </c>
      <c r="E19" s="127">
        <v>1551.099642476461</v>
      </c>
      <c r="F19" s="127">
        <v>1749.7129482758621</v>
      </c>
      <c r="G19" s="127">
        <v>1432.4988978866047</v>
      </c>
      <c r="H19" s="127">
        <v>1421.8867549851441</v>
      </c>
      <c r="I19" s="127">
        <v>1521.1096579647085</v>
      </c>
      <c r="J19" s="127">
        <v>1503.4942043234589</v>
      </c>
      <c r="K19" s="127">
        <v>1093.6696176163641</v>
      </c>
      <c r="L19" s="127">
        <v>1844.962082853855</v>
      </c>
      <c r="M19" s="127">
        <v>1582.9587710695678</v>
      </c>
      <c r="N19" s="127">
        <v>1690.7581878569915</v>
      </c>
      <c r="O19" s="127">
        <v>1647.5161034007351</v>
      </c>
      <c r="P19" s="127">
        <v>1618.0700752334831</v>
      </c>
      <c r="Q19" s="127">
        <v>2032.9893307866439</v>
      </c>
      <c r="R19" s="127">
        <v>1885.7469714636391</v>
      </c>
      <c r="S19" s="127">
        <v>1479.4032316519244</v>
      </c>
      <c r="T19" s="127">
        <v>1434.3138575310427</v>
      </c>
      <c r="U19" s="127">
        <v>1662.4711572700298</v>
      </c>
      <c r="V19" s="127">
        <v>1097.8954056939501</v>
      </c>
      <c r="W19" s="127">
        <v>1637.958697068404</v>
      </c>
      <c r="X19" s="127">
        <v>1568.3197478078685</v>
      </c>
      <c r="Y19" s="127">
        <v>1603.1274259974264</v>
      </c>
      <c r="Z19" s="127">
        <v>1476.4522814649633</v>
      </c>
    </row>
    <row r="20" spans="1:26" x14ac:dyDescent="0.2">
      <c r="A20" s="135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x14ac:dyDescent="0.2">
      <c r="A21" s="95" t="s">
        <v>737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x14ac:dyDescent="0.2">
      <c r="A22" s="135" t="s">
        <v>2715</v>
      </c>
      <c r="B22" s="127">
        <v>591.13980173945572</v>
      </c>
      <c r="C22" s="127">
        <v>813.5707004912208</v>
      </c>
      <c r="D22" s="127">
        <v>868.56168499444868</v>
      </c>
      <c r="E22" s="127">
        <v>742.56196866728658</v>
      </c>
      <c r="F22" s="127">
        <v>208.35654203032843</v>
      </c>
      <c r="G22" s="127">
        <v>779.42505571782146</v>
      </c>
      <c r="H22" s="127">
        <v>1043.6861133767002</v>
      </c>
      <c r="I22" s="127">
        <v>876.54908915671331</v>
      </c>
      <c r="J22" s="127">
        <v>940.68062389981526</v>
      </c>
      <c r="K22" s="127">
        <v>680.36442903836553</v>
      </c>
      <c r="L22" s="127">
        <v>662.21509330617391</v>
      </c>
      <c r="M22" s="127">
        <v>712.93969617104437</v>
      </c>
      <c r="N22" s="127">
        <v>818.67491657993514</v>
      </c>
      <c r="O22" s="127">
        <v>633.93142532403476</v>
      </c>
      <c r="P22" s="127">
        <v>812.64333113527277</v>
      </c>
      <c r="Q22" s="127">
        <v>771.90618054353467</v>
      </c>
      <c r="R22" s="127">
        <v>1023.5728185534032</v>
      </c>
      <c r="S22" s="127">
        <v>814.13644266649942</v>
      </c>
      <c r="T22" s="127">
        <v>878.74879609070263</v>
      </c>
      <c r="U22" s="127">
        <v>720.54200201233198</v>
      </c>
      <c r="V22" s="127">
        <v>900.53450431034491</v>
      </c>
      <c r="W22" s="127">
        <v>821.9601490630323</v>
      </c>
      <c r="X22" s="127">
        <v>800.08364919719736</v>
      </c>
      <c r="Y22" s="127">
        <v>1512.2483032218856</v>
      </c>
      <c r="Z22" s="127">
        <v>792.70793913554928</v>
      </c>
    </row>
    <row r="23" spans="1:26" x14ac:dyDescent="0.2">
      <c r="A23" s="135" t="s">
        <v>2716</v>
      </c>
      <c r="B23" s="127">
        <v>1202.2028816199377</v>
      </c>
      <c r="C23" s="127">
        <v>997.36582800041708</v>
      </c>
      <c r="D23" s="127">
        <v>1232.284142498974</v>
      </c>
      <c r="E23" s="127">
        <v>1377.4151200138144</v>
      </c>
      <c r="F23" s="127">
        <v>1308.692011259483</v>
      </c>
      <c r="G23" s="127">
        <v>1190.0682862422209</v>
      </c>
      <c r="H23" s="127">
        <v>1095.0238750489109</v>
      </c>
      <c r="I23" s="127">
        <v>882.25598181964438</v>
      </c>
      <c r="J23" s="127">
        <v>1430.4328475280984</v>
      </c>
      <c r="K23" s="127">
        <v>1000.5296354789141</v>
      </c>
      <c r="L23" s="127">
        <v>1431.7462309548278</v>
      </c>
      <c r="M23" s="127">
        <v>1224.5250957895298</v>
      </c>
      <c r="N23" s="127">
        <v>1382.1365630494411</v>
      </c>
      <c r="O23" s="127">
        <v>1397.4031516559016</v>
      </c>
      <c r="P23" s="127">
        <v>1403.8478854365403</v>
      </c>
      <c r="Q23" s="127">
        <v>1282.8004183154326</v>
      </c>
      <c r="R23" s="127">
        <v>1658.2150210737234</v>
      </c>
      <c r="S23" s="127">
        <v>1283.1952114045598</v>
      </c>
      <c r="T23" s="127">
        <v>1227.3864334044417</v>
      </c>
      <c r="U23" s="127">
        <v>1531.1514129311336</v>
      </c>
      <c r="V23" s="127">
        <v>930.73628373537144</v>
      </c>
      <c r="W23" s="127">
        <v>1320.7358923996585</v>
      </c>
      <c r="X23" s="127">
        <v>1090.2947007105531</v>
      </c>
      <c r="Y23" s="127">
        <v>1401.0751438246477</v>
      </c>
      <c r="Z23" s="127">
        <v>1223.435869245707</v>
      </c>
    </row>
    <row r="24" spans="1:26" x14ac:dyDescent="0.2">
      <c r="A24" s="135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x14ac:dyDescent="0.2">
      <c r="A25" s="95" t="s">
        <v>735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x14ac:dyDescent="0.2">
      <c r="A26" s="135" t="s">
        <v>2715</v>
      </c>
      <c r="B26" s="127">
        <v>2681.9646253282176</v>
      </c>
      <c r="C26" s="127">
        <v>2968.6609197876378</v>
      </c>
      <c r="D26" s="127">
        <v>1704.7484611958209</v>
      </c>
      <c r="E26" s="127">
        <v>884.55945600714597</v>
      </c>
      <c r="F26" s="127">
        <v>58.896695148561335</v>
      </c>
      <c r="G26" s="127">
        <v>2157.0615806636606</v>
      </c>
      <c r="H26" s="127">
        <v>913.14014043092573</v>
      </c>
      <c r="I26" s="127">
        <v>3742.1195286103548</v>
      </c>
      <c r="J26" s="127">
        <v>104.04797788984932</v>
      </c>
      <c r="K26" s="127">
        <v>34.074947002024118</v>
      </c>
      <c r="L26" s="127">
        <v>33.632907881414717</v>
      </c>
      <c r="M26" s="127">
        <v>1769.0665492228006</v>
      </c>
      <c r="N26" s="127">
        <v>132.47256367480352</v>
      </c>
      <c r="O26" s="127">
        <v>170.72941422738916</v>
      </c>
      <c r="P26" s="127">
        <v>3003.6937579811502</v>
      </c>
      <c r="Q26" s="127">
        <v>3787.9690879478881</v>
      </c>
      <c r="R26" s="127">
        <v>-1735.5862534184182</v>
      </c>
      <c r="S26" s="127">
        <v>218.24569018213546</v>
      </c>
      <c r="T26" s="127">
        <v>7234.6560338201325</v>
      </c>
      <c r="U26" s="127">
        <v>1207.1433861352411</v>
      </c>
      <c r="V26" s="127">
        <v>6654.4537251908414</v>
      </c>
      <c r="W26" s="127">
        <v>2088.1288750000008</v>
      </c>
      <c r="X26" s="127">
        <v>4515.5525027262865</v>
      </c>
      <c r="Y26" s="127">
        <v>5291.762138217252</v>
      </c>
      <c r="Z26" s="127">
        <v>159.38962393376295</v>
      </c>
    </row>
    <row r="27" spans="1:26" x14ac:dyDescent="0.2">
      <c r="A27" s="135" t="s">
        <v>2716</v>
      </c>
      <c r="B27" s="127">
        <v>3003.8481675392668</v>
      </c>
      <c r="C27" s="127">
        <v>2598.4324176614405</v>
      </c>
      <c r="D27" s="127">
        <v>1435.469168537393</v>
      </c>
      <c r="E27" s="127">
        <v>8214.7227952166922</v>
      </c>
      <c r="F27" s="127">
        <v>2507.4295794785626</v>
      </c>
      <c r="G27" s="127">
        <v>2819.6358464049486</v>
      </c>
      <c r="H27" s="127">
        <v>5896.6606421152073</v>
      </c>
      <c r="I27" s="127">
        <v>1748.7427353177786</v>
      </c>
      <c r="J27" s="127">
        <v>5574.225954518266</v>
      </c>
      <c r="K27" s="127">
        <v>13925.942290748892</v>
      </c>
      <c r="L27" s="127">
        <v>2122.5414277132577</v>
      </c>
      <c r="M27" s="127">
        <v>8429.8174904942825</v>
      </c>
      <c r="N27" s="127">
        <v>6302.0667757255815</v>
      </c>
      <c r="O27" s="127">
        <v>3422.2812751677861</v>
      </c>
      <c r="P27" s="127">
        <v>3912.2152823920292</v>
      </c>
      <c r="Q27" s="127">
        <v>2229.4036875000047</v>
      </c>
      <c r="R27" s="127">
        <v>3896.9926950354788</v>
      </c>
      <c r="S27" s="127">
        <v>4109.0562746408414</v>
      </c>
      <c r="T27" s="127">
        <v>3475.5940513392811</v>
      </c>
      <c r="U27" s="127">
        <v>2971.835226277376</v>
      </c>
      <c r="V27" s="127">
        <v>2992.7785401459796</v>
      </c>
      <c r="W27" s="127">
        <v>6120.27</v>
      </c>
      <c r="X27" s="127">
        <v>2294.682732166892</v>
      </c>
      <c r="Y27" s="127">
        <v>3599.6816709292425</v>
      </c>
      <c r="Z27" s="127">
        <v>2958.482412183314</v>
      </c>
    </row>
    <row r="28" spans="1:26" x14ac:dyDescent="0.2">
      <c r="A28" s="135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</row>
    <row r="29" spans="1:26" x14ac:dyDescent="0.2">
      <c r="A29" s="95" t="s">
        <v>736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</row>
    <row r="30" spans="1:26" x14ac:dyDescent="0.2">
      <c r="A30" s="135" t="s">
        <v>2715</v>
      </c>
      <c r="B30" s="127">
        <v>188.89470425609588</v>
      </c>
      <c r="C30" s="127">
        <v>54.037828393219925</v>
      </c>
      <c r="D30" s="127">
        <v>4636.3031632387401</v>
      </c>
      <c r="E30" s="127">
        <v>1057.5493567145195</v>
      </c>
      <c r="F30" s="127">
        <v>54.059423939362041</v>
      </c>
      <c r="G30" s="127">
        <v>257.07843739371958</v>
      </c>
      <c r="H30" s="127">
        <v>1123.5614974584421</v>
      </c>
      <c r="I30" s="127">
        <v>619.49023161316541</v>
      </c>
      <c r="J30" s="127">
        <v>67.268404176708657</v>
      </c>
      <c r="K30" s="127">
        <v>59.960667873303166</v>
      </c>
      <c r="L30" s="127">
        <v>31.963268849731818</v>
      </c>
      <c r="M30" s="127">
        <v>1132.7662763466044</v>
      </c>
      <c r="N30" s="127">
        <v>22.859034988667911</v>
      </c>
      <c r="O30" s="127">
        <v>609.07093712930009</v>
      </c>
      <c r="P30" s="127">
        <v>537.15226746357871</v>
      </c>
      <c r="Q30" s="127">
        <v>138.14959433962264</v>
      </c>
      <c r="R30" s="127">
        <v>145.53382698260222</v>
      </c>
      <c r="S30" s="127">
        <v>97.272460959383096</v>
      </c>
      <c r="T30" s="127">
        <v>643.97891048656675</v>
      </c>
      <c r="U30" s="127">
        <v>168.98312977296851</v>
      </c>
      <c r="V30" s="127">
        <v>152.43763237506676</v>
      </c>
      <c r="W30" s="127">
        <v>2765.1956</v>
      </c>
      <c r="X30" s="127">
        <v>844.79730797233344</v>
      </c>
      <c r="Y30" s="127">
        <v>2914.5250892544586</v>
      </c>
      <c r="Z30" s="127">
        <v>95.429964852807501</v>
      </c>
    </row>
    <row r="31" spans="1:26" x14ac:dyDescent="0.2">
      <c r="A31" s="135" t="s">
        <v>2716</v>
      </c>
      <c r="B31" s="127">
        <v>2234.5181986428129</v>
      </c>
      <c r="C31" s="127">
        <v>4374.7337569060774</v>
      </c>
      <c r="D31" s="127">
        <v>5265.0493053435112</v>
      </c>
      <c r="E31" s="127">
        <v>1836.8115384615385</v>
      </c>
      <c r="F31" s="127">
        <v>1835.3861834319528</v>
      </c>
      <c r="G31" s="127">
        <v>4749.5393949579829</v>
      </c>
      <c r="H31" s="127">
        <v>3093.7126860841422</v>
      </c>
      <c r="I31" s="127">
        <v>2936.4278181818181</v>
      </c>
      <c r="J31" s="127">
        <v>2962.0050943396227</v>
      </c>
      <c r="K31" s="127">
        <v>9407.7865400843893</v>
      </c>
      <c r="L31" s="127">
        <v>1725.4274124679762</v>
      </c>
      <c r="M31" s="127">
        <v>2334.8646268656717</v>
      </c>
      <c r="N31" s="127">
        <v>4679.5639384615388</v>
      </c>
      <c r="O31" s="127">
        <v>3035.6413084112151</v>
      </c>
      <c r="P31" s="127">
        <v>2974.7428378378377</v>
      </c>
      <c r="Q31" s="127">
        <v>2161.7950000000001</v>
      </c>
      <c r="R31" s="127">
        <v>7199.3746031746032</v>
      </c>
      <c r="S31" s="127">
        <v>3747.1429094827586</v>
      </c>
      <c r="T31" s="127">
        <v>1916.2937410071943</v>
      </c>
      <c r="U31" s="127">
        <v>4258.5643243243248</v>
      </c>
      <c r="V31" s="127">
        <v>1967.6272689075629</v>
      </c>
      <c r="W31" s="127">
        <v>17972.346666666668</v>
      </c>
      <c r="X31" s="127">
        <v>3362.1424264705884</v>
      </c>
      <c r="Y31" s="127">
        <v>4152.988534482758</v>
      </c>
      <c r="Z31" s="127">
        <v>3210.3908924909679</v>
      </c>
    </row>
    <row r="32" spans="1:26" x14ac:dyDescent="0.2">
      <c r="A32" s="135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</row>
    <row r="33" spans="1:27" x14ac:dyDescent="0.2">
      <c r="A33" s="95" t="s">
        <v>2696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</row>
    <row r="34" spans="1:27" x14ac:dyDescent="0.2">
      <c r="A34" s="135" t="s">
        <v>2715</v>
      </c>
      <c r="B34" s="127">
        <v>0.47629994872945175</v>
      </c>
      <c r="C34" s="127" t="s">
        <v>327</v>
      </c>
      <c r="D34" s="127">
        <v>144304.95999999999</v>
      </c>
      <c r="E34" s="127" t="s">
        <v>327</v>
      </c>
      <c r="F34" s="127" t="s">
        <v>327</v>
      </c>
      <c r="G34" s="127" t="s">
        <v>327</v>
      </c>
      <c r="H34" s="127" t="s">
        <v>327</v>
      </c>
      <c r="I34" s="127" t="s">
        <v>327</v>
      </c>
      <c r="J34" s="127" t="s">
        <v>327</v>
      </c>
      <c r="K34" s="127" t="s">
        <v>327</v>
      </c>
      <c r="L34" s="127">
        <v>147981.70050000001</v>
      </c>
      <c r="M34" s="127" t="s">
        <v>327</v>
      </c>
      <c r="N34" s="127">
        <v>26562.075000000001</v>
      </c>
      <c r="O34" s="127" t="s">
        <v>327</v>
      </c>
      <c r="P34" s="127" t="s">
        <v>327</v>
      </c>
      <c r="Q34" s="127" t="s">
        <v>327</v>
      </c>
      <c r="R34" s="127" t="s">
        <v>327</v>
      </c>
      <c r="S34" s="303">
        <v>165537.375</v>
      </c>
      <c r="T34" s="127" t="s">
        <v>327</v>
      </c>
      <c r="U34" s="127" t="s">
        <v>327</v>
      </c>
      <c r="V34" s="127" t="s">
        <v>327</v>
      </c>
      <c r="W34" s="127" t="s">
        <v>327</v>
      </c>
      <c r="X34" s="127" t="s">
        <v>327</v>
      </c>
      <c r="Y34" s="127" t="s">
        <v>327</v>
      </c>
      <c r="Z34" s="303">
        <v>66.62934732476019</v>
      </c>
      <c r="AA34" s="304"/>
    </row>
    <row r="35" spans="1:27" x14ac:dyDescent="0.2">
      <c r="A35" s="135" t="s">
        <v>2716</v>
      </c>
      <c r="B35" s="127" t="s">
        <v>327</v>
      </c>
      <c r="C35" s="127" t="s">
        <v>327</v>
      </c>
      <c r="D35" s="127" t="s">
        <v>327</v>
      </c>
      <c r="E35" s="127" t="s">
        <v>327</v>
      </c>
      <c r="F35" s="127" t="s">
        <v>327</v>
      </c>
      <c r="G35" s="127" t="s">
        <v>327</v>
      </c>
      <c r="H35" s="127" t="s">
        <v>327</v>
      </c>
      <c r="I35" s="127" t="s">
        <v>327</v>
      </c>
      <c r="J35" s="127" t="s">
        <v>327</v>
      </c>
      <c r="K35" s="127" t="s">
        <v>327</v>
      </c>
      <c r="L35" s="127">
        <v>54273.644999999997</v>
      </c>
      <c r="M35" s="127" t="s">
        <v>327</v>
      </c>
      <c r="N35" s="127" t="s">
        <v>327</v>
      </c>
      <c r="O35" s="127" t="s">
        <v>327</v>
      </c>
      <c r="P35" s="127" t="s">
        <v>327</v>
      </c>
      <c r="Q35" s="127" t="s">
        <v>327</v>
      </c>
      <c r="R35" s="127" t="s">
        <v>327</v>
      </c>
      <c r="S35" s="127" t="s">
        <v>327</v>
      </c>
      <c r="T35" s="127" t="s">
        <v>327</v>
      </c>
      <c r="U35" s="127" t="s">
        <v>327</v>
      </c>
      <c r="V35" s="127" t="s">
        <v>327</v>
      </c>
      <c r="W35" s="127" t="s">
        <v>327</v>
      </c>
      <c r="X35" s="127" t="s">
        <v>327</v>
      </c>
      <c r="Y35" s="127" t="s">
        <v>327</v>
      </c>
      <c r="Z35" s="127">
        <v>76070.641111111108</v>
      </c>
    </row>
    <row r="36" spans="1:27" x14ac:dyDescent="0.2">
      <c r="A36" s="135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303"/>
      <c r="Q36" s="303"/>
      <c r="R36" s="680"/>
      <c r="S36" s="680"/>
      <c r="T36" s="680"/>
      <c r="U36" s="680"/>
      <c r="V36" s="680"/>
      <c r="W36" s="680"/>
      <c r="X36" s="680"/>
      <c r="Y36" s="680"/>
      <c r="Z36" s="680"/>
    </row>
    <row r="37" spans="1:27" x14ac:dyDescent="0.2">
      <c r="A37" s="95" t="s">
        <v>2697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303"/>
      <c r="Q37" s="303"/>
      <c r="R37" s="680"/>
      <c r="S37" s="680"/>
      <c r="T37" s="680"/>
      <c r="U37" s="680"/>
      <c r="V37" s="680"/>
      <c r="W37" s="680"/>
      <c r="X37" s="680"/>
      <c r="Y37" s="680"/>
      <c r="Z37" s="680"/>
    </row>
    <row r="38" spans="1:27" x14ac:dyDescent="0.2">
      <c r="A38" s="135" t="s">
        <v>2715</v>
      </c>
      <c r="B38" s="127">
        <v>309.109090479342</v>
      </c>
      <c r="C38" s="127" t="s">
        <v>327</v>
      </c>
      <c r="D38" s="127" t="s">
        <v>327</v>
      </c>
      <c r="E38" s="127" t="s">
        <v>327</v>
      </c>
      <c r="F38" s="127" t="s">
        <v>327</v>
      </c>
      <c r="G38" s="127" t="s">
        <v>327</v>
      </c>
      <c r="H38" s="127" t="s">
        <v>327</v>
      </c>
      <c r="I38" s="127" t="s">
        <v>327</v>
      </c>
      <c r="J38" s="127">
        <v>10.352912756839226</v>
      </c>
      <c r="K38" s="127">
        <v>3.8268842114833839</v>
      </c>
      <c r="L38" s="127">
        <v>8.2788474734507975</v>
      </c>
      <c r="M38" s="127" t="s">
        <v>327</v>
      </c>
      <c r="N38" s="127">
        <v>7.7558599826665047</v>
      </c>
      <c r="O38" s="127" t="s">
        <v>327</v>
      </c>
      <c r="P38" s="127" t="s">
        <v>327</v>
      </c>
      <c r="Q38" s="127" t="s">
        <v>327</v>
      </c>
      <c r="R38" s="127" t="s">
        <v>327</v>
      </c>
      <c r="S38" s="127">
        <v>10.458220688774462</v>
      </c>
      <c r="T38" s="127">
        <v>12.746317180960558</v>
      </c>
      <c r="U38" s="127" t="s">
        <v>327</v>
      </c>
      <c r="V38" s="127">
        <v>15824.515555555558</v>
      </c>
      <c r="W38" s="127" t="s">
        <v>327</v>
      </c>
      <c r="X38" s="127" t="s">
        <v>327</v>
      </c>
      <c r="Y38" s="127" t="s">
        <v>327</v>
      </c>
      <c r="Z38" s="127">
        <v>32.350769442483291</v>
      </c>
    </row>
    <row r="39" spans="1:27" x14ac:dyDescent="0.2">
      <c r="A39" s="135" t="s">
        <v>2716</v>
      </c>
      <c r="B39" s="127">
        <v>30716.647058823528</v>
      </c>
      <c r="C39" s="127">
        <v>195.75</v>
      </c>
      <c r="D39" s="127">
        <v>676.83058823529404</v>
      </c>
      <c r="E39" s="127">
        <v>550.03</v>
      </c>
      <c r="F39" s="127" t="s">
        <v>1575</v>
      </c>
      <c r="G39" s="127">
        <v>558.5293333333334</v>
      </c>
      <c r="H39" s="127">
        <v>3422.5614285714287</v>
      </c>
      <c r="I39" s="127" t="s">
        <v>327</v>
      </c>
      <c r="J39" s="127">
        <v>865.09</v>
      </c>
      <c r="K39" s="127" t="s">
        <v>327</v>
      </c>
      <c r="L39" s="127" t="s">
        <v>327</v>
      </c>
      <c r="M39" s="127" t="s">
        <v>327</v>
      </c>
      <c r="N39" s="127" t="s">
        <v>327</v>
      </c>
      <c r="O39" s="127" t="s">
        <v>327</v>
      </c>
      <c r="P39" s="127" t="s">
        <v>327</v>
      </c>
      <c r="Q39" s="127" t="s">
        <v>327</v>
      </c>
      <c r="R39" s="127" t="s">
        <v>327</v>
      </c>
      <c r="S39" s="127">
        <v>2749.0907142857141</v>
      </c>
      <c r="T39" s="127">
        <v>752.44</v>
      </c>
      <c r="U39" s="127" t="s">
        <v>327</v>
      </c>
      <c r="V39" s="127" t="s">
        <v>327</v>
      </c>
      <c r="W39" s="127" t="s">
        <v>327</v>
      </c>
      <c r="X39" s="127" t="s">
        <v>327</v>
      </c>
      <c r="Y39" s="127">
        <v>1080</v>
      </c>
      <c r="Z39" s="127">
        <v>14817.37544642857</v>
      </c>
    </row>
    <row r="40" spans="1:27" x14ac:dyDescent="0.2">
      <c r="A40" s="135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</row>
    <row r="41" spans="1:27" x14ac:dyDescent="0.2">
      <c r="A41" s="95" t="s">
        <v>2749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</row>
    <row r="42" spans="1:27" x14ac:dyDescent="0.2">
      <c r="A42" s="135" t="s">
        <v>2715</v>
      </c>
      <c r="B42" s="127">
        <v>36699.287169811323</v>
      </c>
      <c r="C42" s="127">
        <v>1154.3718166330418</v>
      </c>
      <c r="D42" s="127">
        <v>1965.5791140001502</v>
      </c>
      <c r="E42" s="127">
        <v>449.41486763553036</v>
      </c>
      <c r="F42" s="127">
        <v>57.557707785036584</v>
      </c>
      <c r="G42" s="127">
        <v>1437.668090422834</v>
      </c>
      <c r="H42" s="127">
        <v>418.6185389983217</v>
      </c>
      <c r="I42" s="127">
        <v>246.1467224264706</v>
      </c>
      <c r="J42" s="127">
        <v>362.3628453748488</v>
      </c>
      <c r="K42" s="127">
        <v>84.306272073843573</v>
      </c>
      <c r="L42" s="127">
        <v>411.46518966547166</v>
      </c>
      <c r="M42" s="127">
        <v>1630.8497064846415</v>
      </c>
      <c r="N42" s="127">
        <v>1431.929305447399</v>
      </c>
      <c r="O42" s="127">
        <v>1180.9274413553433</v>
      </c>
      <c r="P42" s="127">
        <v>14.721802503083362</v>
      </c>
      <c r="Q42" s="127">
        <v>46.713461187214612</v>
      </c>
      <c r="R42" s="127">
        <v>200.13662383712065</v>
      </c>
      <c r="S42" s="127">
        <v>2472.9752371108184</v>
      </c>
      <c r="T42" s="127">
        <v>1566.5704730191255</v>
      </c>
      <c r="U42" s="127">
        <v>357.45163200815495</v>
      </c>
      <c r="V42" s="127">
        <v>1390.9288699245419</v>
      </c>
      <c r="W42" s="127">
        <v>290.6310975609756</v>
      </c>
      <c r="X42" s="127">
        <v>6438.838634325316</v>
      </c>
      <c r="Y42" s="127">
        <v>5296.976670351537</v>
      </c>
      <c r="Z42" s="127">
        <v>374.28942858080194</v>
      </c>
    </row>
    <row r="43" spans="1:27" x14ac:dyDescent="0.2">
      <c r="A43" s="135" t="s">
        <v>2716</v>
      </c>
      <c r="B43" s="127">
        <v>6014.0059171597632</v>
      </c>
      <c r="C43" s="127">
        <v>2062.7780478987802</v>
      </c>
      <c r="D43" s="127">
        <v>3111.7021055634809</v>
      </c>
      <c r="E43" s="127">
        <v>4000.5186694101508</v>
      </c>
      <c r="F43" s="127">
        <v>4200.2810242376854</v>
      </c>
      <c r="G43" s="127">
        <v>3424.7190467937608</v>
      </c>
      <c r="H43" s="127">
        <v>4773.834661269706</v>
      </c>
      <c r="I43" s="127">
        <v>3084.0278585086039</v>
      </c>
      <c r="J43" s="127">
        <v>3508.3456641310709</v>
      </c>
      <c r="K43" s="127">
        <v>3733.331558363418</v>
      </c>
      <c r="L43" s="127">
        <v>3499.6884077669902</v>
      </c>
      <c r="M43" s="127">
        <v>2818.4453333333336</v>
      </c>
      <c r="N43" s="127">
        <v>5906.0267910834627</v>
      </c>
      <c r="O43" s="127">
        <v>6371.4419246861926</v>
      </c>
      <c r="P43" s="127">
        <v>3156.1803759398495</v>
      </c>
      <c r="Q43" s="127">
        <v>2078.0166666666669</v>
      </c>
      <c r="R43" s="127">
        <v>9931.5612820512833</v>
      </c>
      <c r="S43" s="127">
        <v>4660.5670300362508</v>
      </c>
      <c r="T43" s="127">
        <v>4612.8175923645331</v>
      </c>
      <c r="U43" s="127">
        <v>5198.4459839357432</v>
      </c>
      <c r="V43" s="127">
        <v>3475.6753637295083</v>
      </c>
      <c r="W43" s="127">
        <v>3002.2263333333331</v>
      </c>
      <c r="X43" s="127">
        <v>3615.5493772332825</v>
      </c>
      <c r="Y43" s="127">
        <v>2985.0524947145873</v>
      </c>
      <c r="Z43" s="127">
        <v>3604.0639206118949</v>
      </c>
    </row>
    <row r="44" spans="1:27" x14ac:dyDescent="0.2">
      <c r="A44" s="135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</row>
    <row r="45" spans="1:27" x14ac:dyDescent="0.2">
      <c r="A45" s="95" t="s">
        <v>2750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</row>
    <row r="46" spans="1:27" x14ac:dyDescent="0.2">
      <c r="A46" s="135" t="s">
        <v>2715</v>
      </c>
      <c r="B46" s="127" t="s">
        <v>327</v>
      </c>
      <c r="C46" s="127">
        <v>475.11451261467886</v>
      </c>
      <c r="D46" s="127">
        <v>1778.4571804511277</v>
      </c>
      <c r="E46" s="127">
        <v>25124.295425531916</v>
      </c>
      <c r="F46" s="127" t="s">
        <v>327</v>
      </c>
      <c r="G46" s="127">
        <v>966.70589514066478</v>
      </c>
      <c r="H46" s="127">
        <v>179.58677951939762</v>
      </c>
      <c r="I46" s="127" t="s">
        <v>327</v>
      </c>
      <c r="J46" s="127">
        <v>208.4736320754717</v>
      </c>
      <c r="K46" s="127" t="s">
        <v>327</v>
      </c>
      <c r="L46" s="127">
        <v>313.51601043024772</v>
      </c>
      <c r="M46" s="127" t="s">
        <v>327</v>
      </c>
      <c r="N46" s="127">
        <v>143.79728179057179</v>
      </c>
      <c r="O46" s="127">
        <v>188.52544773368032</v>
      </c>
      <c r="P46" s="127">
        <v>656.71454545454549</v>
      </c>
      <c r="Q46" s="127" t="s">
        <v>327</v>
      </c>
      <c r="R46" s="127">
        <v>6756.8433333333332</v>
      </c>
      <c r="S46" s="127">
        <v>223.48727892462796</v>
      </c>
      <c r="T46" s="127" t="s">
        <v>327</v>
      </c>
      <c r="U46" s="127">
        <v>389.83245214489057</v>
      </c>
      <c r="V46" s="127" t="s">
        <v>327</v>
      </c>
      <c r="W46" s="127" t="s">
        <v>327</v>
      </c>
      <c r="X46" s="127">
        <v>4492.8751162790695</v>
      </c>
      <c r="Y46" s="127">
        <v>196660.81</v>
      </c>
      <c r="Z46" s="127">
        <v>216.48165673192935</v>
      </c>
    </row>
    <row r="47" spans="1:27" x14ac:dyDescent="0.2">
      <c r="A47" s="135" t="s">
        <v>2716</v>
      </c>
      <c r="B47" s="127" t="s">
        <v>327</v>
      </c>
      <c r="C47" s="127">
        <v>1442.3089361702127</v>
      </c>
      <c r="D47" s="127" t="s">
        <v>327</v>
      </c>
      <c r="E47" s="127" t="s">
        <v>327</v>
      </c>
      <c r="F47" s="127" t="s">
        <v>327</v>
      </c>
      <c r="G47" s="127">
        <v>2666.7874193548387</v>
      </c>
      <c r="H47" s="127">
        <v>898.66270615810799</v>
      </c>
      <c r="I47" s="127" t="s">
        <v>327</v>
      </c>
      <c r="J47" s="127">
        <v>1405.5918416206262</v>
      </c>
      <c r="K47" s="127" t="s">
        <v>327</v>
      </c>
      <c r="L47" s="127">
        <v>3966.2849999999999</v>
      </c>
      <c r="M47" s="127" t="s">
        <v>327</v>
      </c>
      <c r="N47" s="127">
        <v>1395.52918767507</v>
      </c>
      <c r="O47" s="127">
        <v>763.05152948479213</v>
      </c>
      <c r="P47" s="127" t="s">
        <v>327</v>
      </c>
      <c r="Q47" s="127" t="s">
        <v>327</v>
      </c>
      <c r="R47" s="127" t="s">
        <v>327</v>
      </c>
      <c r="S47" s="127">
        <v>3163.0467258883255</v>
      </c>
      <c r="T47" s="127" t="s">
        <v>327</v>
      </c>
      <c r="U47" s="127">
        <v>876.99900000000002</v>
      </c>
      <c r="V47" s="127" t="s">
        <v>327</v>
      </c>
      <c r="W47" s="127" t="s">
        <v>327</v>
      </c>
      <c r="X47" s="127" t="s">
        <v>327</v>
      </c>
      <c r="Y47" s="127" t="s">
        <v>327</v>
      </c>
      <c r="Z47" s="127">
        <v>896.57321256813088</v>
      </c>
    </row>
    <row r="48" spans="1:27" x14ac:dyDescent="0.2">
      <c r="A48" s="135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 spans="1:26" x14ac:dyDescent="0.2">
      <c r="A49" s="95" t="s">
        <v>738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</row>
    <row r="50" spans="1:26" x14ac:dyDescent="0.2">
      <c r="A50" s="135" t="s">
        <v>2715</v>
      </c>
      <c r="B50" s="127">
        <v>216.31466123981684</v>
      </c>
      <c r="C50" s="127">
        <v>327.83358628687859</v>
      </c>
      <c r="D50" s="127">
        <v>555.37604953014772</v>
      </c>
      <c r="E50" s="127">
        <v>353.75805246626499</v>
      </c>
      <c r="F50" s="127">
        <v>143.39182602164487</v>
      </c>
      <c r="G50" s="127">
        <v>356.29408886565568</v>
      </c>
      <c r="H50" s="127">
        <v>329.04942462519909</v>
      </c>
      <c r="I50" s="127">
        <v>341.65046448020541</v>
      </c>
      <c r="J50" s="127">
        <v>271.3882342357017</v>
      </c>
      <c r="K50" s="127">
        <v>155.01832106395827</v>
      </c>
      <c r="L50" s="127">
        <v>165.97303838763676</v>
      </c>
      <c r="M50" s="127">
        <v>364.92644555153294</v>
      </c>
      <c r="N50" s="127">
        <v>218.018740282636</v>
      </c>
      <c r="O50" s="127">
        <v>250.63321930511196</v>
      </c>
      <c r="P50" s="127">
        <v>178.6547937299963</v>
      </c>
      <c r="Q50" s="127">
        <v>145.01984726628564</v>
      </c>
      <c r="R50" s="127">
        <v>274.7705795477965</v>
      </c>
      <c r="S50" s="127">
        <v>345.89392573925369</v>
      </c>
      <c r="T50" s="127">
        <v>339.90086742783768</v>
      </c>
      <c r="U50" s="127">
        <v>235.67275813945602</v>
      </c>
      <c r="V50" s="127">
        <v>504.40627819137842</v>
      </c>
      <c r="W50" s="127">
        <v>220.9771439136222</v>
      </c>
      <c r="X50" s="127">
        <v>305.32966462849492</v>
      </c>
      <c r="Y50" s="127">
        <v>495.74786905754786</v>
      </c>
      <c r="Z50" s="127">
        <v>294.9508713122313</v>
      </c>
    </row>
    <row r="51" spans="1:26" ht="13.5" thickBot="1" x14ac:dyDescent="0.25">
      <c r="A51" s="141" t="s">
        <v>2716</v>
      </c>
      <c r="B51" s="132">
        <v>1993.7921950483092</v>
      </c>
      <c r="C51" s="132">
        <v>1178.5034378775222</v>
      </c>
      <c r="D51" s="132">
        <v>1607.244938376567</v>
      </c>
      <c r="E51" s="132">
        <v>1475.0712694389256</v>
      </c>
      <c r="F51" s="132">
        <v>1831.2778181537037</v>
      </c>
      <c r="G51" s="132">
        <v>1365.5112484570673</v>
      </c>
      <c r="H51" s="132">
        <v>1333.1492783790602</v>
      </c>
      <c r="I51" s="132">
        <v>1111.845079557826</v>
      </c>
      <c r="J51" s="132">
        <v>1632.9212283414483</v>
      </c>
      <c r="K51" s="132">
        <v>1133.4622389485473</v>
      </c>
      <c r="L51" s="132">
        <v>2187.6808827284331</v>
      </c>
      <c r="M51" s="132">
        <v>1399.740298038939</v>
      </c>
      <c r="N51" s="132">
        <v>1692.5686152959236</v>
      </c>
      <c r="O51" s="132">
        <v>1385.1352606438722</v>
      </c>
      <c r="P51" s="132">
        <v>1501.824285261124</v>
      </c>
      <c r="Q51" s="132">
        <v>1711.5283164526675</v>
      </c>
      <c r="R51" s="132">
        <v>2100.7674747022479</v>
      </c>
      <c r="S51" s="132">
        <v>1596.5673563145774</v>
      </c>
      <c r="T51" s="132">
        <v>1409.4668143784845</v>
      </c>
      <c r="U51" s="132">
        <v>1736.9189236741277</v>
      </c>
      <c r="V51" s="132">
        <v>1581.289977109222</v>
      </c>
      <c r="W51" s="132">
        <v>1504.9501555023924</v>
      </c>
      <c r="X51" s="132">
        <v>1530.6533149507079</v>
      </c>
      <c r="Y51" s="132">
        <v>1730.3995495788854</v>
      </c>
      <c r="Z51" s="132">
        <v>1490.3424689107324</v>
      </c>
    </row>
    <row r="52" spans="1:26" x14ac:dyDescent="0.2">
      <c r="A52" s="82" t="s">
        <v>1578</v>
      </c>
    </row>
  </sheetData>
  <mergeCells count="11">
    <mergeCell ref="Y36:Y37"/>
    <mergeCell ref="Z36:Z37"/>
    <mergeCell ref="W36:W37"/>
    <mergeCell ref="X36:X37"/>
    <mergeCell ref="R36:R37"/>
    <mergeCell ref="S36:S37"/>
    <mergeCell ref="A5:K6"/>
    <mergeCell ref="L5:Y6"/>
    <mergeCell ref="T36:T37"/>
    <mergeCell ref="U36:U37"/>
    <mergeCell ref="V36:V37"/>
  </mergeCells>
  <phoneticPr fontId="2" type="noConversion"/>
  <conditionalFormatting sqref="B8:Y8">
    <cfRule type="expression" dxfId="20" priority="1" stopIfTrue="1">
      <formula>$AU8=1</formula>
    </cfRule>
  </conditionalFormatting>
  <conditionalFormatting sqref="Z8">
    <cfRule type="expression" dxfId="19" priority="3" stopIfTrue="1">
      <formula>$AW8=1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39370078740157483" top="0.31496062992125984" bottom="0.82677165354330717" header="0.15748031496062992" footer="0.51181102362204722"/>
  <pageSetup paperSize="8" scale="73" orientation="landscape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6"/>
  <sheetViews>
    <sheetView showGridLines="0" workbookViewId="0">
      <selection activeCell="A2" sqref="A2"/>
    </sheetView>
  </sheetViews>
  <sheetFormatPr defaultRowHeight="12.75" x14ac:dyDescent="0.2"/>
  <cols>
    <col min="1" max="1" width="47" style="3" bestFit="1" customWidth="1"/>
    <col min="2" max="16384" width="9.140625" style="3"/>
  </cols>
  <sheetData>
    <row r="1" spans="1:31" x14ac:dyDescent="0.2">
      <c r="A1" s="519" t="s">
        <v>185</v>
      </c>
    </row>
    <row r="2" spans="1:31" x14ac:dyDescent="0.2">
      <c r="A2" s="519" t="s">
        <v>2786</v>
      </c>
    </row>
    <row r="3" spans="1:31" x14ac:dyDescent="0.2">
      <c r="A3" s="20" t="s">
        <v>777</v>
      </c>
      <c r="V3" s="82" t="s">
        <v>1102</v>
      </c>
    </row>
    <row r="5" spans="1:31" ht="12.75" customHeight="1" x14ac:dyDescent="0.2">
      <c r="A5" s="674" t="s">
        <v>412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5" t="s">
        <v>2343</v>
      </c>
      <c r="M5" s="675"/>
      <c r="N5" s="675"/>
      <c r="O5" s="675"/>
      <c r="P5" s="675"/>
      <c r="Q5" s="675"/>
      <c r="R5" s="675"/>
      <c r="S5" s="675"/>
      <c r="T5" s="675"/>
      <c r="U5" s="675"/>
      <c r="V5" s="6"/>
      <c r="W5" s="6"/>
      <c r="X5" s="6"/>
      <c r="Y5" s="6"/>
      <c r="Z5" s="6"/>
      <c r="AA5" s="6"/>
      <c r="AB5" s="6"/>
    </row>
    <row r="6" spans="1:31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"/>
      <c r="W6" s="6"/>
      <c r="X6" s="6"/>
      <c r="Y6" s="6"/>
      <c r="Z6" s="6"/>
      <c r="AA6" s="6"/>
      <c r="AB6" s="6"/>
    </row>
    <row r="7" spans="1:31" ht="13.5" thickBot="1" x14ac:dyDescent="0.25">
      <c r="U7" s="14"/>
      <c r="V7" s="14" t="s">
        <v>2525</v>
      </c>
    </row>
    <row r="8" spans="1:31" s="142" customFormat="1" ht="61.5" customHeight="1" thickBot="1" x14ac:dyDescent="0.25">
      <c r="A8" s="144"/>
      <c r="B8" s="267" t="s">
        <v>2507</v>
      </c>
      <c r="C8" s="267" t="s">
        <v>2718</v>
      </c>
      <c r="D8" s="267" t="s">
        <v>2719</v>
      </c>
      <c r="E8" s="267" t="s">
        <v>2720</v>
      </c>
      <c r="F8" s="267" t="s">
        <v>2721</v>
      </c>
      <c r="G8" s="267" t="s">
        <v>2722</v>
      </c>
      <c r="H8" s="267" t="s">
        <v>2723</v>
      </c>
      <c r="I8" s="267" t="s">
        <v>292</v>
      </c>
      <c r="J8" s="267" t="s">
        <v>2724</v>
      </c>
      <c r="K8" s="267" t="s">
        <v>2725</v>
      </c>
      <c r="L8" s="267" t="s">
        <v>293</v>
      </c>
      <c r="M8" s="267" t="s">
        <v>294</v>
      </c>
      <c r="N8" s="267" t="s">
        <v>295</v>
      </c>
      <c r="O8" s="267" t="s">
        <v>296</v>
      </c>
      <c r="P8" s="267" t="s">
        <v>297</v>
      </c>
      <c r="Q8" s="267" t="s">
        <v>298</v>
      </c>
      <c r="R8" s="267" t="s">
        <v>2726</v>
      </c>
      <c r="S8" s="267" t="s">
        <v>2727</v>
      </c>
      <c r="T8" s="267" t="s">
        <v>2728</v>
      </c>
      <c r="U8" s="267" t="s">
        <v>299</v>
      </c>
      <c r="V8" s="268"/>
    </row>
    <row r="9" spans="1:31" x14ac:dyDescent="0.2">
      <c r="A9" s="145" t="s">
        <v>2729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6"/>
    </row>
    <row r="10" spans="1:31" x14ac:dyDescent="0.2">
      <c r="A10" s="88" t="s">
        <v>2526</v>
      </c>
      <c r="B10" s="86">
        <f>SUM(B11:B17)</f>
        <v>8966.9998200000009</v>
      </c>
      <c r="C10" s="86">
        <f t="shared" ref="C10:T10" si="0">SUM(C11:C17)</f>
        <v>57720.073379999994</v>
      </c>
      <c r="D10" s="86">
        <f t="shared" si="0"/>
        <v>53332.074000000001</v>
      </c>
      <c r="E10" s="86">
        <f t="shared" si="0"/>
        <v>337355.35029000003</v>
      </c>
      <c r="F10" s="86">
        <f t="shared" si="0"/>
        <v>10142.78736</v>
      </c>
      <c r="G10" s="86">
        <f t="shared" si="0"/>
        <v>127648.18339000001</v>
      </c>
      <c r="H10" s="86">
        <f t="shared" si="0"/>
        <v>67895.605149999988</v>
      </c>
      <c r="I10" s="86">
        <f t="shared" si="0"/>
        <v>165148.48613999999</v>
      </c>
      <c r="J10" s="86">
        <f t="shared" si="0"/>
        <v>30253.833520000004</v>
      </c>
      <c r="K10" s="86">
        <f t="shared" si="0"/>
        <v>7192.87003</v>
      </c>
      <c r="L10" s="86">
        <f t="shared" si="0"/>
        <v>23244.729490000005</v>
      </c>
      <c r="M10" s="86">
        <f t="shared" si="0"/>
        <v>22942.143560000008</v>
      </c>
      <c r="N10" s="86">
        <f t="shared" si="0"/>
        <v>88477.111390000035</v>
      </c>
      <c r="O10" s="86">
        <f t="shared" si="0"/>
        <v>22211.582419999995</v>
      </c>
      <c r="P10" s="86">
        <f t="shared" si="0"/>
        <v>2372.0502599999995</v>
      </c>
      <c r="Q10" s="86">
        <f t="shared" si="0"/>
        <v>13277.65064</v>
      </c>
      <c r="R10" s="86">
        <f t="shared" si="0"/>
        <v>82636.214169677973</v>
      </c>
      <c r="S10" s="86">
        <f t="shared" si="0"/>
        <v>80707.219530000002</v>
      </c>
      <c r="T10" s="86">
        <f t="shared" si="0"/>
        <v>106959.71004999999</v>
      </c>
      <c r="U10" s="86">
        <f>SUM(B10:T10)</f>
        <v>1308484.6745896777</v>
      </c>
    </row>
    <row r="11" spans="1:31" x14ac:dyDescent="0.2">
      <c r="A11" s="89" t="s">
        <v>2730</v>
      </c>
      <c r="B11" s="86">
        <v>9348.0390000000007</v>
      </c>
      <c r="C11" s="86">
        <v>60640.872859999996</v>
      </c>
      <c r="D11" s="86">
        <v>58783.33</v>
      </c>
      <c r="E11" s="86">
        <v>340536.47944999998</v>
      </c>
      <c r="F11" s="86">
        <v>10292.145480000001</v>
      </c>
      <c r="G11" s="86">
        <v>131470.85690000001</v>
      </c>
      <c r="H11" s="86">
        <v>70571.78125</v>
      </c>
      <c r="I11" s="86">
        <v>183572.99346</v>
      </c>
      <c r="J11" s="86">
        <v>33489.98545</v>
      </c>
      <c r="K11" s="86">
        <v>7293.0259100000003</v>
      </c>
      <c r="L11" s="86">
        <v>24342.241100000003</v>
      </c>
      <c r="M11" s="86">
        <v>25470.401530000003</v>
      </c>
      <c r="N11" s="86">
        <v>98599.822520000016</v>
      </c>
      <c r="O11" s="86">
        <v>23816.040719999997</v>
      </c>
      <c r="P11" s="86">
        <v>2395.5429399999998</v>
      </c>
      <c r="Q11" s="86">
        <v>16328.97867</v>
      </c>
      <c r="R11" s="86">
        <v>87362.130889999971</v>
      </c>
      <c r="S11" s="86">
        <v>85506.346539999999</v>
      </c>
      <c r="T11" s="86">
        <v>111844.86898</v>
      </c>
      <c r="U11" s="86">
        <f>SUM(B11:T11)</f>
        <v>1381665.8836500002</v>
      </c>
    </row>
    <row r="12" spans="1:31" x14ac:dyDescent="0.2">
      <c r="A12" s="88" t="s">
        <v>1407</v>
      </c>
      <c r="B12" s="85">
        <v>-183.15774999999999</v>
      </c>
      <c r="C12" s="85">
        <v>-2570.9811199999999</v>
      </c>
      <c r="D12" s="85">
        <v>-5489.21</v>
      </c>
      <c r="E12" s="85">
        <v>-2300.90299</v>
      </c>
      <c r="F12" s="85">
        <v>-155.15747999999999</v>
      </c>
      <c r="G12" s="85">
        <v>-3742.5894199999998</v>
      </c>
      <c r="H12" s="85">
        <v>-2459.9490099999994</v>
      </c>
      <c r="I12" s="85">
        <v>-3413.0023200000001</v>
      </c>
      <c r="J12" s="85">
        <v>-2295.7656000000002</v>
      </c>
      <c r="K12" s="85">
        <v>-64.970240000000004</v>
      </c>
      <c r="L12" s="85">
        <v>-693.45868000000007</v>
      </c>
      <c r="M12" s="85">
        <v>-1863.03952</v>
      </c>
      <c r="N12" s="85">
        <v>-3125.2409600000001</v>
      </c>
      <c r="O12" s="85">
        <v>-1255.8597299999999</v>
      </c>
      <c r="P12" s="85">
        <v>-25.682730000000003</v>
      </c>
      <c r="Q12" s="85">
        <v>-1695.6315300000001</v>
      </c>
      <c r="R12" s="85">
        <v>-4347.8014000000003</v>
      </c>
      <c r="S12" s="85">
        <v>-4673.21684</v>
      </c>
      <c r="T12" s="85">
        <v>-5145.9939800000002</v>
      </c>
      <c r="U12" s="86">
        <f t="shared" ref="U12:U53" si="1">SUM(B12:T12)</f>
        <v>-45501.611299999997</v>
      </c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x14ac:dyDescent="0.2">
      <c r="A13" s="88" t="s">
        <v>1408</v>
      </c>
      <c r="B13" s="85">
        <v>-354.99713000000003</v>
      </c>
      <c r="C13" s="85">
        <v>-12799.75252</v>
      </c>
      <c r="D13" s="85">
        <v>-2399.8380000000002</v>
      </c>
      <c r="E13" s="85">
        <v>-5885.2486100000006</v>
      </c>
      <c r="F13" s="85">
        <v>-112.94877000000001</v>
      </c>
      <c r="G13" s="85">
        <v>-1763.0140800000001</v>
      </c>
      <c r="H13" s="85">
        <v>-2740.69112</v>
      </c>
      <c r="I13" s="85">
        <v>-17200.632000000001</v>
      </c>
      <c r="J13" s="85">
        <v>-4823.8097900000002</v>
      </c>
      <c r="K13" s="85">
        <v>-135.64893000000001</v>
      </c>
      <c r="L13" s="85">
        <v>-658.72471999999993</v>
      </c>
      <c r="M13" s="85">
        <v>-998.63442000000009</v>
      </c>
      <c r="N13" s="85">
        <v>-19202.146710000001</v>
      </c>
      <c r="O13" s="85">
        <v>-1039.4119499999999</v>
      </c>
      <c r="P13" s="85">
        <v>-9.9892099999999999</v>
      </c>
      <c r="Q13" s="85">
        <v>-5256.2214599999998</v>
      </c>
      <c r="R13" s="85">
        <v>-2701.8719900000001</v>
      </c>
      <c r="S13" s="85">
        <v>-10133.247820000001</v>
      </c>
      <c r="T13" s="85">
        <v>-2576.4440499999996</v>
      </c>
      <c r="U13" s="86">
        <f t="shared" si="1"/>
        <v>-90793.273280000009</v>
      </c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">
      <c r="A14" s="90" t="s">
        <v>1409</v>
      </c>
      <c r="B14" s="85">
        <v>76.98257000000001</v>
      </c>
      <c r="C14" s="85">
        <v>815.77476000000001</v>
      </c>
      <c r="D14" s="85">
        <v>0</v>
      </c>
      <c r="E14" s="85">
        <v>529.12035000000003</v>
      </c>
      <c r="F14" s="85">
        <v>28.533369999999998</v>
      </c>
      <c r="G14" s="85">
        <v>1000.76525</v>
      </c>
      <c r="H14" s="85">
        <v>594.41469999999993</v>
      </c>
      <c r="I14" s="85">
        <v>319.02999999999997</v>
      </c>
      <c r="J14" s="85">
        <v>560.50439000000006</v>
      </c>
      <c r="K14" s="85">
        <v>20.79205</v>
      </c>
      <c r="L14" s="85">
        <v>109.44455000000001</v>
      </c>
      <c r="M14" s="85">
        <v>60.879960000000288</v>
      </c>
      <c r="N14" s="85">
        <v>1368.41409</v>
      </c>
      <c r="O14" s="85">
        <v>509.80531999999999</v>
      </c>
      <c r="P14" s="85">
        <v>7.3083599999999995</v>
      </c>
      <c r="Q14" s="85">
        <v>592.95243999999991</v>
      </c>
      <c r="R14" s="85">
        <v>827.11433</v>
      </c>
      <c r="S14" s="85">
        <v>563.69875000000002</v>
      </c>
      <c r="T14" s="85">
        <v>1190.2814799999999</v>
      </c>
      <c r="U14" s="86">
        <f t="shared" si="1"/>
        <v>9175.8167200000007</v>
      </c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">
      <c r="A15" s="88" t="s">
        <v>1410</v>
      </c>
      <c r="B15" s="85">
        <v>98.088999999999999</v>
      </c>
      <c r="C15" s="85">
        <v>12204.9319</v>
      </c>
      <c r="D15" s="85">
        <v>0</v>
      </c>
      <c r="E15" s="85">
        <v>4952.5214000000005</v>
      </c>
      <c r="F15" s="85">
        <v>121.92466</v>
      </c>
      <c r="G15" s="85">
        <v>1598.47308</v>
      </c>
      <c r="H15" s="85">
        <v>2237.2581099999998</v>
      </c>
      <c r="I15" s="85">
        <v>2071.2649999999999</v>
      </c>
      <c r="J15" s="85">
        <v>3516.3812400000002</v>
      </c>
      <c r="K15" s="85">
        <v>106.52046</v>
      </c>
      <c r="L15" s="85">
        <v>295.76594</v>
      </c>
      <c r="M15" s="85">
        <v>392.97329999999999</v>
      </c>
      <c r="N15" s="85">
        <v>11947.28449</v>
      </c>
      <c r="O15" s="85">
        <v>295.54326000000003</v>
      </c>
      <c r="P15" s="85">
        <v>12.839649999999999</v>
      </c>
      <c r="Q15" s="85">
        <v>3637.3811900000001</v>
      </c>
      <c r="R15" s="85">
        <v>2589.0413696780001</v>
      </c>
      <c r="S15" s="85">
        <v>10163.51971</v>
      </c>
      <c r="T15" s="85">
        <v>1646.9976200000001</v>
      </c>
      <c r="U15" s="86">
        <f t="shared" si="1"/>
        <v>57888.711379678003</v>
      </c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75" customHeight="1" x14ac:dyDescent="0.2">
      <c r="A16" s="88" t="s">
        <v>1411</v>
      </c>
      <c r="B16" s="85">
        <v>-17.955869999999997</v>
      </c>
      <c r="C16" s="85">
        <v>-570.77250000000004</v>
      </c>
      <c r="D16" s="85">
        <v>0</v>
      </c>
      <c r="E16" s="85">
        <v>-476.61930999999998</v>
      </c>
      <c r="F16" s="85">
        <v>-31.709900000000001</v>
      </c>
      <c r="G16" s="85">
        <v>-916.30833999999993</v>
      </c>
      <c r="H16" s="85">
        <v>-307.20878000000005</v>
      </c>
      <c r="I16" s="85">
        <v>-201.16800000000001</v>
      </c>
      <c r="J16" s="85">
        <v>-193.46217000000001</v>
      </c>
      <c r="K16" s="85">
        <v>-26.849220000000003</v>
      </c>
      <c r="L16" s="85">
        <v>-150.53870000000001</v>
      </c>
      <c r="M16" s="85">
        <v>-120.43728999999999</v>
      </c>
      <c r="N16" s="85">
        <v>-1111.0220400000001</v>
      </c>
      <c r="O16" s="85">
        <v>-114.5352</v>
      </c>
      <c r="P16" s="85">
        <v>-8.4539100000000005</v>
      </c>
      <c r="Q16" s="85">
        <v>-329.80867000000001</v>
      </c>
      <c r="R16" s="85">
        <v>-1092.39903</v>
      </c>
      <c r="S16" s="85">
        <v>-719.88081000000011</v>
      </c>
      <c r="T16" s="85">
        <v>0</v>
      </c>
      <c r="U16" s="86">
        <f t="shared" si="1"/>
        <v>-6389.1297400000021</v>
      </c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ht="12.75" customHeight="1" x14ac:dyDescent="0.2">
      <c r="A17" s="88" t="s">
        <v>2530</v>
      </c>
      <c r="B17" s="85">
        <v>0</v>
      </c>
      <c r="C17" s="85">
        <v>0</v>
      </c>
      <c r="D17" s="85">
        <v>2437.7919999999999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0.48515999999999943</v>
      </c>
      <c r="Q17" s="85">
        <v>0</v>
      </c>
      <c r="R17" s="85">
        <v>0</v>
      </c>
      <c r="S17" s="85">
        <v>0</v>
      </c>
      <c r="T17" s="85">
        <v>0</v>
      </c>
      <c r="U17" s="86">
        <f t="shared" si="1"/>
        <v>2438.2771600000001</v>
      </c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">
      <c r="A18" s="88" t="s">
        <v>2731</v>
      </c>
      <c r="B18" s="86">
        <v>3832.7046199999991</v>
      </c>
      <c r="C18" s="86">
        <v>18617.430339999999</v>
      </c>
      <c r="D18" s="86">
        <v>18417.544000000002</v>
      </c>
      <c r="E18" s="86">
        <v>211999.80149000001</v>
      </c>
      <c r="F18" s="86">
        <v>6636.7093699999996</v>
      </c>
      <c r="G18" s="86">
        <v>103755.79659999999</v>
      </c>
      <c r="H18" s="86">
        <v>65820.266770000002</v>
      </c>
      <c r="I18" s="86">
        <v>17654.264400000004</v>
      </c>
      <c r="J18" s="86">
        <v>68.477350000000001</v>
      </c>
      <c r="K18" s="86">
        <v>4246.4676900000004</v>
      </c>
      <c r="L18" s="86">
        <v>15609.9565</v>
      </c>
      <c r="M18" s="86">
        <v>4553.7953000000007</v>
      </c>
      <c r="N18" s="86">
        <v>7490.6703100000004</v>
      </c>
      <c r="O18" s="86">
        <v>27446.565369999997</v>
      </c>
      <c r="P18" s="86">
        <v>946.58619999999996</v>
      </c>
      <c r="Q18" s="86">
        <v>3128.9833600000002</v>
      </c>
      <c r="R18" s="86">
        <v>60677.813160000005</v>
      </c>
      <c r="S18" s="86">
        <v>59599.501539999997</v>
      </c>
      <c r="T18" s="86">
        <v>95887.329460000008</v>
      </c>
      <c r="U18" s="86">
        <f t="shared" si="1"/>
        <v>726390.66383000009</v>
      </c>
    </row>
    <row r="19" spans="1:31" x14ac:dyDescent="0.2">
      <c r="A19" s="88" t="s">
        <v>2732</v>
      </c>
      <c r="B19" s="86">
        <v>0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-1439.07195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f t="shared" si="1"/>
        <v>-1439.07195</v>
      </c>
    </row>
    <row r="20" spans="1:31" x14ac:dyDescent="0.2">
      <c r="A20" s="88" t="s">
        <v>2733</v>
      </c>
      <c r="B20" s="86">
        <v>80.172280000000001</v>
      </c>
      <c r="C20" s="86">
        <v>1250.86158</v>
      </c>
      <c r="D20" s="86">
        <v>0</v>
      </c>
      <c r="E20" s="86">
        <v>705.57911000000001</v>
      </c>
      <c r="F20" s="86">
        <v>7.3265600000000006</v>
      </c>
      <c r="G20" s="86">
        <v>106.935</v>
      </c>
      <c r="H20" s="86">
        <v>775.54939999999999</v>
      </c>
      <c r="I20" s="86">
        <v>26.60586</v>
      </c>
      <c r="J20" s="86">
        <v>1139.0084199999999</v>
      </c>
      <c r="K20" s="86">
        <v>109.62944999999999</v>
      </c>
      <c r="L20" s="86">
        <v>34.189509999999999</v>
      </c>
      <c r="M20" s="86">
        <v>0</v>
      </c>
      <c r="N20" s="86">
        <v>203.43385999999998</v>
      </c>
      <c r="O20" s="86">
        <v>0</v>
      </c>
      <c r="P20" s="86">
        <v>28.627359999999999</v>
      </c>
      <c r="Q20" s="86">
        <v>20.834580000000003</v>
      </c>
      <c r="R20" s="86">
        <v>3467.1354999999999</v>
      </c>
      <c r="S20" s="86">
        <v>903.21731999999997</v>
      </c>
      <c r="T20" s="86">
        <v>1938.0836000000002</v>
      </c>
      <c r="U20" s="86">
        <f t="shared" si="1"/>
        <v>10797.18939</v>
      </c>
    </row>
    <row r="21" spans="1:31" x14ac:dyDescent="0.2">
      <c r="A21" s="88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spans="1:31" x14ac:dyDescent="0.2">
      <c r="A22" s="257" t="s">
        <v>310</v>
      </c>
      <c r="B22" s="259">
        <f>+B10+B18+B19+B20</f>
        <v>12879.87672</v>
      </c>
      <c r="C22" s="259">
        <f t="shared" ref="C22:U22" si="2">+C10+C18+C19+C20</f>
        <v>77588.36529999999</v>
      </c>
      <c r="D22" s="259">
        <f t="shared" si="2"/>
        <v>71749.618000000002</v>
      </c>
      <c r="E22" s="259">
        <f t="shared" si="2"/>
        <v>550060.73089000012</v>
      </c>
      <c r="F22" s="259">
        <f t="shared" si="2"/>
        <v>16786.82329</v>
      </c>
      <c r="G22" s="259">
        <f t="shared" si="2"/>
        <v>231510.91498999999</v>
      </c>
      <c r="H22" s="259">
        <f t="shared" si="2"/>
        <v>134491.42131999999</v>
      </c>
      <c r="I22" s="259">
        <f t="shared" si="2"/>
        <v>182829.35640000002</v>
      </c>
      <c r="J22" s="259">
        <f t="shared" si="2"/>
        <v>31461.319290000003</v>
      </c>
      <c r="K22" s="259">
        <f t="shared" si="2"/>
        <v>11548.96717</v>
      </c>
      <c r="L22" s="259">
        <f t="shared" si="2"/>
        <v>38888.875500000002</v>
      </c>
      <c r="M22" s="259">
        <f t="shared" si="2"/>
        <v>27495.938860000009</v>
      </c>
      <c r="N22" s="259">
        <f t="shared" si="2"/>
        <v>96171.215560000041</v>
      </c>
      <c r="O22" s="259">
        <f t="shared" si="2"/>
        <v>48219.07583999999</v>
      </c>
      <c r="P22" s="259">
        <f t="shared" si="2"/>
        <v>3347.2638199999997</v>
      </c>
      <c r="Q22" s="259">
        <f t="shared" si="2"/>
        <v>16427.468579999997</v>
      </c>
      <c r="R22" s="259">
        <f t="shared" si="2"/>
        <v>146781.16282967798</v>
      </c>
      <c r="S22" s="259">
        <f t="shared" si="2"/>
        <v>141209.93839</v>
      </c>
      <c r="T22" s="259">
        <f t="shared" si="2"/>
        <v>204785.12311000002</v>
      </c>
      <c r="U22" s="259">
        <f t="shared" si="2"/>
        <v>2044233.4558596776</v>
      </c>
    </row>
    <row r="23" spans="1:31" x14ac:dyDescent="0.2">
      <c r="A23" s="92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pans="1:31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spans="1:31" x14ac:dyDescent="0.2">
      <c r="A25" s="146" t="s">
        <v>2734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spans="1:31" x14ac:dyDescent="0.2">
      <c r="A26" s="88" t="s">
        <v>1413</v>
      </c>
      <c r="B26" s="86">
        <f>SUM(B27:B32)</f>
        <v>-9256.2758000000031</v>
      </c>
      <c r="C26" s="86">
        <f t="shared" ref="C26:T26" si="3">SUM(C27:C32)</f>
        <v>-40218.368880000002</v>
      </c>
      <c r="D26" s="86">
        <f t="shared" si="3"/>
        <v>-23894.772999999997</v>
      </c>
      <c r="E26" s="86">
        <f t="shared" si="3"/>
        <v>-586930.05574999994</v>
      </c>
      <c r="F26" s="86">
        <f t="shared" si="3"/>
        <v>-12083.546699999999</v>
      </c>
      <c r="G26" s="86">
        <f t="shared" si="3"/>
        <v>-103115.099816</v>
      </c>
      <c r="H26" s="86">
        <f t="shared" si="3"/>
        <v>-67704.867039999983</v>
      </c>
      <c r="I26" s="86">
        <f t="shared" si="3"/>
        <v>-105830.19736999999</v>
      </c>
      <c r="J26" s="86">
        <f t="shared" si="3"/>
        <v>-8592.695310000001</v>
      </c>
      <c r="K26" s="86">
        <f t="shared" si="3"/>
        <v>-3731.9956800000004</v>
      </c>
      <c r="L26" s="86">
        <f t="shared" si="3"/>
        <v>-8940.614590000001</v>
      </c>
      <c r="M26" s="86">
        <f t="shared" si="3"/>
        <v>-13063.620910000011</v>
      </c>
      <c r="N26" s="86">
        <f t="shared" si="3"/>
        <v>-25182.597430000005</v>
      </c>
      <c r="O26" s="86">
        <f t="shared" si="3"/>
        <v>-11283.895210000001</v>
      </c>
      <c r="P26" s="86">
        <f t="shared" si="3"/>
        <v>-1018.1103199999999</v>
      </c>
      <c r="Q26" s="86">
        <f t="shared" si="3"/>
        <v>-11152.326219999999</v>
      </c>
      <c r="R26" s="86">
        <f t="shared" si="3"/>
        <v>-94399.967759999985</v>
      </c>
      <c r="S26" s="86">
        <f t="shared" si="3"/>
        <v>-95126.7549</v>
      </c>
      <c r="T26" s="86">
        <f t="shared" si="3"/>
        <v>-245921.90408000001</v>
      </c>
      <c r="U26" s="86">
        <f>SUM(B26:T26)</f>
        <v>-1467447.666766</v>
      </c>
    </row>
    <row r="27" spans="1:31" x14ac:dyDescent="0.2">
      <c r="A27" s="88" t="s">
        <v>1414</v>
      </c>
      <c r="B27" s="86">
        <v>-8863.1825700000009</v>
      </c>
      <c r="C27" s="86">
        <v>-40031.995630000005</v>
      </c>
      <c r="D27" s="86">
        <v>-23803.42</v>
      </c>
      <c r="E27" s="86">
        <v>-587912.01042999991</v>
      </c>
      <c r="F27" s="86">
        <v>-11612.678739999999</v>
      </c>
      <c r="G27" s="86">
        <v>-104770.37609000001</v>
      </c>
      <c r="H27" s="86">
        <v>-65763.003259999998</v>
      </c>
      <c r="I27" s="86">
        <v>-103276.40051000001</v>
      </c>
      <c r="J27" s="86">
        <v>-7729.9896399999998</v>
      </c>
      <c r="K27" s="86">
        <v>-3706.0294800000001</v>
      </c>
      <c r="L27" s="86">
        <v>-8823.85808</v>
      </c>
      <c r="M27" s="86">
        <v>-12919.343610000011</v>
      </c>
      <c r="N27" s="86">
        <v>-24187.255940000003</v>
      </c>
      <c r="O27" s="86">
        <v>-11388.376960000001</v>
      </c>
      <c r="P27" s="86">
        <v>-984.47874999999999</v>
      </c>
      <c r="Q27" s="86">
        <v>-12276.074799999999</v>
      </c>
      <c r="R27" s="86">
        <v>-94342.128479999999</v>
      </c>
      <c r="S27" s="86">
        <v>-91983.014980000007</v>
      </c>
      <c r="T27" s="86">
        <v>-248726.81922</v>
      </c>
      <c r="U27" s="86">
        <f t="shared" si="1"/>
        <v>-1463100.43717</v>
      </c>
    </row>
    <row r="28" spans="1:31" x14ac:dyDescent="0.2">
      <c r="A28" s="88" t="s">
        <v>1415</v>
      </c>
      <c r="B28" s="86">
        <v>34.667730000000006</v>
      </c>
      <c r="C28" s="86">
        <v>701.44</v>
      </c>
      <c r="D28" s="86">
        <v>793.93100000000004</v>
      </c>
      <c r="E28" s="86">
        <v>785.20239000000004</v>
      </c>
      <c r="F28" s="86">
        <v>53.68</v>
      </c>
      <c r="G28" s="86">
        <v>1367.597534</v>
      </c>
      <c r="H28" s="86">
        <v>1185.4946200000002</v>
      </c>
      <c r="I28" s="86">
        <v>1874.4271699999999</v>
      </c>
      <c r="J28" s="86">
        <v>802.99997999999994</v>
      </c>
      <c r="K28" s="86">
        <v>56</v>
      </c>
      <c r="L28" s="86">
        <v>77.512</v>
      </c>
      <c r="M28" s="86">
        <v>46.238709999999998</v>
      </c>
      <c r="N28" s="86">
        <v>515.31064000000003</v>
      </c>
      <c r="O28" s="86">
        <v>13.103350000000001</v>
      </c>
      <c r="P28" s="86">
        <v>0</v>
      </c>
      <c r="Q28" s="86">
        <v>773.76015000000007</v>
      </c>
      <c r="R28" s="86">
        <v>726.07136000000003</v>
      </c>
      <c r="S28" s="86">
        <v>357.34602000000001</v>
      </c>
      <c r="T28" s="86">
        <v>2772.2969800000001</v>
      </c>
      <c r="U28" s="86">
        <f t="shared" si="1"/>
        <v>12937.079633999998</v>
      </c>
    </row>
    <row r="29" spans="1:31" x14ac:dyDescent="0.2">
      <c r="A29" s="88" t="s">
        <v>1416</v>
      </c>
      <c r="B29" s="86">
        <v>-1356.12743</v>
      </c>
      <c r="C29" s="86">
        <v>-1995.4912300000001</v>
      </c>
      <c r="D29" s="86">
        <v>-3395.3319999999999</v>
      </c>
      <c r="E29" s="86">
        <v>-2386.2313799999997</v>
      </c>
      <c r="F29" s="86">
        <v>-3118.0109500000003</v>
      </c>
      <c r="G29" s="86">
        <v>-2029.6330800000001</v>
      </c>
      <c r="H29" s="86">
        <v>-5939.1074500000004</v>
      </c>
      <c r="I29" s="86">
        <v>-12193.757210000002</v>
      </c>
      <c r="J29" s="86">
        <v>-3262.83232</v>
      </c>
      <c r="K29" s="86">
        <v>-544.90144999999995</v>
      </c>
      <c r="L29" s="86">
        <v>-1202.9436599999999</v>
      </c>
      <c r="M29" s="86">
        <v>-843.31067000000007</v>
      </c>
      <c r="N29" s="86">
        <v>-4224.9443700000002</v>
      </c>
      <c r="O29" s="86">
        <v>-1342.9531999999999</v>
      </c>
      <c r="P29" s="86">
        <v>-78.986980000000003</v>
      </c>
      <c r="Q29" s="86">
        <v>-2492.6444700000002</v>
      </c>
      <c r="R29" s="86">
        <v>-4866.2559299999994</v>
      </c>
      <c r="S29" s="86">
        <v>-10841.150039999999</v>
      </c>
      <c r="T29" s="86">
        <v>-4842.11402</v>
      </c>
      <c r="U29" s="86">
        <f t="shared" si="1"/>
        <v>-66956.727839999992</v>
      </c>
    </row>
    <row r="30" spans="1:31" x14ac:dyDescent="0.2">
      <c r="A30" s="90" t="s">
        <v>1417</v>
      </c>
      <c r="B30" s="86">
        <v>0</v>
      </c>
      <c r="C30" s="86">
        <v>0.5</v>
      </c>
      <c r="D30" s="86">
        <v>0</v>
      </c>
      <c r="E30" s="86">
        <v>81.230100000000007</v>
      </c>
      <c r="F30" s="86">
        <v>6.3360000000000003</v>
      </c>
      <c r="G30" s="86">
        <v>960.69623999999999</v>
      </c>
      <c r="H30" s="86">
        <v>34.629400000000004</v>
      </c>
      <c r="I30" s="86">
        <v>155.07446999999999</v>
      </c>
      <c r="J30" s="86">
        <v>84.203210000000013</v>
      </c>
      <c r="K30" s="86">
        <v>66.17067999999999</v>
      </c>
      <c r="L30" s="86">
        <v>822.76306000000011</v>
      </c>
      <c r="M30" s="86">
        <v>63.799949999999995</v>
      </c>
      <c r="N30" s="86">
        <v>1258.0086200000001</v>
      </c>
      <c r="O30" s="86">
        <v>218.93610000000001</v>
      </c>
      <c r="P30" s="86">
        <v>0</v>
      </c>
      <c r="Q30" s="86">
        <v>167.03701000000001</v>
      </c>
      <c r="R30" s="86">
        <v>215.16111999999998</v>
      </c>
      <c r="S30" s="86">
        <v>157.01</v>
      </c>
      <c r="T30" s="86">
        <v>274.46921000000003</v>
      </c>
      <c r="U30" s="86">
        <f t="shared" si="1"/>
        <v>4566.0251700000008</v>
      </c>
    </row>
    <row r="31" spans="1:31" x14ac:dyDescent="0.2">
      <c r="A31" s="88" t="s">
        <v>1418</v>
      </c>
      <c r="B31" s="86">
        <v>939.97524999999996</v>
      </c>
      <c r="C31" s="86">
        <v>1200.19298</v>
      </c>
      <c r="D31" s="86">
        <v>1976.634</v>
      </c>
      <c r="E31" s="86">
        <v>2503.1352999999999</v>
      </c>
      <c r="F31" s="86">
        <v>2593.4629900000004</v>
      </c>
      <c r="G31" s="86">
        <v>2401.7112700000002</v>
      </c>
      <c r="H31" s="86">
        <v>2777.1834700000004</v>
      </c>
      <c r="I31" s="86">
        <v>7863.62608</v>
      </c>
      <c r="J31" s="86">
        <v>1651.30693</v>
      </c>
      <c r="K31" s="86">
        <v>399.33623</v>
      </c>
      <c r="L31" s="86">
        <v>186.24015</v>
      </c>
      <c r="M31" s="86">
        <v>591.84970999999996</v>
      </c>
      <c r="N31" s="86">
        <v>1580.59536</v>
      </c>
      <c r="O31" s="86">
        <v>1215.3955000000001</v>
      </c>
      <c r="P31" s="86">
        <v>45.355410000000006</v>
      </c>
      <c r="Q31" s="86">
        <v>2806.1150699999998</v>
      </c>
      <c r="R31" s="86">
        <v>4405.0982800000002</v>
      </c>
      <c r="S31" s="86">
        <v>7309.2001</v>
      </c>
      <c r="T31" s="86">
        <v>4874.2867300000007</v>
      </c>
      <c r="U31" s="86">
        <f t="shared" si="1"/>
        <v>47320.700810000002</v>
      </c>
    </row>
    <row r="32" spans="1:31" x14ac:dyDescent="0.2">
      <c r="A32" s="90" t="s">
        <v>1419</v>
      </c>
      <c r="B32" s="86">
        <v>-11.608780000000001</v>
      </c>
      <c r="C32" s="86">
        <v>-93.015000000000001</v>
      </c>
      <c r="D32" s="86">
        <v>533.41399999999999</v>
      </c>
      <c r="E32" s="86">
        <v>-1.3817300000000001</v>
      </c>
      <c r="F32" s="86">
        <v>-6.3360000000000003</v>
      </c>
      <c r="G32" s="86">
        <v>-1045.0956899999999</v>
      </c>
      <c r="H32" s="86">
        <v>-6.3820000000000002E-2</v>
      </c>
      <c r="I32" s="86">
        <v>-253.16737000000001</v>
      </c>
      <c r="J32" s="86">
        <v>-138.38346999999999</v>
      </c>
      <c r="K32" s="86">
        <v>-2.5716600000000001</v>
      </c>
      <c r="L32" s="86">
        <v>-0.32806000000000002</v>
      </c>
      <c r="M32" s="86">
        <v>-2.855</v>
      </c>
      <c r="N32" s="86">
        <v>-124.31174</v>
      </c>
      <c r="O32" s="86">
        <v>0</v>
      </c>
      <c r="P32" s="86">
        <v>0</v>
      </c>
      <c r="Q32" s="86">
        <v>-130.51918000000001</v>
      </c>
      <c r="R32" s="86">
        <v>-537.91410999999994</v>
      </c>
      <c r="S32" s="86">
        <v>-126.146</v>
      </c>
      <c r="T32" s="86">
        <v>-274.02375999999998</v>
      </c>
      <c r="U32" s="86">
        <f t="shared" si="1"/>
        <v>-2214.3073699999995</v>
      </c>
    </row>
    <row r="33" spans="1:21" x14ac:dyDescent="0.2">
      <c r="A33" s="90" t="s">
        <v>2735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f t="shared" si="1"/>
        <v>0</v>
      </c>
    </row>
    <row r="34" spans="1:21" x14ac:dyDescent="0.2">
      <c r="A34" s="90" t="s">
        <v>1509</v>
      </c>
      <c r="B34" s="86">
        <f>SUM(B35:B39)</f>
        <v>-7538.839520000005</v>
      </c>
      <c r="C34" s="86">
        <f t="shared" ref="C34:T34" si="4">SUM(C35:C39)</f>
        <v>11171.695140000003</v>
      </c>
      <c r="D34" s="86">
        <f t="shared" si="4"/>
        <v>-17993.897000000001</v>
      </c>
      <c r="E34" s="86">
        <f t="shared" si="4"/>
        <v>96393.552250000052</v>
      </c>
      <c r="F34" s="86">
        <f t="shared" si="4"/>
        <v>972.4296999999998</v>
      </c>
      <c r="G34" s="86">
        <f t="shared" si="4"/>
        <v>-49094.440060000052</v>
      </c>
      <c r="H34" s="86">
        <f t="shared" si="4"/>
        <v>-13267.095809999986</v>
      </c>
      <c r="I34" s="86">
        <f t="shared" si="4"/>
        <v>-33323.218000000008</v>
      </c>
      <c r="J34" s="86">
        <f t="shared" si="4"/>
        <v>-7928.7225800000015</v>
      </c>
      <c r="K34" s="86">
        <f t="shared" si="4"/>
        <v>-4574.7903300000035</v>
      </c>
      <c r="L34" s="86">
        <f t="shared" si="4"/>
        <v>-13398.174220000008</v>
      </c>
      <c r="M34" s="86">
        <f t="shared" si="4"/>
        <v>-5262.9476700000232</v>
      </c>
      <c r="N34" s="86">
        <f t="shared" si="4"/>
        <v>-17763.126136000006</v>
      </c>
      <c r="O34" s="86">
        <f t="shared" si="4"/>
        <v>-28490.372519999994</v>
      </c>
      <c r="P34" s="86">
        <f t="shared" si="4"/>
        <v>-1926.0033800000003</v>
      </c>
      <c r="Q34" s="86">
        <f t="shared" si="4"/>
        <v>-1886.6124900000007</v>
      </c>
      <c r="R34" s="86">
        <f t="shared" si="4"/>
        <v>-27457.679880000011</v>
      </c>
      <c r="S34" s="86">
        <f t="shared" si="4"/>
        <v>3655.5788899999807</v>
      </c>
      <c r="T34" s="86">
        <f t="shared" si="4"/>
        <v>84461.152149999994</v>
      </c>
      <c r="U34" s="86">
        <f t="shared" si="1"/>
        <v>-33251.511466000069</v>
      </c>
    </row>
    <row r="35" spans="1:21" x14ac:dyDescent="0.2">
      <c r="A35" s="88" t="s">
        <v>2736</v>
      </c>
      <c r="B35" s="86">
        <v>-34591.053340000006</v>
      </c>
      <c r="C35" s="86">
        <v>-47902.46789</v>
      </c>
      <c r="D35" s="86">
        <v>-141410.29399999999</v>
      </c>
      <c r="E35" s="86">
        <v>-1303431.1401</v>
      </c>
      <c r="F35" s="86">
        <v>-15891.86118</v>
      </c>
      <c r="G35" s="86">
        <v>-456145.53769000003</v>
      </c>
      <c r="H35" s="86">
        <v>-163320.86863999997</v>
      </c>
      <c r="I35" s="86">
        <v>-184014.4</v>
      </c>
      <c r="J35" s="86">
        <v>-11534.101490000001</v>
      </c>
      <c r="K35" s="86">
        <v>-28077.225600000002</v>
      </c>
      <c r="L35" s="86">
        <v>-59252.670340000004</v>
      </c>
      <c r="M35" s="86">
        <v>-35559.89928000002</v>
      </c>
      <c r="N35" s="86">
        <v>-66348.886150000006</v>
      </c>
      <c r="O35" s="86">
        <v>-101192.49347</v>
      </c>
      <c r="P35" s="86">
        <v>-5029.2081200000002</v>
      </c>
      <c r="Q35" s="86">
        <v>-10742.202220000001</v>
      </c>
      <c r="R35" s="86">
        <v>-425085.67264999996</v>
      </c>
      <c r="S35" s="86">
        <v>-117845.66533</v>
      </c>
      <c r="T35" s="86">
        <v>-301374.25692000001</v>
      </c>
      <c r="U35" s="86">
        <f t="shared" si="1"/>
        <v>-3508749.9044100004</v>
      </c>
    </row>
    <row r="36" spans="1:21" x14ac:dyDescent="0.2">
      <c r="A36" s="88" t="s">
        <v>2737</v>
      </c>
      <c r="B36" s="86">
        <v>0</v>
      </c>
      <c r="C36" s="86">
        <v>0</v>
      </c>
      <c r="D36" s="86">
        <v>0</v>
      </c>
      <c r="E36" s="86">
        <v>181.55656999999999</v>
      </c>
      <c r="F36" s="86">
        <v>0</v>
      </c>
      <c r="G36" s="86">
        <v>0</v>
      </c>
      <c r="H36" s="86">
        <v>0</v>
      </c>
      <c r="I36" s="86">
        <v>800.42499999999995</v>
      </c>
      <c r="J36" s="86">
        <v>742.83726999999999</v>
      </c>
      <c r="K36" s="86">
        <v>0</v>
      </c>
      <c r="L36" s="86">
        <v>0</v>
      </c>
      <c r="M36" s="86">
        <v>396.70559000000003</v>
      </c>
      <c r="N36" s="86">
        <v>0</v>
      </c>
      <c r="O36" s="86">
        <v>305.41298999999998</v>
      </c>
      <c r="P36" s="86">
        <v>3.798E-2</v>
      </c>
      <c r="Q36" s="86">
        <v>0</v>
      </c>
      <c r="R36" s="86">
        <v>0</v>
      </c>
      <c r="S36" s="86">
        <v>0</v>
      </c>
      <c r="T36" s="86">
        <v>0</v>
      </c>
      <c r="U36" s="86">
        <f t="shared" si="1"/>
        <v>2426.9753999999998</v>
      </c>
    </row>
    <row r="37" spans="1:21" x14ac:dyDescent="0.2">
      <c r="A37" s="88" t="s">
        <v>2738</v>
      </c>
      <c r="B37" s="86">
        <v>27052.213820000001</v>
      </c>
      <c r="C37" s="86">
        <v>59074.163030000003</v>
      </c>
      <c r="D37" s="86">
        <v>123326.66499999999</v>
      </c>
      <c r="E37" s="86">
        <v>1400149.77755</v>
      </c>
      <c r="F37" s="86">
        <v>16156.00404</v>
      </c>
      <c r="G37" s="86">
        <v>407051.09762999997</v>
      </c>
      <c r="H37" s="86">
        <v>140338.53131999998</v>
      </c>
      <c r="I37" s="86">
        <v>150485.818</v>
      </c>
      <c r="J37" s="86">
        <v>3027.0432900000001</v>
      </c>
      <c r="K37" s="86">
        <v>23502.435269999998</v>
      </c>
      <c r="L37" s="86">
        <v>45854.496119999996</v>
      </c>
      <c r="M37" s="86">
        <v>29900.246019999999</v>
      </c>
      <c r="N37" s="86">
        <v>48585.760014</v>
      </c>
      <c r="O37" s="86">
        <v>76287.208510000011</v>
      </c>
      <c r="P37" s="86">
        <v>3596.01467</v>
      </c>
      <c r="Q37" s="86">
        <v>9297.6790500000006</v>
      </c>
      <c r="R37" s="86">
        <v>397627.99276999995</v>
      </c>
      <c r="S37" s="86">
        <v>106067.92564</v>
      </c>
      <c r="T37" s="86">
        <v>334977.30910000001</v>
      </c>
      <c r="U37" s="86">
        <f t="shared" si="1"/>
        <v>3402358.3808439989</v>
      </c>
    </row>
    <row r="38" spans="1:21" x14ac:dyDescent="0.2">
      <c r="A38" s="88" t="s">
        <v>2739</v>
      </c>
      <c r="B38" s="86">
        <v>0</v>
      </c>
      <c r="C38" s="86">
        <v>0</v>
      </c>
      <c r="D38" s="86">
        <v>89.731999999999999</v>
      </c>
      <c r="E38" s="86">
        <v>-506.64177000000001</v>
      </c>
      <c r="F38" s="86">
        <v>0</v>
      </c>
      <c r="G38" s="86">
        <v>0</v>
      </c>
      <c r="H38" s="86">
        <v>0</v>
      </c>
      <c r="I38" s="86">
        <v>-595.06100000000004</v>
      </c>
      <c r="J38" s="86">
        <v>-252.49102999999999</v>
      </c>
      <c r="K38" s="86">
        <v>0</v>
      </c>
      <c r="L38" s="86">
        <v>0</v>
      </c>
      <c r="M38" s="86">
        <v>0</v>
      </c>
      <c r="N38" s="86">
        <v>0</v>
      </c>
      <c r="O38" s="86">
        <v>0</v>
      </c>
      <c r="P38" s="86">
        <v>-0.10069</v>
      </c>
      <c r="Q38" s="86">
        <v>0</v>
      </c>
      <c r="R38" s="86">
        <v>0</v>
      </c>
      <c r="S38" s="86">
        <v>0</v>
      </c>
      <c r="T38" s="86">
        <v>0</v>
      </c>
      <c r="U38" s="86">
        <f t="shared" si="1"/>
        <v>-1264.56249</v>
      </c>
    </row>
    <row r="39" spans="1:21" x14ac:dyDescent="0.2">
      <c r="A39" s="90" t="s">
        <v>771</v>
      </c>
      <c r="B39" s="86">
        <v>0</v>
      </c>
      <c r="C39" s="86">
        <v>0</v>
      </c>
      <c r="D39" s="86">
        <v>0</v>
      </c>
      <c r="E39" s="86">
        <v>0</v>
      </c>
      <c r="F39" s="86">
        <v>708.28683999999987</v>
      </c>
      <c r="G39" s="86">
        <v>0</v>
      </c>
      <c r="H39" s="86">
        <v>9715.2415100000053</v>
      </c>
      <c r="I39" s="86">
        <v>0</v>
      </c>
      <c r="J39" s="86">
        <v>87.989380000000011</v>
      </c>
      <c r="K39" s="86">
        <v>0</v>
      </c>
      <c r="L39" s="86">
        <v>0</v>
      </c>
      <c r="M39" s="86">
        <v>0</v>
      </c>
      <c r="N39" s="86">
        <v>0</v>
      </c>
      <c r="O39" s="86">
        <v>-3890.5005500000007</v>
      </c>
      <c r="P39" s="86">
        <v>-492.7472200000002</v>
      </c>
      <c r="Q39" s="86">
        <v>-442.08932000000027</v>
      </c>
      <c r="R39" s="86">
        <v>0</v>
      </c>
      <c r="S39" s="86">
        <v>15433.318579999983</v>
      </c>
      <c r="T39" s="86">
        <v>50858.099969999996</v>
      </c>
      <c r="U39" s="86">
        <f t="shared" si="1"/>
        <v>71977.599189999979</v>
      </c>
    </row>
    <row r="40" spans="1:21" x14ac:dyDescent="0.2">
      <c r="A40" s="88" t="s">
        <v>772</v>
      </c>
      <c r="B40" s="86">
        <v>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f t="shared" si="1"/>
        <v>0</v>
      </c>
    </row>
    <row r="41" spans="1:21" x14ac:dyDescent="0.2">
      <c r="A41" s="88" t="s">
        <v>773</v>
      </c>
      <c r="B41" s="86">
        <f>SUM(B42:B48)</f>
        <v>-1903.16337</v>
      </c>
      <c r="C41" s="86">
        <f t="shared" ref="C41:T41" si="5">SUM(C42:C48)</f>
        <v>-14102.798408799998</v>
      </c>
      <c r="D41" s="86">
        <f t="shared" si="5"/>
        <v>-17054.421000000002</v>
      </c>
      <c r="E41" s="86">
        <f t="shared" si="5"/>
        <v>-41756.000719999996</v>
      </c>
      <c r="F41" s="86">
        <f t="shared" si="5"/>
        <v>-5297.3270700000003</v>
      </c>
      <c r="G41" s="86">
        <f t="shared" si="5"/>
        <v>-24200.088249999997</v>
      </c>
      <c r="H41" s="86">
        <f t="shared" si="5"/>
        <v>-8499.5985700000001</v>
      </c>
      <c r="I41" s="86">
        <f t="shared" si="5"/>
        <v>-20392.432769999999</v>
      </c>
      <c r="J41" s="86">
        <f t="shared" si="5"/>
        <v>-6320.0392499999998</v>
      </c>
      <c r="K41" s="86">
        <f t="shared" si="5"/>
        <v>-2121.3086600000001</v>
      </c>
      <c r="L41" s="86">
        <f t="shared" si="5"/>
        <v>-5601.5197200000002</v>
      </c>
      <c r="M41" s="86">
        <f t="shared" si="5"/>
        <v>-6004.7228699999923</v>
      </c>
      <c r="N41" s="86">
        <f t="shared" si="5"/>
        <v>-22776.524670000006</v>
      </c>
      <c r="O41" s="86">
        <f t="shared" si="5"/>
        <v>-1960.4364800000001</v>
      </c>
      <c r="P41" s="86">
        <f t="shared" si="5"/>
        <v>-1348.90003</v>
      </c>
      <c r="Q41" s="86">
        <f t="shared" si="5"/>
        <v>-2240.11085</v>
      </c>
      <c r="R41" s="86">
        <f t="shared" si="5"/>
        <v>-10126.636890000003</v>
      </c>
      <c r="S41" s="86">
        <f t="shared" si="5"/>
        <v>-14104.97718</v>
      </c>
      <c r="T41" s="86">
        <f t="shared" si="5"/>
        <v>-21157.617760000001</v>
      </c>
      <c r="U41" s="86">
        <f t="shared" si="1"/>
        <v>-226968.6245188</v>
      </c>
    </row>
    <row r="42" spans="1:21" x14ac:dyDescent="0.2">
      <c r="A42" s="86" t="s">
        <v>1420</v>
      </c>
      <c r="B42" s="86">
        <v>-578.72477000000003</v>
      </c>
      <c r="C42" s="86">
        <v>-10469.03832</v>
      </c>
      <c r="D42" s="86">
        <v>-8855.2729999999992</v>
      </c>
      <c r="E42" s="86">
        <v>-11019.98956</v>
      </c>
      <c r="F42" s="86">
        <v>-899.04698999999994</v>
      </c>
      <c r="G42" s="86">
        <v>-1924.56576</v>
      </c>
      <c r="H42" s="86">
        <v>-3840.0742999999998</v>
      </c>
      <c r="I42" s="86">
        <v>-10520.43872</v>
      </c>
      <c r="J42" s="86">
        <v>-5837.7844500000001</v>
      </c>
      <c r="K42" s="86">
        <v>-248.73683</v>
      </c>
      <c r="L42" s="86">
        <v>-3212.5552400000001</v>
      </c>
      <c r="M42" s="86">
        <v>-3047.67371</v>
      </c>
      <c r="N42" s="86">
        <v>-13491.46198</v>
      </c>
      <c r="O42" s="86">
        <v>-627.86842000000001</v>
      </c>
      <c r="P42" s="86">
        <v>-29.093330000000002</v>
      </c>
      <c r="Q42" s="86">
        <v>-1623.9763700000001</v>
      </c>
      <c r="R42" s="86">
        <v>-4055.3533900000048</v>
      </c>
      <c r="S42" s="86">
        <v>-10846.86672</v>
      </c>
      <c r="T42" s="86">
        <v>-3603.63987</v>
      </c>
      <c r="U42" s="86">
        <f t="shared" si="1"/>
        <v>-94732.161730000022</v>
      </c>
    </row>
    <row r="43" spans="1:21" x14ac:dyDescent="0.2">
      <c r="A43" s="86" t="s">
        <v>1421</v>
      </c>
      <c r="B43" s="86">
        <v>114.48924000000001</v>
      </c>
      <c r="C43" s="86">
        <v>0</v>
      </c>
      <c r="D43" s="86">
        <v>1586.066</v>
      </c>
      <c r="E43" s="86">
        <v>857.48743999999999</v>
      </c>
      <c r="F43" s="86">
        <v>97.511690000000002</v>
      </c>
      <c r="G43" s="86">
        <v>302.47949</v>
      </c>
      <c r="H43" s="86">
        <v>1308.3903300000002</v>
      </c>
      <c r="I43" s="86">
        <v>1418.4766299999999</v>
      </c>
      <c r="J43" s="86">
        <v>1074.71495</v>
      </c>
      <c r="K43" s="86">
        <v>15.276629999999999</v>
      </c>
      <c r="L43" s="86">
        <v>72.02816</v>
      </c>
      <c r="M43" s="86">
        <v>825.77418999999998</v>
      </c>
      <c r="N43" s="86">
        <v>484.91381000000001</v>
      </c>
      <c r="O43" s="86">
        <v>444.54010999999997</v>
      </c>
      <c r="P43" s="86">
        <v>9.1164400000000008</v>
      </c>
      <c r="Q43" s="86">
        <v>648.67728</v>
      </c>
      <c r="R43" s="86">
        <v>2738.663</v>
      </c>
      <c r="S43" s="86">
        <v>2649.69605</v>
      </c>
      <c r="T43" s="86">
        <v>1532.3364999999999</v>
      </c>
      <c r="U43" s="86">
        <f t="shared" si="1"/>
        <v>16180.637940000001</v>
      </c>
    </row>
    <row r="44" spans="1:21" x14ac:dyDescent="0.2">
      <c r="A44" s="86" t="s">
        <v>1422</v>
      </c>
      <c r="B44" s="86">
        <v>-775.79671999999994</v>
      </c>
      <c r="C44" s="86">
        <v>-2201.52313</v>
      </c>
      <c r="D44" s="86">
        <v>-3764.2109999999998</v>
      </c>
      <c r="E44" s="86">
        <v>-13875.7235</v>
      </c>
      <c r="F44" s="86">
        <v>-1400.73269</v>
      </c>
      <c r="G44" s="86">
        <v>-13607.07166</v>
      </c>
      <c r="H44" s="86">
        <v>-3455.2589700000003</v>
      </c>
      <c r="I44" s="86">
        <v>-5716.0007400000004</v>
      </c>
      <c r="J44" s="86">
        <v>-791.77088000000003</v>
      </c>
      <c r="K44" s="86">
        <v>-1180.2273600000001</v>
      </c>
      <c r="L44" s="86">
        <v>-1702.8098500000001</v>
      </c>
      <c r="M44" s="86">
        <v>-1441.2543000000001</v>
      </c>
      <c r="N44" s="86">
        <v>-7410.3018000000011</v>
      </c>
      <c r="O44" s="86">
        <v>-844.53784999999993</v>
      </c>
      <c r="P44" s="86">
        <v>-872.80775000000006</v>
      </c>
      <c r="Q44" s="86">
        <v>-772.10648000000003</v>
      </c>
      <c r="R44" s="86">
        <v>-4616.3765800000001</v>
      </c>
      <c r="S44" s="86">
        <v>-3090.80375</v>
      </c>
      <c r="T44" s="86">
        <v>-10544.519539999999</v>
      </c>
      <c r="U44" s="86">
        <f t="shared" si="1"/>
        <v>-78063.83455</v>
      </c>
    </row>
    <row r="45" spans="1:21" x14ac:dyDescent="0.2">
      <c r="A45" s="86" t="s">
        <v>1423</v>
      </c>
      <c r="B45" s="86">
        <v>-405.17409000000004</v>
      </c>
      <c r="C45" s="86">
        <v>-298.93565880000006</v>
      </c>
      <c r="D45" s="86">
        <v>-5863.8519999999999</v>
      </c>
      <c r="E45" s="86">
        <v>-10553.138010000001</v>
      </c>
      <c r="F45" s="86">
        <v>-2829.0793900000003</v>
      </c>
      <c r="G45" s="86">
        <v>-5336.5884100000003</v>
      </c>
      <c r="H45" s="86">
        <v>-1002.74303</v>
      </c>
      <c r="I45" s="86">
        <v>-4969.0983799999995</v>
      </c>
      <c r="J45" s="86">
        <v>-743.4185500000001</v>
      </c>
      <c r="K45" s="86">
        <v>-466.91690999999997</v>
      </c>
      <c r="L45" s="86">
        <v>-745.09113000000002</v>
      </c>
      <c r="M45" s="86">
        <v>-497.14784999999182</v>
      </c>
      <c r="N45" s="86">
        <v>-15.663</v>
      </c>
      <c r="O45" s="86">
        <v>-292.15444000000002</v>
      </c>
      <c r="P45" s="86">
        <v>-215.60602</v>
      </c>
      <c r="Q45" s="86">
        <v>-349.51220000000001</v>
      </c>
      <c r="R45" s="86">
        <v>-2450.2571400000002</v>
      </c>
      <c r="S45" s="86">
        <v>-127.5596</v>
      </c>
      <c r="T45" s="86">
        <v>-5347.1529400000009</v>
      </c>
      <c r="U45" s="86">
        <f t="shared" si="1"/>
        <v>-42509.088748799993</v>
      </c>
    </row>
    <row r="46" spans="1:21" x14ac:dyDescent="0.2">
      <c r="A46" s="86" t="s">
        <v>1424</v>
      </c>
      <c r="B46" s="86">
        <v>-90.441649999999996</v>
      </c>
      <c r="C46" s="86">
        <v>-836.16971000000001</v>
      </c>
      <c r="D46" s="86">
        <v>0</v>
      </c>
      <c r="E46" s="86">
        <v>-4190.9111199999998</v>
      </c>
      <c r="F46" s="86">
        <v>0</v>
      </c>
      <c r="G46" s="86">
        <v>-789.60801000000004</v>
      </c>
      <c r="H46" s="86">
        <v>-3.2393400000000003</v>
      </c>
      <c r="I46" s="86">
        <v>0</v>
      </c>
      <c r="J46" s="86">
        <v>0</v>
      </c>
      <c r="K46" s="86">
        <v>-9.7695300000000014</v>
      </c>
      <c r="L46" s="86">
        <v>0</v>
      </c>
      <c r="M46" s="86">
        <v>-21.82832999999993</v>
      </c>
      <c r="N46" s="86">
        <v>0</v>
      </c>
      <c r="O46" s="86">
        <v>-240.27307999999999</v>
      </c>
      <c r="P46" s="86">
        <v>-42.096700000000006</v>
      </c>
      <c r="Q46" s="86">
        <v>-93.380960000000002</v>
      </c>
      <c r="R46" s="86">
        <v>-907.63871999999992</v>
      </c>
      <c r="S46" s="86">
        <v>-15.89213</v>
      </c>
      <c r="T46" s="86">
        <v>0</v>
      </c>
      <c r="U46" s="86">
        <f t="shared" si="1"/>
        <v>-7241.24928</v>
      </c>
    </row>
    <row r="47" spans="1:21" x14ac:dyDescent="0.2">
      <c r="A47" s="86" t="s">
        <v>699</v>
      </c>
      <c r="B47" s="86">
        <v>0</v>
      </c>
      <c r="C47" s="86">
        <v>0</v>
      </c>
      <c r="D47" s="86">
        <v>0</v>
      </c>
      <c r="E47" s="86">
        <v>-133.09676999999999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-4.9294599999999917</v>
      </c>
      <c r="N47" s="86">
        <v>-5.8425400000000005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f t="shared" si="1"/>
        <v>-143.86877000000001</v>
      </c>
    </row>
    <row r="48" spans="1:21" x14ac:dyDescent="0.2">
      <c r="A48" s="86" t="s">
        <v>700</v>
      </c>
      <c r="B48" s="86">
        <v>-167.51537999999999</v>
      </c>
      <c r="C48" s="86">
        <v>-297.13158999999996</v>
      </c>
      <c r="D48" s="86">
        <v>-157.15100000000001</v>
      </c>
      <c r="E48" s="86">
        <v>-2840.6291999999999</v>
      </c>
      <c r="F48" s="86">
        <v>-265.97969000000001</v>
      </c>
      <c r="G48" s="86">
        <v>-2844.7338999999997</v>
      </c>
      <c r="H48" s="86">
        <v>-1506.67326</v>
      </c>
      <c r="I48" s="86">
        <v>-605.37156000000004</v>
      </c>
      <c r="J48" s="86">
        <v>-21.78032</v>
      </c>
      <c r="K48" s="86">
        <v>-230.93466000000001</v>
      </c>
      <c r="L48" s="86">
        <v>-13.091659999999999</v>
      </c>
      <c r="M48" s="86">
        <v>-1817.6634099999999</v>
      </c>
      <c r="N48" s="86">
        <v>-2338.1691599999995</v>
      </c>
      <c r="O48" s="86">
        <v>-400.14280000000002</v>
      </c>
      <c r="P48" s="86">
        <v>-198.41267000000002</v>
      </c>
      <c r="Q48" s="86">
        <v>-49.812119999999993</v>
      </c>
      <c r="R48" s="86">
        <v>-835.67406000000005</v>
      </c>
      <c r="S48" s="86">
        <v>-2673.5510300000001</v>
      </c>
      <c r="T48" s="86">
        <v>-3194.6419100000003</v>
      </c>
      <c r="U48" s="86">
        <f t="shared" si="1"/>
        <v>-20459.059379999999</v>
      </c>
    </row>
    <row r="49" spans="1:21" x14ac:dyDescent="0.2">
      <c r="A49" s="88" t="s">
        <v>774</v>
      </c>
      <c r="B49" s="86">
        <v>-161.82240999999999</v>
      </c>
      <c r="C49" s="86">
        <v>-9433.6948599999996</v>
      </c>
      <c r="D49" s="86">
        <v>0</v>
      </c>
      <c r="E49" s="86">
        <v>0</v>
      </c>
      <c r="F49" s="86">
        <v>-527.29890999999998</v>
      </c>
      <c r="G49" s="86">
        <v>-47372.91287</v>
      </c>
      <c r="H49" s="86">
        <v>-30546.929059999999</v>
      </c>
      <c r="I49" s="86">
        <v>0</v>
      </c>
      <c r="J49" s="86">
        <v>-0.19241999999999998</v>
      </c>
      <c r="K49" s="86">
        <v>-727.46631000000002</v>
      </c>
      <c r="L49" s="86">
        <v>-10225.049419999999</v>
      </c>
      <c r="M49" s="86">
        <v>-617.77443999999991</v>
      </c>
      <c r="N49" s="86">
        <v>-1289.70454</v>
      </c>
      <c r="O49" s="86">
        <v>-5600.1503499999999</v>
      </c>
      <c r="P49" s="86">
        <v>0</v>
      </c>
      <c r="Q49" s="86">
        <v>-38.79777</v>
      </c>
      <c r="R49" s="86">
        <v>-454.07943</v>
      </c>
      <c r="S49" s="86">
        <v>-24793.609170000003</v>
      </c>
      <c r="T49" s="86">
        <v>-11102.684810000001</v>
      </c>
      <c r="U49" s="86">
        <f t="shared" si="1"/>
        <v>-142892.16677000001</v>
      </c>
    </row>
    <row r="50" spans="1:21" x14ac:dyDescent="0.2">
      <c r="A50" s="147" t="s">
        <v>775</v>
      </c>
      <c r="B50" s="86">
        <v>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  <c r="O50" s="86">
        <v>0</v>
      </c>
      <c r="P50" s="86">
        <v>0</v>
      </c>
      <c r="Q50" s="86">
        <v>0</v>
      </c>
      <c r="R50" s="86">
        <v>0</v>
      </c>
      <c r="S50" s="86">
        <v>0</v>
      </c>
      <c r="T50" s="86">
        <v>0</v>
      </c>
      <c r="U50" s="86">
        <f t="shared" si="1"/>
        <v>0</v>
      </c>
    </row>
    <row r="51" spans="1:21" x14ac:dyDescent="0.2">
      <c r="A51" s="90" t="s">
        <v>776</v>
      </c>
      <c r="B51" s="86">
        <v>0</v>
      </c>
      <c r="C51" s="86">
        <v>-2968.0002300000001</v>
      </c>
      <c r="D51" s="86">
        <v>941.28</v>
      </c>
      <c r="E51" s="86">
        <v>0</v>
      </c>
      <c r="F51" s="86">
        <v>0</v>
      </c>
      <c r="G51" s="86">
        <v>0</v>
      </c>
      <c r="H51" s="86">
        <v>0</v>
      </c>
      <c r="I51" s="86">
        <v>-1946.8463999999999</v>
      </c>
      <c r="J51" s="86">
        <v>0</v>
      </c>
      <c r="K51" s="86">
        <v>0</v>
      </c>
      <c r="L51" s="86">
        <v>0</v>
      </c>
      <c r="M51" s="86">
        <v>-196.91884999999991</v>
      </c>
      <c r="N51" s="86">
        <v>-6536.6629899999998</v>
      </c>
      <c r="O51" s="86">
        <v>0</v>
      </c>
      <c r="P51" s="86">
        <v>0</v>
      </c>
      <c r="Q51" s="86">
        <v>0</v>
      </c>
      <c r="R51" s="86">
        <v>-4280.4860499999995</v>
      </c>
      <c r="S51" s="86">
        <v>0</v>
      </c>
      <c r="T51" s="86">
        <v>-2784.15256</v>
      </c>
      <c r="U51" s="86">
        <f t="shared" si="1"/>
        <v>-17771.787079999998</v>
      </c>
    </row>
    <row r="52" spans="1:21" x14ac:dyDescent="0.2">
      <c r="A52" s="90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</row>
    <row r="53" spans="1:21" x14ac:dyDescent="0.2">
      <c r="A53" s="259" t="s">
        <v>733</v>
      </c>
      <c r="B53" s="259">
        <v>-18860.101099999996</v>
      </c>
      <c r="C53" s="259">
        <v>-55551.167238800015</v>
      </c>
      <c r="D53" s="259">
        <v>-58001.811000000002</v>
      </c>
      <c r="E53" s="259">
        <v>-532292.50422</v>
      </c>
      <c r="F53" s="259">
        <v>-16935.742980000003</v>
      </c>
      <c r="G53" s="259">
        <v>-223782.54099600003</v>
      </c>
      <c r="H53" s="259">
        <v>-120018.49047999999</v>
      </c>
      <c r="I53" s="259">
        <v>-161492.69454000003</v>
      </c>
      <c r="J53" s="259">
        <v>-22841.649560000002</v>
      </c>
      <c r="K53" s="259">
        <v>-11155.56098</v>
      </c>
      <c r="L53" s="259">
        <v>-38165.357950000012</v>
      </c>
      <c r="M53" s="259">
        <v>-25145.984740000018</v>
      </c>
      <c r="N53" s="259">
        <v>-73548.615765999988</v>
      </c>
      <c r="O53" s="259">
        <v>-47334.85456</v>
      </c>
      <c r="P53" s="259">
        <v>-4293.0137300000006</v>
      </c>
      <c r="Q53" s="259">
        <v>-15317.847329999999</v>
      </c>
      <c r="R53" s="259">
        <v>-136718.85000999999</v>
      </c>
      <c r="S53" s="259">
        <v>-130369.76236000002</v>
      </c>
      <c r="T53" s="259">
        <v>-196505.20705999999</v>
      </c>
      <c r="U53" s="259">
        <f t="shared" si="1"/>
        <v>-1888331.7566008002</v>
      </c>
    </row>
    <row r="54" spans="1:21" x14ac:dyDescent="0.2">
      <c r="A54" s="118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</row>
    <row r="55" spans="1:21" ht="13.5" thickBot="1" x14ac:dyDescent="0.25">
      <c r="A55" s="265" t="s">
        <v>734</v>
      </c>
      <c r="B55" s="265">
        <f>B53+B22</f>
        <v>-5980.224379999996</v>
      </c>
      <c r="C55" s="265">
        <f t="shared" ref="C55:U55" si="6">C53+C22</f>
        <v>22037.198061199975</v>
      </c>
      <c r="D55" s="265">
        <f t="shared" si="6"/>
        <v>13747.807000000001</v>
      </c>
      <c r="E55" s="265">
        <f t="shared" si="6"/>
        <v>17768.22667000012</v>
      </c>
      <c r="F55" s="265">
        <f t="shared" si="6"/>
        <v>-148.91969000000245</v>
      </c>
      <c r="G55" s="265">
        <f t="shared" si="6"/>
        <v>7728.373993999965</v>
      </c>
      <c r="H55" s="265">
        <f t="shared" si="6"/>
        <v>14472.930840000001</v>
      </c>
      <c r="I55" s="265">
        <f t="shared" si="6"/>
        <v>21336.661859999993</v>
      </c>
      <c r="J55" s="265">
        <f t="shared" si="6"/>
        <v>8619.6697300000014</v>
      </c>
      <c r="K55" s="265">
        <f t="shared" si="6"/>
        <v>393.4061899999997</v>
      </c>
      <c r="L55" s="265">
        <f t="shared" si="6"/>
        <v>723.51754999998957</v>
      </c>
      <c r="M55" s="265">
        <f t="shared" si="6"/>
        <v>2349.9541199999912</v>
      </c>
      <c r="N55" s="265">
        <f t="shared" si="6"/>
        <v>22622.599794000052</v>
      </c>
      <c r="O55" s="265">
        <f t="shared" si="6"/>
        <v>884.22127999999066</v>
      </c>
      <c r="P55" s="265">
        <f t="shared" si="6"/>
        <v>-945.74991000000091</v>
      </c>
      <c r="Q55" s="265">
        <f t="shared" si="6"/>
        <v>1109.6212499999983</v>
      </c>
      <c r="R55" s="265">
        <f t="shared" si="6"/>
        <v>10062.312819677987</v>
      </c>
      <c r="S55" s="265">
        <f t="shared" si="6"/>
        <v>10840.176029999973</v>
      </c>
      <c r="T55" s="265">
        <f t="shared" si="6"/>
        <v>8279.9160500000289</v>
      </c>
      <c r="U55" s="265">
        <f t="shared" si="6"/>
        <v>155901.69925887743</v>
      </c>
    </row>
    <row r="56" spans="1:21" ht="13.5" x14ac:dyDescent="0.25">
      <c r="A56" s="143"/>
    </row>
  </sheetData>
  <mergeCells count="2">
    <mergeCell ref="A5:K6"/>
    <mergeCell ref="L5:U6"/>
  </mergeCells>
  <phoneticPr fontId="2" type="noConversion"/>
  <conditionalFormatting sqref="B8:AE8">
    <cfRule type="expression" dxfId="18" priority="1" stopIfTrue="1">
      <formula>$BA8=1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5748031496062992" top="0.82677165354330717" bottom="0.98425196850393704" header="0.51181102362204722" footer="0.51181102362204722"/>
  <pageSetup paperSize="8" scale="82" orientation="landscape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2"/>
  <sheetViews>
    <sheetView showGridLines="0" workbookViewId="0">
      <selection activeCell="A2" sqref="A2"/>
    </sheetView>
  </sheetViews>
  <sheetFormatPr defaultRowHeight="12.75" x14ac:dyDescent="0.2"/>
  <cols>
    <col min="1" max="1" width="28" style="3" customWidth="1"/>
    <col min="2" max="2" width="9.140625" style="3"/>
    <col min="3" max="3" width="11" style="3" customWidth="1"/>
    <col min="4" max="4" width="10.85546875" style="3" customWidth="1"/>
    <col min="5" max="16384" width="9.140625" style="3"/>
  </cols>
  <sheetData>
    <row r="1" spans="1:31" x14ac:dyDescent="0.2">
      <c r="A1" s="519" t="s">
        <v>185</v>
      </c>
    </row>
    <row r="2" spans="1:31" x14ac:dyDescent="0.2">
      <c r="A2" s="519" t="s">
        <v>2786</v>
      </c>
    </row>
    <row r="3" spans="1:31" x14ac:dyDescent="0.2">
      <c r="A3" s="20" t="s">
        <v>778</v>
      </c>
      <c r="V3" s="82" t="s">
        <v>739</v>
      </c>
    </row>
    <row r="5" spans="1:31" ht="12.75" customHeight="1" x14ac:dyDescent="0.2">
      <c r="A5" s="674" t="s">
        <v>2344</v>
      </c>
      <c r="B5" s="682"/>
      <c r="C5" s="682"/>
      <c r="D5" s="682"/>
      <c r="E5" s="682"/>
      <c r="F5" s="682"/>
      <c r="G5" s="682"/>
      <c r="H5" s="682"/>
      <c r="I5" s="682"/>
      <c r="J5" s="682"/>
      <c r="K5" s="675" t="s">
        <v>2765</v>
      </c>
      <c r="L5" s="675"/>
      <c r="M5" s="675"/>
      <c r="N5" s="675"/>
      <c r="O5" s="675"/>
      <c r="P5" s="675"/>
      <c r="Q5" s="675"/>
      <c r="R5" s="675"/>
      <c r="S5" s="675"/>
      <c r="T5" s="675"/>
      <c r="U5" s="675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x14ac:dyDescent="0.2">
      <c r="A6" s="682"/>
      <c r="B6" s="682"/>
      <c r="C6" s="682"/>
      <c r="D6" s="682"/>
      <c r="E6" s="682"/>
      <c r="F6" s="682"/>
      <c r="G6" s="682"/>
      <c r="H6" s="682"/>
      <c r="I6" s="682"/>
      <c r="J6" s="682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3.5" thickBot="1" x14ac:dyDescent="0.25">
      <c r="V7" s="14" t="s">
        <v>2525</v>
      </c>
    </row>
    <row r="8" spans="1:31" s="142" customFormat="1" ht="61.5" customHeight="1" thickBot="1" x14ac:dyDescent="0.25">
      <c r="A8" s="144"/>
      <c r="B8" s="267" t="s">
        <v>2507</v>
      </c>
      <c r="C8" s="267" t="s">
        <v>2718</v>
      </c>
      <c r="D8" s="267" t="s">
        <v>2719</v>
      </c>
      <c r="E8" s="267" t="s">
        <v>2720</v>
      </c>
      <c r="F8" s="267" t="s">
        <v>2721</v>
      </c>
      <c r="G8" s="267" t="s">
        <v>2722</v>
      </c>
      <c r="H8" s="267" t="s">
        <v>2723</v>
      </c>
      <c r="I8" s="267" t="s">
        <v>292</v>
      </c>
      <c r="J8" s="267" t="s">
        <v>2724</v>
      </c>
      <c r="K8" s="267" t="s">
        <v>2725</v>
      </c>
      <c r="L8" s="267" t="s">
        <v>293</v>
      </c>
      <c r="M8" s="267" t="s">
        <v>294</v>
      </c>
      <c r="N8" s="267" t="s">
        <v>295</v>
      </c>
      <c r="O8" s="267" t="s">
        <v>296</v>
      </c>
      <c r="P8" s="267" t="s">
        <v>297</v>
      </c>
      <c r="Q8" s="267" t="s">
        <v>298</v>
      </c>
      <c r="R8" s="267" t="s">
        <v>2726</v>
      </c>
      <c r="S8" s="267" t="s">
        <v>2727</v>
      </c>
      <c r="T8" s="267" t="s">
        <v>2728</v>
      </c>
      <c r="U8" s="267" t="s">
        <v>299</v>
      </c>
      <c r="V8" s="268"/>
    </row>
    <row r="9" spans="1:31" s="4" customFormat="1" ht="12.75" customHeight="1" x14ac:dyDescent="0.2">
      <c r="A9" s="87" t="s">
        <v>740</v>
      </c>
      <c r="B9" s="87"/>
      <c r="C9" s="87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02"/>
      <c r="W9" s="102"/>
      <c r="X9" s="102"/>
      <c r="Y9" s="102"/>
      <c r="Z9" s="102"/>
      <c r="AA9" s="102"/>
      <c r="AB9" s="102"/>
      <c r="AC9" s="102"/>
      <c r="AD9" s="102"/>
      <c r="AE9" s="103"/>
    </row>
    <row r="10" spans="1:31" ht="12.75" customHeight="1" x14ac:dyDescent="0.2">
      <c r="A10" s="88" t="s">
        <v>2526</v>
      </c>
      <c r="B10" s="84">
        <v>213.06814999999992</v>
      </c>
      <c r="C10" s="84">
        <v>367.78482000000002</v>
      </c>
      <c r="D10" s="84">
        <v>5447.4390000000003</v>
      </c>
      <c r="E10" s="84">
        <v>197.63215</v>
      </c>
      <c r="F10" s="84">
        <v>233.33897000000002</v>
      </c>
      <c r="G10" s="84">
        <v>0</v>
      </c>
      <c r="H10" s="84">
        <v>6421.0895300000002</v>
      </c>
      <c r="I10" s="84">
        <v>601.24492999999995</v>
      </c>
      <c r="J10" s="84">
        <v>10.6534</v>
      </c>
      <c r="K10" s="84">
        <v>228.58550999999994</v>
      </c>
      <c r="L10" s="84">
        <v>427.90163999999999</v>
      </c>
      <c r="M10" s="84">
        <v>-203.78701000000078</v>
      </c>
      <c r="N10" s="84">
        <v>0.2859300000000003</v>
      </c>
      <c r="O10" s="84">
        <v>123.95640999999996</v>
      </c>
      <c r="P10" s="84">
        <v>48.147949999999994</v>
      </c>
      <c r="Q10" s="84">
        <v>218.98608000000004</v>
      </c>
      <c r="R10" s="84">
        <v>313.94767000000002</v>
      </c>
      <c r="S10" s="84">
        <v>419.71532999999999</v>
      </c>
      <c r="T10" s="84">
        <v>423.47798999999998</v>
      </c>
      <c r="U10" s="84">
        <f>SUM(B10:T10)</f>
        <v>15493.468450000004</v>
      </c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12.75" customHeight="1" x14ac:dyDescent="0.2">
      <c r="A11" s="89" t="s">
        <v>2730</v>
      </c>
      <c r="B11" s="85">
        <v>433.42771999999991</v>
      </c>
      <c r="C11" s="85">
        <v>677.44361000000004</v>
      </c>
      <c r="D11" s="85">
        <v>9144.1540000000005</v>
      </c>
      <c r="E11" s="85">
        <v>250.39949999999999</v>
      </c>
      <c r="F11" s="85">
        <v>269.14134000000001</v>
      </c>
      <c r="G11" s="85">
        <v>0</v>
      </c>
      <c r="H11" s="85">
        <v>7145.2325599999995</v>
      </c>
      <c r="I11" s="85">
        <v>777.68047000000001</v>
      </c>
      <c r="J11" s="85">
        <v>27.98312</v>
      </c>
      <c r="K11" s="85">
        <v>989.78694999999993</v>
      </c>
      <c r="L11" s="85">
        <v>701.64902000000006</v>
      </c>
      <c r="M11" s="85">
        <v>389.73827999999997</v>
      </c>
      <c r="N11" s="85">
        <v>2.7581500000000001</v>
      </c>
      <c r="O11" s="85">
        <v>174.22128999999998</v>
      </c>
      <c r="P11" s="85">
        <v>76.123179999999991</v>
      </c>
      <c r="Q11" s="85">
        <v>499.58258000000001</v>
      </c>
      <c r="R11" s="85">
        <v>539.78755000000001</v>
      </c>
      <c r="S11" s="85">
        <v>593.25132000000008</v>
      </c>
      <c r="T11" s="85">
        <v>840.41764000000001</v>
      </c>
      <c r="U11" s="84">
        <f t="shared" ref="U11:U23" si="0">SUM(B11:T11)</f>
        <v>23532.778280000002</v>
      </c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2.75" customHeight="1" x14ac:dyDescent="0.2">
      <c r="A12" s="88" t="s">
        <v>2528</v>
      </c>
      <c r="B12" s="84">
        <v>433.42771999999991</v>
      </c>
      <c r="C12" s="84">
        <v>677.44361000000004</v>
      </c>
      <c r="D12" s="84">
        <v>9144.1540000000005</v>
      </c>
      <c r="E12" s="84">
        <v>250.39949999999999</v>
      </c>
      <c r="F12" s="84">
        <v>269.14134000000001</v>
      </c>
      <c r="G12" s="84">
        <v>0</v>
      </c>
      <c r="H12" s="84">
        <v>7145.2325599999995</v>
      </c>
      <c r="I12" s="84">
        <v>777.68047000000001</v>
      </c>
      <c r="J12" s="84">
        <v>27.98312</v>
      </c>
      <c r="K12" s="84">
        <v>989.78694999999993</v>
      </c>
      <c r="L12" s="84">
        <v>701.64902000000006</v>
      </c>
      <c r="M12" s="84">
        <v>389.73827999999997</v>
      </c>
      <c r="N12" s="84">
        <v>2.7581500000000001</v>
      </c>
      <c r="O12" s="84">
        <v>174.22128999999998</v>
      </c>
      <c r="P12" s="84">
        <v>76.123179999999991</v>
      </c>
      <c r="Q12" s="84">
        <v>499.58258000000001</v>
      </c>
      <c r="R12" s="84">
        <v>539.78755000000001</v>
      </c>
      <c r="S12" s="84">
        <v>593.25132000000008</v>
      </c>
      <c r="T12" s="84">
        <v>840.41764000000001</v>
      </c>
      <c r="U12" s="84">
        <f t="shared" si="0"/>
        <v>23532.778280000002</v>
      </c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12.75" customHeight="1" x14ac:dyDescent="0.2">
      <c r="A13" s="88" t="s">
        <v>2529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f t="shared" si="0"/>
        <v>0</v>
      </c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x14ac:dyDescent="0.2">
      <c r="A14" s="88" t="s">
        <v>1407</v>
      </c>
      <c r="B14" s="85">
        <v>-185.62567999999999</v>
      </c>
      <c r="C14" s="85">
        <v>-28.316869999999998</v>
      </c>
      <c r="D14" s="85">
        <v>-3159.7710000000002</v>
      </c>
      <c r="E14" s="85">
        <v>-48.189540000000001</v>
      </c>
      <c r="F14" s="85">
        <v>-60.662999999999997</v>
      </c>
      <c r="G14" s="85">
        <v>0</v>
      </c>
      <c r="H14" s="85">
        <v>-165.17704999999998</v>
      </c>
      <c r="I14" s="85">
        <v>-228.23354</v>
      </c>
      <c r="J14" s="85">
        <v>-16.516470000000002</v>
      </c>
      <c r="K14" s="85">
        <v>-686.59299999999996</v>
      </c>
      <c r="L14" s="85">
        <v>-219.47281000000001</v>
      </c>
      <c r="M14" s="85">
        <v>-163.17860000000002</v>
      </c>
      <c r="N14" s="85">
        <v>0</v>
      </c>
      <c r="O14" s="85">
        <v>-37.624379999999995</v>
      </c>
      <c r="P14" s="85">
        <v>-16.447430000000001</v>
      </c>
      <c r="Q14" s="85">
        <v>-130.56825999999998</v>
      </c>
      <c r="R14" s="85">
        <v>-208.11401999999998</v>
      </c>
      <c r="S14" s="85">
        <v>-74.292210000000011</v>
      </c>
      <c r="T14" s="85">
        <v>-289.41401999999999</v>
      </c>
      <c r="U14" s="84">
        <f t="shared" si="0"/>
        <v>-5718.1978800000006</v>
      </c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">
      <c r="A15" s="88" t="s">
        <v>2528</v>
      </c>
      <c r="B15" s="85">
        <v>-185.62567999999999</v>
      </c>
      <c r="C15" s="85">
        <v>-28.316869999999998</v>
      </c>
      <c r="D15" s="85">
        <v>-3159.7710000000002</v>
      </c>
      <c r="E15" s="85">
        <v>-48.189540000000001</v>
      </c>
      <c r="F15" s="85">
        <v>-60.662999999999997</v>
      </c>
      <c r="G15" s="85">
        <v>0</v>
      </c>
      <c r="H15" s="85">
        <v>-165.17704999999998</v>
      </c>
      <c r="I15" s="85">
        <v>-228.23354</v>
      </c>
      <c r="J15" s="85">
        <v>-16.516470000000002</v>
      </c>
      <c r="K15" s="85">
        <v>-686.59299999999996</v>
      </c>
      <c r="L15" s="85">
        <v>-219.47281000000001</v>
      </c>
      <c r="M15" s="85">
        <v>-163.17860000000002</v>
      </c>
      <c r="N15" s="85">
        <v>0</v>
      </c>
      <c r="O15" s="85">
        <v>-37.624379999999995</v>
      </c>
      <c r="P15" s="85">
        <v>-16.447430000000001</v>
      </c>
      <c r="Q15" s="85">
        <v>-130.56825999999998</v>
      </c>
      <c r="R15" s="85">
        <v>-208.11401999999998</v>
      </c>
      <c r="S15" s="85">
        <v>-74.292210000000011</v>
      </c>
      <c r="T15" s="85">
        <v>-289.41401999999999</v>
      </c>
      <c r="U15" s="84">
        <f t="shared" si="0"/>
        <v>-5718.1978800000006</v>
      </c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">
      <c r="A16" s="88" t="s">
        <v>2529</v>
      </c>
      <c r="B16" s="85">
        <v>0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v>0</v>
      </c>
      <c r="R16" s="85">
        <v>0</v>
      </c>
      <c r="S16" s="85">
        <v>0</v>
      </c>
      <c r="T16" s="85">
        <v>0</v>
      </c>
      <c r="U16" s="84">
        <f t="shared" si="0"/>
        <v>0</v>
      </c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">
      <c r="A17" s="88" t="s">
        <v>1408</v>
      </c>
      <c r="B17" s="85">
        <v>-188.0077</v>
      </c>
      <c r="C17" s="85">
        <v>-309.33209999999997</v>
      </c>
      <c r="D17" s="85">
        <v>-2789.6930000000002</v>
      </c>
      <c r="E17" s="85">
        <v>-85.768550000000005</v>
      </c>
      <c r="F17" s="85">
        <v>-86.725300000000004</v>
      </c>
      <c r="G17" s="85">
        <v>0</v>
      </c>
      <c r="H17" s="85">
        <v>-3213.3305900000005</v>
      </c>
      <c r="I17" s="85">
        <v>-148.82</v>
      </c>
      <c r="J17" s="85">
        <v>-6.9399100000000002</v>
      </c>
      <c r="K17" s="85">
        <v>-494.60131999999999</v>
      </c>
      <c r="L17" s="85">
        <v>-289.87849999999997</v>
      </c>
      <c r="M17" s="85">
        <v>-598.71941000000004</v>
      </c>
      <c r="N17" s="85">
        <v>-2.4722199999999996</v>
      </c>
      <c r="O17" s="85">
        <v>-62.312660000000001</v>
      </c>
      <c r="P17" s="85">
        <v>-38.067709999999998</v>
      </c>
      <c r="Q17" s="85">
        <v>-308.14971999999995</v>
      </c>
      <c r="R17" s="85">
        <v>-210.10924</v>
      </c>
      <c r="S17" s="85">
        <v>-178.70220999999998</v>
      </c>
      <c r="T17" s="85">
        <v>-405.55360999999999</v>
      </c>
      <c r="U17" s="84">
        <f t="shared" si="0"/>
        <v>-9417.1837499999983</v>
      </c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">
      <c r="A18" s="90" t="s">
        <v>1409</v>
      </c>
      <c r="B18" s="85">
        <v>39.261199999999995</v>
      </c>
      <c r="C18" s="85">
        <v>23.666640000000001</v>
      </c>
      <c r="D18" s="85">
        <v>0</v>
      </c>
      <c r="E18" s="85">
        <v>11.582559999999999</v>
      </c>
      <c r="F18" s="85">
        <v>27.03105</v>
      </c>
      <c r="G18" s="85">
        <v>0</v>
      </c>
      <c r="H18" s="85">
        <v>18.457930000000001</v>
      </c>
      <c r="I18" s="85">
        <v>49.31</v>
      </c>
      <c r="J18" s="85">
        <v>5.6270600000000002</v>
      </c>
      <c r="K18" s="85">
        <v>354.29179999999997</v>
      </c>
      <c r="L18" s="85">
        <v>79.019369999999995</v>
      </c>
      <c r="M18" s="85">
        <v>62.309199999999997</v>
      </c>
      <c r="N18" s="85">
        <v>0</v>
      </c>
      <c r="O18" s="85">
        <v>11.17334</v>
      </c>
      <c r="P18" s="85">
        <v>5.8130699999999997</v>
      </c>
      <c r="Q18" s="85">
        <v>80.143320000000003</v>
      </c>
      <c r="R18" s="85">
        <v>67.967669999999998</v>
      </c>
      <c r="S18" s="85">
        <v>21.988599999999998</v>
      </c>
      <c r="T18" s="85">
        <v>0</v>
      </c>
      <c r="U18" s="84">
        <f t="shared" si="0"/>
        <v>857.64281000000005</v>
      </c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">
      <c r="A19" s="88" t="s">
        <v>1410</v>
      </c>
      <c r="B19" s="85">
        <v>140.16200000000001</v>
      </c>
      <c r="C19" s="85">
        <v>4.3587899999999999</v>
      </c>
      <c r="D19" s="85">
        <v>2252.7489999999998</v>
      </c>
      <c r="E19" s="85">
        <v>75.582449999999994</v>
      </c>
      <c r="F19" s="85">
        <v>106.37075999999999</v>
      </c>
      <c r="G19" s="85">
        <v>0</v>
      </c>
      <c r="H19" s="85">
        <v>2649.7449500000002</v>
      </c>
      <c r="I19" s="85">
        <v>219.74799999999999</v>
      </c>
      <c r="J19" s="85">
        <v>2.6453800000000003</v>
      </c>
      <c r="K19" s="85">
        <v>83.23302000000001</v>
      </c>
      <c r="L19" s="85">
        <v>231.30551</v>
      </c>
      <c r="M19" s="85">
        <v>259.59874999999931</v>
      </c>
      <c r="N19" s="85">
        <v>0</v>
      </c>
      <c r="O19" s="85">
        <v>42.087199999999996</v>
      </c>
      <c r="P19" s="85">
        <v>23.612310000000001</v>
      </c>
      <c r="Q19" s="85">
        <v>218.14036999999999</v>
      </c>
      <c r="R19" s="85">
        <v>217.70224999999999</v>
      </c>
      <c r="S19" s="85">
        <v>68.901880000000006</v>
      </c>
      <c r="T19" s="85">
        <v>278.02797999999996</v>
      </c>
      <c r="U19" s="84">
        <f t="shared" si="0"/>
        <v>6873.9705999999996</v>
      </c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2.75" customHeight="1" x14ac:dyDescent="0.2">
      <c r="A20" s="88" t="s">
        <v>1411</v>
      </c>
      <c r="B20" s="85">
        <v>-26.14939</v>
      </c>
      <c r="C20" s="85">
        <v>-3.5249999999999997E-2</v>
      </c>
      <c r="D20" s="85">
        <v>0</v>
      </c>
      <c r="E20" s="85">
        <v>-5.9742700000000006</v>
      </c>
      <c r="F20" s="85">
        <v>-21.81588</v>
      </c>
      <c r="G20" s="85">
        <v>0</v>
      </c>
      <c r="H20" s="85">
        <v>-13.83827</v>
      </c>
      <c r="I20" s="85">
        <v>-68.44</v>
      </c>
      <c r="J20" s="85">
        <v>-2.1457800000000002</v>
      </c>
      <c r="K20" s="85">
        <v>-17.531939999999999</v>
      </c>
      <c r="L20" s="85">
        <v>-74.720950000000002</v>
      </c>
      <c r="M20" s="85">
        <v>-153.53523000000001</v>
      </c>
      <c r="N20" s="85">
        <v>0</v>
      </c>
      <c r="O20" s="85">
        <v>-3.5883799999999999</v>
      </c>
      <c r="P20" s="85">
        <v>-2.8854699999999998</v>
      </c>
      <c r="Q20" s="85">
        <v>-140.16220999999999</v>
      </c>
      <c r="R20" s="85">
        <v>-93.286539999999988</v>
      </c>
      <c r="S20" s="85">
        <v>-11.432049999999998</v>
      </c>
      <c r="T20" s="85">
        <v>0</v>
      </c>
      <c r="U20" s="84">
        <f t="shared" si="0"/>
        <v>-635.54160999999988</v>
      </c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2.75" customHeight="1" x14ac:dyDescent="0.2">
      <c r="A21" s="88" t="s">
        <v>2530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4">
        <f t="shared" si="0"/>
        <v>0</v>
      </c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x14ac:dyDescent="0.2">
      <c r="A22" s="91" t="s">
        <v>1412</v>
      </c>
      <c r="B22" s="85">
        <v>0</v>
      </c>
      <c r="C22" s="85">
        <v>0</v>
      </c>
      <c r="D22" s="85">
        <v>737.38499999999999</v>
      </c>
      <c r="E22" s="85">
        <v>0.62029999999999996</v>
      </c>
      <c r="F22" s="85">
        <v>5.8809399999999998</v>
      </c>
      <c r="G22" s="85">
        <v>0</v>
      </c>
      <c r="H22" s="85">
        <v>554.2522100000001</v>
      </c>
      <c r="I22" s="85">
        <v>0</v>
      </c>
      <c r="J22" s="85">
        <v>0</v>
      </c>
      <c r="K22" s="85">
        <v>0</v>
      </c>
      <c r="L22" s="85">
        <v>0</v>
      </c>
      <c r="M22" s="85">
        <v>34.4437</v>
      </c>
      <c r="N22" s="85">
        <v>0</v>
      </c>
      <c r="O22" s="85">
        <v>0</v>
      </c>
      <c r="P22" s="85">
        <v>0</v>
      </c>
      <c r="Q22" s="85">
        <v>0</v>
      </c>
      <c r="R22" s="85">
        <v>10.930070000000002</v>
      </c>
      <c r="S22" s="85">
        <v>283.22810999999996</v>
      </c>
      <c r="T22" s="85">
        <v>0</v>
      </c>
      <c r="U22" s="84">
        <f t="shared" si="0"/>
        <v>1626.7403300000003</v>
      </c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x14ac:dyDescent="0.2">
      <c r="A23" s="90" t="s">
        <v>2531</v>
      </c>
      <c r="B23" s="85">
        <v>3.1760000000000004E-2</v>
      </c>
      <c r="C23" s="85">
        <v>12.03185</v>
      </c>
      <c r="D23" s="85">
        <v>0</v>
      </c>
      <c r="E23" s="85">
        <v>0</v>
      </c>
      <c r="F23" s="85">
        <v>0</v>
      </c>
      <c r="G23" s="85">
        <v>0</v>
      </c>
      <c r="H23" s="85">
        <v>29.996830000000003</v>
      </c>
      <c r="I23" s="85">
        <v>0</v>
      </c>
      <c r="J23" s="85">
        <v>0</v>
      </c>
      <c r="K23" s="85">
        <v>-3.2102300000000001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>
        <v>7.6000000000000004E-4</v>
      </c>
      <c r="R23" s="85">
        <v>0</v>
      </c>
      <c r="S23" s="85">
        <v>0</v>
      </c>
      <c r="T23" s="85">
        <v>167.99326000000002</v>
      </c>
      <c r="U23" s="84">
        <f t="shared" si="0"/>
        <v>206.84423000000001</v>
      </c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x14ac:dyDescent="0.2">
      <c r="A24" s="90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s="4" customFormat="1" x14ac:dyDescent="0.2">
      <c r="A25" s="257" t="s">
        <v>305</v>
      </c>
      <c r="B25" s="258">
        <v>213.09990999999991</v>
      </c>
      <c r="C25" s="258">
        <v>379.81666999999999</v>
      </c>
      <c r="D25" s="258">
        <v>6184.8239999999996</v>
      </c>
      <c r="E25" s="258">
        <v>198.25244999999998</v>
      </c>
      <c r="F25" s="258">
        <v>239.21991000000003</v>
      </c>
      <c r="G25" s="258">
        <v>0</v>
      </c>
      <c r="H25" s="258">
        <v>7005.3385699999999</v>
      </c>
      <c r="I25" s="258">
        <v>601.24492999999995</v>
      </c>
      <c r="J25" s="258">
        <v>10.6534</v>
      </c>
      <c r="K25" s="258">
        <v>225.37527999999995</v>
      </c>
      <c r="L25" s="258">
        <v>427.90163999999999</v>
      </c>
      <c r="M25" s="258">
        <v>-169.34331000000074</v>
      </c>
      <c r="N25" s="258">
        <v>0.2859300000000003</v>
      </c>
      <c r="O25" s="258">
        <v>123.95640999999996</v>
      </c>
      <c r="P25" s="258">
        <v>48.147949999999994</v>
      </c>
      <c r="Q25" s="258">
        <v>218.98684000000006</v>
      </c>
      <c r="R25" s="258">
        <v>324.87774000000007</v>
      </c>
      <c r="S25" s="258">
        <v>702.9434399999999</v>
      </c>
      <c r="T25" s="258">
        <v>591.47125000000005</v>
      </c>
      <c r="U25" s="258">
        <f>SUM(B25:T25)</f>
        <v>17327.05301</v>
      </c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21.75" customHeight="1" x14ac:dyDescent="0.2">
      <c r="A26" s="93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27" spans="1:31" ht="12.75" customHeight="1" x14ac:dyDescent="0.2">
      <c r="A27" s="94" t="s">
        <v>741</v>
      </c>
      <c r="B27" s="94"/>
      <c r="C27" s="94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</row>
    <row r="28" spans="1:31" x14ac:dyDescent="0.2">
      <c r="A28" s="88" t="s">
        <v>2532</v>
      </c>
      <c r="B28" s="85">
        <v>-24.714520000000018</v>
      </c>
      <c r="C28" s="85">
        <v>-9.7753799999999895</v>
      </c>
      <c r="D28" s="85">
        <v>-709.60900000000004</v>
      </c>
      <c r="E28" s="85">
        <v>-264.03328000000005</v>
      </c>
      <c r="F28" s="85">
        <v>-49.9908</v>
      </c>
      <c r="G28" s="85">
        <v>0</v>
      </c>
      <c r="H28" s="85">
        <v>-4757.00317</v>
      </c>
      <c r="I28" s="85">
        <v>-143.43098999999998</v>
      </c>
      <c r="J28" s="85">
        <v>0</v>
      </c>
      <c r="K28" s="85">
        <v>-70.100499999999997</v>
      </c>
      <c r="L28" s="85">
        <v>-143.3938</v>
      </c>
      <c r="M28" s="85">
        <v>52.883950000000013</v>
      </c>
      <c r="N28" s="85">
        <v>0</v>
      </c>
      <c r="O28" s="85">
        <v>-63.915960000000005</v>
      </c>
      <c r="P28" s="85">
        <v>-13.914239999999998</v>
      </c>
      <c r="Q28" s="85">
        <v>-80.38815000000001</v>
      </c>
      <c r="R28" s="85">
        <v>24.679410000000018</v>
      </c>
      <c r="S28" s="85">
        <v>-103.99567000000002</v>
      </c>
      <c r="T28" s="85">
        <v>-30.246459999999999</v>
      </c>
      <c r="U28" s="85">
        <f>SUM(B28:T28)</f>
        <v>-6386.9485599999998</v>
      </c>
      <c r="V28" s="6"/>
      <c r="W28" s="6"/>
      <c r="X28" s="6"/>
      <c r="Y28" s="6"/>
      <c r="Z28" s="6"/>
      <c r="AA28" s="6"/>
      <c r="AB28" s="6"/>
      <c r="AC28" s="6"/>
      <c r="AD28" s="6"/>
    </row>
    <row r="29" spans="1:31" ht="12.75" customHeight="1" x14ac:dyDescent="0.2">
      <c r="A29" s="88" t="s">
        <v>1414</v>
      </c>
      <c r="B29" s="84">
        <v>-2.6698300000000001</v>
      </c>
      <c r="C29" s="84">
        <v>-4.532</v>
      </c>
      <c r="D29" s="84">
        <v>-534.70600000000002</v>
      </c>
      <c r="E29" s="84">
        <v>-153.26354000000001</v>
      </c>
      <c r="F29" s="84">
        <v>-41.098419999999997</v>
      </c>
      <c r="G29" s="84">
        <v>0</v>
      </c>
      <c r="H29" s="84">
        <v>-4072.3532</v>
      </c>
      <c r="I29" s="84">
        <v>-193.96630999999999</v>
      </c>
      <c r="J29" s="84">
        <v>0</v>
      </c>
      <c r="K29" s="84">
        <v>-150.47550000000001</v>
      </c>
      <c r="L29" s="84">
        <v>-98.230800000000002</v>
      </c>
      <c r="M29" s="84">
        <v>-314.43747999999999</v>
      </c>
      <c r="N29" s="84">
        <v>0</v>
      </c>
      <c r="O29" s="84">
        <v>-40.548580000000001</v>
      </c>
      <c r="P29" s="84">
        <v>-11.834160000000001</v>
      </c>
      <c r="Q29" s="84">
        <v>-377.5</v>
      </c>
      <c r="R29" s="84">
        <v>-47.164050000000003</v>
      </c>
      <c r="S29" s="84">
        <v>-64.323669999999993</v>
      </c>
      <c r="T29" s="84">
        <v>-7.6610800000000001</v>
      </c>
      <c r="U29" s="85">
        <f t="shared" ref="U29:U48" si="1">SUM(B29:T29)</f>
        <v>-6114.7646199999999</v>
      </c>
      <c r="V29" s="5"/>
      <c r="W29" s="5"/>
      <c r="X29" s="5"/>
      <c r="Y29" s="5"/>
      <c r="Z29" s="5"/>
      <c r="AA29" s="5"/>
      <c r="AB29" s="5"/>
      <c r="AC29" s="5"/>
      <c r="AD29" s="5"/>
    </row>
    <row r="30" spans="1:31" ht="12.75" customHeight="1" x14ac:dyDescent="0.2">
      <c r="A30" s="88" t="s">
        <v>2528</v>
      </c>
      <c r="B30" s="85">
        <v>-2.6698300000000001</v>
      </c>
      <c r="C30" s="85">
        <v>-4.532</v>
      </c>
      <c r="D30" s="85">
        <v>-534.70600000000002</v>
      </c>
      <c r="E30" s="85">
        <v>-153.26354000000001</v>
      </c>
      <c r="F30" s="85">
        <v>-41.098419999999997</v>
      </c>
      <c r="G30" s="85">
        <v>0</v>
      </c>
      <c r="H30" s="85">
        <v>-4072.3532</v>
      </c>
      <c r="I30" s="85">
        <v>-193.96630999999999</v>
      </c>
      <c r="J30" s="85">
        <v>0</v>
      </c>
      <c r="K30" s="85">
        <v>-150.47550000000001</v>
      </c>
      <c r="L30" s="85">
        <v>-98.230800000000002</v>
      </c>
      <c r="M30" s="85">
        <v>-314.43747999999999</v>
      </c>
      <c r="N30" s="85">
        <v>0</v>
      </c>
      <c r="O30" s="85">
        <v>-40.548580000000001</v>
      </c>
      <c r="P30" s="85">
        <v>-11.834160000000001</v>
      </c>
      <c r="Q30" s="85">
        <v>-377.5</v>
      </c>
      <c r="R30" s="85">
        <v>-47.164050000000003</v>
      </c>
      <c r="S30" s="85">
        <v>-64.323669999999993</v>
      </c>
      <c r="T30" s="85">
        <v>-7.6610800000000001</v>
      </c>
      <c r="U30" s="85">
        <f t="shared" si="1"/>
        <v>-6114.7646199999999</v>
      </c>
      <c r="V30" s="6"/>
      <c r="W30" s="6"/>
      <c r="X30" s="6"/>
      <c r="Y30" s="6"/>
      <c r="Z30" s="6"/>
      <c r="AA30" s="6"/>
      <c r="AB30" s="6"/>
      <c r="AC30" s="6"/>
      <c r="AD30" s="6"/>
    </row>
    <row r="31" spans="1:31" ht="12.75" customHeight="1" x14ac:dyDescent="0.2">
      <c r="A31" s="88" t="s">
        <v>2529</v>
      </c>
      <c r="B31" s="85">
        <v>0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>
        <v>0</v>
      </c>
      <c r="P31" s="85">
        <v>0</v>
      </c>
      <c r="Q31" s="85">
        <v>0</v>
      </c>
      <c r="R31" s="85">
        <v>0</v>
      </c>
      <c r="S31" s="85">
        <v>0</v>
      </c>
      <c r="T31" s="85">
        <v>0</v>
      </c>
      <c r="U31" s="85">
        <f t="shared" si="1"/>
        <v>0</v>
      </c>
      <c r="V31" s="6"/>
      <c r="W31" s="6"/>
      <c r="X31" s="6"/>
      <c r="Y31" s="6"/>
      <c r="Z31" s="6"/>
      <c r="AA31" s="6"/>
      <c r="AB31" s="6"/>
      <c r="AC31" s="6"/>
      <c r="AD31" s="6"/>
    </row>
    <row r="32" spans="1:31" ht="12.75" customHeight="1" x14ac:dyDescent="0.2">
      <c r="A32" s="88" t="s">
        <v>1415</v>
      </c>
      <c r="B32" s="84">
        <v>0</v>
      </c>
      <c r="C32" s="84">
        <v>0</v>
      </c>
      <c r="D32" s="84">
        <v>132.47999999999999</v>
      </c>
      <c r="E32" s="84">
        <v>0</v>
      </c>
      <c r="F32" s="84">
        <v>0</v>
      </c>
      <c r="G32" s="84">
        <v>0</v>
      </c>
      <c r="H32" s="84">
        <v>139.64788000000001</v>
      </c>
      <c r="I32" s="84">
        <v>61.3</v>
      </c>
      <c r="J32" s="84">
        <v>0</v>
      </c>
      <c r="K32" s="84">
        <v>82.5</v>
      </c>
      <c r="L32" s="84">
        <v>10</v>
      </c>
      <c r="M32" s="84">
        <v>95</v>
      </c>
      <c r="N32" s="84">
        <v>0</v>
      </c>
      <c r="O32" s="84">
        <v>0</v>
      </c>
      <c r="P32" s="84">
        <v>1.83416</v>
      </c>
      <c r="Q32" s="84">
        <v>295.5</v>
      </c>
      <c r="R32" s="84">
        <v>15</v>
      </c>
      <c r="S32" s="84">
        <v>0</v>
      </c>
      <c r="T32" s="84">
        <v>3.67116</v>
      </c>
      <c r="U32" s="85">
        <f t="shared" si="1"/>
        <v>836.93319999999994</v>
      </c>
      <c r="V32" s="5"/>
      <c r="W32" s="5"/>
      <c r="X32" s="5"/>
      <c r="Y32" s="5"/>
      <c r="Z32" s="5"/>
      <c r="AA32" s="5"/>
      <c r="AB32" s="5"/>
      <c r="AC32" s="5"/>
      <c r="AD32" s="5"/>
    </row>
    <row r="33" spans="1:30" ht="12.75" customHeight="1" x14ac:dyDescent="0.2">
      <c r="A33" s="88" t="s">
        <v>2528</v>
      </c>
      <c r="B33" s="85">
        <v>0</v>
      </c>
      <c r="C33" s="85">
        <v>0</v>
      </c>
      <c r="D33" s="85">
        <v>132.47999999999999</v>
      </c>
      <c r="E33" s="85">
        <v>0</v>
      </c>
      <c r="F33" s="85">
        <v>0</v>
      </c>
      <c r="G33" s="85">
        <v>0</v>
      </c>
      <c r="H33" s="85">
        <v>139.64788000000001</v>
      </c>
      <c r="I33" s="85">
        <v>61.3</v>
      </c>
      <c r="J33" s="85">
        <v>0</v>
      </c>
      <c r="K33" s="85">
        <v>82.5</v>
      </c>
      <c r="L33" s="85">
        <v>10</v>
      </c>
      <c r="M33" s="85">
        <v>95</v>
      </c>
      <c r="N33" s="85">
        <v>0</v>
      </c>
      <c r="O33" s="85">
        <v>0</v>
      </c>
      <c r="P33" s="85">
        <v>1.83416</v>
      </c>
      <c r="Q33" s="85">
        <v>295.5</v>
      </c>
      <c r="R33" s="85">
        <v>15</v>
      </c>
      <c r="S33" s="85">
        <v>0</v>
      </c>
      <c r="T33" s="85">
        <v>3.67116</v>
      </c>
      <c r="U33" s="85">
        <f t="shared" si="1"/>
        <v>836.93319999999994</v>
      </c>
      <c r="V33" s="6"/>
      <c r="W33" s="6"/>
      <c r="X33" s="6"/>
      <c r="Y33" s="6"/>
      <c r="Z33" s="6"/>
      <c r="AA33" s="6"/>
      <c r="AB33" s="6"/>
      <c r="AC33" s="6"/>
      <c r="AD33" s="6"/>
    </row>
    <row r="34" spans="1:30" ht="12.75" customHeight="1" x14ac:dyDescent="0.2">
      <c r="A34" s="88" t="s">
        <v>2529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85">
        <f t="shared" si="1"/>
        <v>0</v>
      </c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">
      <c r="A35" s="88" t="s">
        <v>1416</v>
      </c>
      <c r="B35" s="85">
        <v>-475.15707000000003</v>
      </c>
      <c r="C35" s="85">
        <v>-76.685589999999991</v>
      </c>
      <c r="D35" s="85">
        <v>-997.90800000000002</v>
      </c>
      <c r="E35" s="85">
        <v>-123.76972000000001</v>
      </c>
      <c r="F35" s="85">
        <v>-42.948050000000002</v>
      </c>
      <c r="G35" s="85">
        <v>0</v>
      </c>
      <c r="H35" s="85">
        <v>-3351.29351</v>
      </c>
      <c r="I35" s="85">
        <v>-17.712810000000001</v>
      </c>
      <c r="J35" s="85">
        <v>0</v>
      </c>
      <c r="K35" s="85">
        <v>-173.125</v>
      </c>
      <c r="L35" s="85">
        <v>-182.46299999999999</v>
      </c>
      <c r="M35" s="85">
        <v>-132.65040999999999</v>
      </c>
      <c r="N35" s="85">
        <v>0</v>
      </c>
      <c r="O35" s="85">
        <v>-24.926159999999999</v>
      </c>
      <c r="P35" s="85">
        <v>-24.409500000000001</v>
      </c>
      <c r="Q35" s="85">
        <v>-32.421509999999998</v>
      </c>
      <c r="R35" s="85">
        <v>-38.896449999999994</v>
      </c>
      <c r="S35" s="85">
        <v>-45.781620000000004</v>
      </c>
      <c r="T35" s="85">
        <v>-26.256540000000001</v>
      </c>
      <c r="U35" s="85">
        <f t="shared" si="1"/>
        <v>-5766.4049400000004</v>
      </c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">
      <c r="A36" s="90" t="s">
        <v>1417</v>
      </c>
      <c r="B36" s="85">
        <v>326.11088000000001</v>
      </c>
      <c r="C36" s="85">
        <v>0</v>
      </c>
      <c r="D36" s="85">
        <v>188.62799999999999</v>
      </c>
      <c r="E36" s="85">
        <v>0</v>
      </c>
      <c r="F36" s="85">
        <v>0</v>
      </c>
      <c r="G36" s="85">
        <v>0</v>
      </c>
      <c r="H36" s="85">
        <v>199.70186999999999</v>
      </c>
      <c r="I36" s="85">
        <v>0</v>
      </c>
      <c r="J36" s="85">
        <v>0</v>
      </c>
      <c r="K36" s="85">
        <v>131</v>
      </c>
      <c r="L36" s="85">
        <v>120</v>
      </c>
      <c r="M36" s="85">
        <v>54</v>
      </c>
      <c r="N36" s="85">
        <v>0</v>
      </c>
      <c r="O36" s="85">
        <v>0</v>
      </c>
      <c r="P36" s="85">
        <v>5.3043800000000001</v>
      </c>
      <c r="Q36" s="85">
        <v>7.11</v>
      </c>
      <c r="R36" s="85">
        <v>11.237819999999999</v>
      </c>
      <c r="S36" s="85">
        <v>0</v>
      </c>
      <c r="T36" s="85">
        <v>0</v>
      </c>
      <c r="U36" s="85">
        <f t="shared" si="1"/>
        <v>1043.09295</v>
      </c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">
      <c r="A37" s="88" t="s">
        <v>1418</v>
      </c>
      <c r="B37" s="85">
        <v>234.34549999999999</v>
      </c>
      <c r="C37" s="85">
        <v>71.442210000000003</v>
      </c>
      <c r="D37" s="85">
        <v>501.89699999999999</v>
      </c>
      <c r="E37" s="85">
        <v>12.999979999999999</v>
      </c>
      <c r="F37" s="85">
        <v>34.055669999999999</v>
      </c>
      <c r="G37" s="85">
        <v>0</v>
      </c>
      <c r="H37" s="85">
        <v>2847.4077900000002</v>
      </c>
      <c r="I37" s="85">
        <v>6.9481299999999999</v>
      </c>
      <c r="J37" s="85">
        <v>0</v>
      </c>
      <c r="K37" s="85">
        <v>75</v>
      </c>
      <c r="L37" s="85">
        <v>7.3</v>
      </c>
      <c r="M37" s="85">
        <v>458.82684</v>
      </c>
      <c r="N37" s="85">
        <v>0</v>
      </c>
      <c r="O37" s="85">
        <v>1.5587800000000001</v>
      </c>
      <c r="P37" s="85">
        <v>20.2545</v>
      </c>
      <c r="Q37" s="85">
        <v>133.53335999999999</v>
      </c>
      <c r="R37" s="85">
        <v>167.26614000000001</v>
      </c>
      <c r="S37" s="85">
        <v>6.1096199999999996</v>
      </c>
      <c r="T37" s="85">
        <v>0</v>
      </c>
      <c r="U37" s="85">
        <f t="shared" si="1"/>
        <v>4578.9455200000011</v>
      </c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2">
      <c r="A38" s="90" t="s">
        <v>1419</v>
      </c>
      <c r="B38" s="85">
        <v>-107.34399999999999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-520.11400000000003</v>
      </c>
      <c r="I38" s="85">
        <v>0</v>
      </c>
      <c r="J38" s="85">
        <v>0</v>
      </c>
      <c r="K38" s="85">
        <v>-35</v>
      </c>
      <c r="L38" s="85">
        <v>0</v>
      </c>
      <c r="M38" s="85">
        <v>-107.855</v>
      </c>
      <c r="N38" s="85">
        <v>0</v>
      </c>
      <c r="O38" s="85">
        <v>0</v>
      </c>
      <c r="P38" s="85">
        <v>-5.0636200000000002</v>
      </c>
      <c r="Q38" s="85">
        <v>-106.61</v>
      </c>
      <c r="R38" s="85">
        <v>-82.764049999999997</v>
      </c>
      <c r="S38" s="85">
        <v>0</v>
      </c>
      <c r="T38" s="85">
        <v>0</v>
      </c>
      <c r="U38" s="85">
        <f t="shared" si="1"/>
        <v>-964.75067000000013</v>
      </c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">
      <c r="A39" s="90" t="s">
        <v>2533</v>
      </c>
      <c r="B39" s="85">
        <v>0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0</v>
      </c>
      <c r="P39" s="85">
        <v>0</v>
      </c>
      <c r="Q39" s="85">
        <v>0</v>
      </c>
      <c r="R39" s="85">
        <v>0</v>
      </c>
      <c r="S39" s="85">
        <v>0</v>
      </c>
      <c r="T39" s="85">
        <v>0</v>
      </c>
      <c r="U39" s="85">
        <f t="shared" si="1"/>
        <v>0</v>
      </c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">
      <c r="A40" s="90" t="s">
        <v>2534</v>
      </c>
      <c r="B40" s="85">
        <v>0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  <c r="N40" s="85">
        <v>0</v>
      </c>
      <c r="O40" s="85">
        <v>0</v>
      </c>
      <c r="P40" s="85">
        <v>0</v>
      </c>
      <c r="Q40" s="85">
        <v>0</v>
      </c>
      <c r="R40" s="85">
        <v>0</v>
      </c>
      <c r="S40" s="85">
        <v>0</v>
      </c>
      <c r="T40" s="85">
        <v>0</v>
      </c>
      <c r="U40" s="85">
        <f t="shared" si="1"/>
        <v>0</v>
      </c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">
      <c r="A41" s="88" t="s">
        <v>2535</v>
      </c>
      <c r="B41" s="85">
        <v>17.341039999999985</v>
      </c>
      <c r="C41" s="85">
        <v>-651.9225631999999</v>
      </c>
      <c r="D41" s="85">
        <v>-3100.1880000000001</v>
      </c>
      <c r="E41" s="85">
        <v>-12.511829999999998</v>
      </c>
      <c r="F41" s="85">
        <v>-27.854430000000001</v>
      </c>
      <c r="G41" s="85">
        <v>0</v>
      </c>
      <c r="H41" s="85">
        <v>-1363.4891900000002</v>
      </c>
      <c r="I41" s="85">
        <v>-83.927729999999997</v>
      </c>
      <c r="J41" s="85">
        <v>1.11883</v>
      </c>
      <c r="K41" s="85">
        <v>84.347089999999994</v>
      </c>
      <c r="L41" s="85">
        <v>-108.44995</v>
      </c>
      <c r="M41" s="85">
        <v>-302.29338999999987</v>
      </c>
      <c r="N41" s="85">
        <v>-6.9459999999999994E-2</v>
      </c>
      <c r="O41" s="85">
        <v>-37.184449999999998</v>
      </c>
      <c r="P41" s="85">
        <v>-35.002290000000002</v>
      </c>
      <c r="Q41" s="85">
        <v>-309.60778000000005</v>
      </c>
      <c r="R41" s="85">
        <v>102.02303000000002</v>
      </c>
      <c r="S41" s="85">
        <v>-59.46591999999999</v>
      </c>
      <c r="T41" s="85">
        <v>0</v>
      </c>
      <c r="U41" s="85">
        <f t="shared" si="1"/>
        <v>-5887.1369931999989</v>
      </c>
      <c r="V41" s="6"/>
      <c r="W41" s="6"/>
      <c r="X41" s="6"/>
      <c r="Y41" s="6"/>
      <c r="Z41" s="6"/>
      <c r="AA41" s="6"/>
      <c r="AB41" s="6"/>
      <c r="AC41" s="6"/>
      <c r="AD41" s="6"/>
    </row>
    <row r="42" spans="1:30" ht="12.75" customHeight="1" x14ac:dyDescent="0.2">
      <c r="A42" s="86" t="s">
        <v>1420</v>
      </c>
      <c r="B42" s="85">
        <v>-57.316290000000002</v>
      </c>
      <c r="C42" s="85">
        <v>-104.71579</v>
      </c>
      <c r="D42" s="85">
        <v>-2864.134</v>
      </c>
      <c r="E42" s="85">
        <v>-21.484509999999997</v>
      </c>
      <c r="F42" s="85">
        <v>-29.718630000000001</v>
      </c>
      <c r="G42" s="85">
        <v>0</v>
      </c>
      <c r="H42" s="85">
        <v>-759.82911000000013</v>
      </c>
      <c r="I42" s="85">
        <v>-122.30185</v>
      </c>
      <c r="J42" s="85">
        <v>-2.5618600000000002</v>
      </c>
      <c r="K42" s="85">
        <v>-222.32703000000001</v>
      </c>
      <c r="L42" s="85">
        <v>-141.65439999999998</v>
      </c>
      <c r="M42" s="85">
        <v>-61.49147</v>
      </c>
      <c r="N42" s="85">
        <v>-6.5099999999999991E-2</v>
      </c>
      <c r="O42" s="85">
        <v>-30.9161</v>
      </c>
      <c r="P42" s="85">
        <v>-14.40136</v>
      </c>
      <c r="Q42" s="85">
        <v>-240.69929000000002</v>
      </c>
      <c r="R42" s="85">
        <v>-70.54052999999999</v>
      </c>
      <c r="S42" s="85">
        <v>-61.373959999999997</v>
      </c>
      <c r="T42" s="85">
        <v>0</v>
      </c>
      <c r="U42" s="85">
        <f t="shared" si="1"/>
        <v>-4805.5312800000002</v>
      </c>
      <c r="V42" s="6"/>
      <c r="W42" s="6"/>
      <c r="X42" s="6"/>
      <c r="Y42" s="6"/>
      <c r="Z42" s="6"/>
      <c r="AA42" s="6"/>
      <c r="AB42" s="6"/>
      <c r="AC42" s="6"/>
      <c r="AD42" s="6"/>
    </row>
    <row r="43" spans="1:30" ht="12.75" customHeight="1" x14ac:dyDescent="0.2">
      <c r="A43" s="86" t="s">
        <v>1421</v>
      </c>
      <c r="B43" s="85">
        <v>142.14928</v>
      </c>
      <c r="C43" s="85">
        <v>0</v>
      </c>
      <c r="D43" s="85">
        <v>1339.0250000000001</v>
      </c>
      <c r="E43" s="85">
        <v>9.9828299999999999</v>
      </c>
      <c r="F43" s="85">
        <v>2.8742899999999998</v>
      </c>
      <c r="G43" s="85">
        <v>0</v>
      </c>
      <c r="H43" s="85">
        <v>25.369060000000001</v>
      </c>
      <c r="I43" s="85">
        <v>81.586439999999996</v>
      </c>
      <c r="J43" s="85">
        <v>4.9549200000000004</v>
      </c>
      <c r="K43" s="85">
        <v>306.67412000000002</v>
      </c>
      <c r="L43" s="85">
        <v>69.323890000000006</v>
      </c>
      <c r="M43" s="85">
        <v>58.119489999999999</v>
      </c>
      <c r="N43" s="85">
        <v>0</v>
      </c>
      <c r="O43" s="85">
        <v>5.3888800000000003</v>
      </c>
      <c r="P43" s="85">
        <v>0</v>
      </c>
      <c r="Q43" s="85">
        <v>34.898780000000002</v>
      </c>
      <c r="R43" s="85">
        <v>184.54037</v>
      </c>
      <c r="S43" s="85">
        <v>27.859590000000001</v>
      </c>
      <c r="T43" s="85">
        <v>0</v>
      </c>
      <c r="U43" s="85">
        <f t="shared" si="1"/>
        <v>2292.7469400000004</v>
      </c>
      <c r="V43" s="6"/>
      <c r="W43" s="6"/>
      <c r="X43" s="6"/>
      <c r="Y43" s="6"/>
      <c r="Z43" s="6"/>
      <c r="AA43" s="6"/>
      <c r="AB43" s="6"/>
      <c r="AC43" s="6"/>
      <c r="AD43" s="6"/>
    </row>
    <row r="44" spans="1:30" ht="12.75" customHeight="1" x14ac:dyDescent="0.2">
      <c r="A44" s="86" t="s">
        <v>1422</v>
      </c>
      <c r="B44" s="85">
        <v>-35.970300000000002</v>
      </c>
      <c r="C44" s="85">
        <v>-244.61367999999999</v>
      </c>
      <c r="D44" s="85">
        <v>-583.18799999999999</v>
      </c>
      <c r="E44" s="85">
        <v>0</v>
      </c>
      <c r="F44" s="85">
        <v>-1.0100899999999999</v>
      </c>
      <c r="G44" s="85">
        <v>0</v>
      </c>
      <c r="H44" s="85">
        <v>-481.96983</v>
      </c>
      <c r="I44" s="85">
        <v>-24.215009999999999</v>
      </c>
      <c r="J44" s="85">
        <v>-0.66158000000000006</v>
      </c>
      <c r="K44" s="85">
        <v>0</v>
      </c>
      <c r="L44" s="85">
        <v>-8.1526800000000001</v>
      </c>
      <c r="M44" s="85">
        <v>-165.94868</v>
      </c>
      <c r="N44" s="85">
        <v>0</v>
      </c>
      <c r="O44" s="85">
        <v>-6.1780400000000002</v>
      </c>
      <c r="P44" s="85">
        <v>-12.177390000000001</v>
      </c>
      <c r="Q44" s="85">
        <v>-63.068889999999996</v>
      </c>
      <c r="R44" s="85">
        <v>-0.63578999999999997</v>
      </c>
      <c r="S44" s="85">
        <v>-13.065099999999999</v>
      </c>
      <c r="T44" s="85">
        <v>0</v>
      </c>
      <c r="U44" s="85">
        <f t="shared" si="1"/>
        <v>-1640.8550599999999</v>
      </c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86" t="s">
        <v>1423</v>
      </c>
      <c r="B45" s="84">
        <v>-18.786150000000003</v>
      </c>
      <c r="C45" s="84">
        <v>-33.215073200000006</v>
      </c>
      <c r="D45" s="84">
        <v>-812.23400000000004</v>
      </c>
      <c r="E45" s="84">
        <v>0</v>
      </c>
      <c r="F45" s="84">
        <v>0</v>
      </c>
      <c r="G45" s="84">
        <v>0</v>
      </c>
      <c r="H45" s="84">
        <v>-139.90978000000001</v>
      </c>
      <c r="I45" s="84">
        <v>-17.975380000000001</v>
      </c>
      <c r="J45" s="84">
        <v>-0.59521000000000002</v>
      </c>
      <c r="K45" s="84">
        <v>0</v>
      </c>
      <c r="L45" s="84">
        <v>-21.689450000000001</v>
      </c>
      <c r="M45" s="84">
        <v>-70.032139999999998</v>
      </c>
      <c r="N45" s="84">
        <v>0</v>
      </c>
      <c r="O45" s="84">
        <v>-2.1372</v>
      </c>
      <c r="P45" s="84">
        <v>-5.1911300000000002</v>
      </c>
      <c r="Q45" s="84">
        <v>-6.72872</v>
      </c>
      <c r="R45" s="84">
        <v>-0.35363</v>
      </c>
      <c r="S45" s="84">
        <v>-1.1134900000000001</v>
      </c>
      <c r="T45" s="84">
        <v>0</v>
      </c>
      <c r="U45" s="85">
        <f t="shared" si="1"/>
        <v>-1129.9613531999998</v>
      </c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2">
      <c r="A46" s="86" t="s">
        <v>1424</v>
      </c>
      <c r="B46" s="85">
        <v>-4.07273</v>
      </c>
      <c r="C46" s="85">
        <v>-255.70070000000001</v>
      </c>
      <c r="D46" s="85">
        <v>0</v>
      </c>
      <c r="E46" s="85">
        <v>0</v>
      </c>
      <c r="F46" s="85">
        <v>0</v>
      </c>
      <c r="G46" s="85">
        <v>0</v>
      </c>
      <c r="H46" s="85">
        <v>-0.45183999999999996</v>
      </c>
      <c r="I46" s="85">
        <v>0</v>
      </c>
      <c r="J46" s="85">
        <v>0</v>
      </c>
      <c r="K46" s="85">
        <v>0</v>
      </c>
      <c r="L46" s="85">
        <v>0</v>
      </c>
      <c r="M46" s="85">
        <v>-2.5183400000000002</v>
      </c>
      <c r="N46" s="85">
        <v>0</v>
      </c>
      <c r="O46" s="85">
        <v>-1.7576700000000001</v>
      </c>
      <c r="P46" s="85">
        <v>-0.58734000000000008</v>
      </c>
      <c r="Q46" s="85">
        <v>-11.058020000000001</v>
      </c>
      <c r="R46" s="85">
        <v>-0.125</v>
      </c>
      <c r="S46" s="85">
        <v>0</v>
      </c>
      <c r="T46" s="85">
        <v>0</v>
      </c>
      <c r="U46" s="85">
        <f t="shared" si="1"/>
        <v>-276.27164000000005</v>
      </c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86" t="s">
        <v>699</v>
      </c>
      <c r="B47" s="85">
        <v>0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-0.83544000000000052</v>
      </c>
      <c r="N47" s="85">
        <v>0</v>
      </c>
      <c r="O47" s="85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f t="shared" si="1"/>
        <v>-0.83544000000000052</v>
      </c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86" t="s">
        <v>700</v>
      </c>
      <c r="B48" s="85">
        <v>-8.6627700000000001</v>
      </c>
      <c r="C48" s="85">
        <v>-13.67732</v>
      </c>
      <c r="D48" s="85">
        <v>-179.65700000000001</v>
      </c>
      <c r="E48" s="85">
        <v>-1.0101499999999999</v>
      </c>
      <c r="F48" s="85">
        <v>0</v>
      </c>
      <c r="G48" s="85">
        <v>0</v>
      </c>
      <c r="H48" s="85">
        <v>-6.6976899999999997</v>
      </c>
      <c r="I48" s="85">
        <v>-1.02193</v>
      </c>
      <c r="J48" s="85">
        <v>-1.7440000000000001E-2</v>
      </c>
      <c r="K48" s="85">
        <v>0</v>
      </c>
      <c r="L48" s="85">
        <v>-6.2773100000000008</v>
      </c>
      <c r="M48" s="85">
        <v>-59.586809999999907</v>
      </c>
      <c r="N48" s="85">
        <v>-4.3600000000000002E-3</v>
      </c>
      <c r="O48" s="85">
        <v>-1.5843200000000002</v>
      </c>
      <c r="P48" s="85">
        <v>-2.6450699999999996</v>
      </c>
      <c r="Q48" s="85">
        <v>-22.951640000000001</v>
      </c>
      <c r="R48" s="85">
        <v>-10.862390000000001</v>
      </c>
      <c r="S48" s="85">
        <v>-11.772959999999999</v>
      </c>
      <c r="T48" s="85">
        <v>0</v>
      </c>
      <c r="U48" s="85">
        <f t="shared" si="1"/>
        <v>-326.42915999999991</v>
      </c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86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6"/>
      <c r="W49" s="6"/>
      <c r="X49" s="6"/>
      <c r="Y49" s="6"/>
      <c r="Z49" s="6"/>
      <c r="AA49" s="6"/>
      <c r="AB49" s="6"/>
      <c r="AC49" s="6"/>
      <c r="AD49" s="6"/>
    </row>
    <row r="50" spans="1:30" s="4" customFormat="1" x14ac:dyDescent="0.2">
      <c r="A50" s="259" t="s">
        <v>742</v>
      </c>
      <c r="B50" s="260">
        <v>-7.3734800000000327</v>
      </c>
      <c r="C50" s="260">
        <v>-661.69794319999983</v>
      </c>
      <c r="D50" s="260">
        <v>-3809.797</v>
      </c>
      <c r="E50" s="260">
        <v>-276.54511000000002</v>
      </c>
      <c r="F50" s="260">
        <v>-77.845230000000015</v>
      </c>
      <c r="G50" s="260">
        <v>0</v>
      </c>
      <c r="H50" s="260">
        <v>-6120.4923600000002</v>
      </c>
      <c r="I50" s="260">
        <v>-227.35871999999998</v>
      </c>
      <c r="J50" s="260">
        <v>1.11883</v>
      </c>
      <c r="K50" s="260">
        <v>14.246589999999996</v>
      </c>
      <c r="L50" s="260">
        <v>-251.84375</v>
      </c>
      <c r="M50" s="260">
        <v>-249.40943999999988</v>
      </c>
      <c r="N50" s="260">
        <v>-6.9459999999999994E-2</v>
      </c>
      <c r="O50" s="260">
        <v>-101.10041</v>
      </c>
      <c r="P50" s="260">
        <v>-48.916530000000002</v>
      </c>
      <c r="Q50" s="260">
        <v>-389.99593000000004</v>
      </c>
      <c r="R50" s="260">
        <v>126.70244000000004</v>
      </c>
      <c r="S50" s="260">
        <v>-163.46159</v>
      </c>
      <c r="T50" s="260">
        <v>-30.246459999999999</v>
      </c>
      <c r="U50" s="260">
        <f>SUM(B50:T50)</f>
        <v>-12274.085553199999</v>
      </c>
      <c r="V50" s="8"/>
      <c r="W50" s="8"/>
      <c r="X50" s="8"/>
      <c r="Y50" s="8"/>
      <c r="Z50" s="8"/>
      <c r="AA50" s="8"/>
      <c r="AB50" s="8"/>
      <c r="AC50" s="8"/>
      <c r="AD50" s="8"/>
    </row>
    <row r="51" spans="1:30" ht="19.5" customHeight="1" x14ac:dyDescent="0.2">
      <c r="A51" s="86" t="s">
        <v>701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</row>
    <row r="52" spans="1:30" s="4" customFormat="1" ht="13.5" thickBot="1" x14ac:dyDescent="0.25">
      <c r="A52" s="263" t="s">
        <v>308</v>
      </c>
      <c r="B52" s="264">
        <v>205.72642999999988</v>
      </c>
      <c r="C52" s="264">
        <v>-281.88127320000001</v>
      </c>
      <c r="D52" s="264">
        <v>2375.027</v>
      </c>
      <c r="E52" s="264">
        <v>-78.292660000000055</v>
      </c>
      <c r="F52" s="264">
        <v>161.37468000000001</v>
      </c>
      <c r="G52" s="264">
        <v>0</v>
      </c>
      <c r="H52" s="264">
        <v>884.84620999999902</v>
      </c>
      <c r="I52" s="264">
        <v>373.88620999999995</v>
      </c>
      <c r="J52" s="264">
        <v>11.77223</v>
      </c>
      <c r="K52" s="264">
        <v>239.62186999999992</v>
      </c>
      <c r="L52" s="264">
        <v>176.05789000000007</v>
      </c>
      <c r="M52" s="264">
        <v>-418.75275000000062</v>
      </c>
      <c r="N52" s="264">
        <v>0.2164700000000003</v>
      </c>
      <c r="O52" s="264">
        <v>22.85599999999997</v>
      </c>
      <c r="P52" s="264">
        <v>-0.76857999999999449</v>
      </c>
      <c r="Q52" s="264">
        <v>-171.00908999999999</v>
      </c>
      <c r="R52" s="264">
        <v>451.58018000000004</v>
      </c>
      <c r="S52" s="264">
        <v>539.48185000000001</v>
      </c>
      <c r="T52" s="264">
        <v>561.22478999999998</v>
      </c>
      <c r="U52" s="264">
        <f>SUM(B52:T52)</f>
        <v>5052.9674567999982</v>
      </c>
      <c r="V52" s="8"/>
      <c r="W52" s="8"/>
      <c r="X52" s="8"/>
      <c r="Y52" s="8"/>
      <c r="Z52" s="8"/>
      <c r="AA52" s="8"/>
      <c r="AB52" s="8"/>
      <c r="AC52" s="8"/>
      <c r="AD52" s="8"/>
    </row>
  </sheetData>
  <mergeCells count="2">
    <mergeCell ref="A5:J6"/>
    <mergeCell ref="K5:U6"/>
  </mergeCells>
  <phoneticPr fontId="2" type="noConversion"/>
  <conditionalFormatting sqref="D9:AE9 B8:AE8">
    <cfRule type="expression" dxfId="17" priority="1" stopIfTrue="1">
      <formula>$BA8=1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09" top="0.49" bottom="0.98425196850393704" header="0.23" footer="0.51181102362204722"/>
  <pageSetup paperSize="8" scale="87" orientation="landscape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2"/>
  <sheetViews>
    <sheetView showGridLines="0" workbookViewId="0">
      <selection activeCell="A2" sqref="A2"/>
    </sheetView>
  </sheetViews>
  <sheetFormatPr defaultRowHeight="12.75" x14ac:dyDescent="0.2"/>
  <cols>
    <col min="1" max="1" width="28" style="3" customWidth="1"/>
    <col min="2" max="2" width="9.140625" style="3"/>
    <col min="3" max="3" width="11" style="3" customWidth="1"/>
    <col min="4" max="4" width="10.85546875" style="3" customWidth="1"/>
    <col min="5" max="16384" width="9.140625" style="3"/>
  </cols>
  <sheetData>
    <row r="1" spans="1:31" x14ac:dyDescent="0.2">
      <c r="A1" s="519" t="s">
        <v>185</v>
      </c>
    </row>
    <row r="2" spans="1:31" x14ac:dyDescent="0.2">
      <c r="A2" s="519" t="s">
        <v>2786</v>
      </c>
    </row>
    <row r="3" spans="1:31" x14ac:dyDescent="0.2">
      <c r="A3" s="20" t="s">
        <v>779</v>
      </c>
      <c r="V3" s="82" t="s">
        <v>743</v>
      </c>
    </row>
    <row r="5" spans="1:31" ht="12.75" customHeight="1" x14ac:dyDescent="0.2">
      <c r="A5" s="674" t="s">
        <v>2345</v>
      </c>
      <c r="B5" s="682"/>
      <c r="C5" s="682"/>
      <c r="D5" s="682"/>
      <c r="E5" s="682"/>
      <c r="F5" s="682"/>
      <c r="G5" s="682"/>
      <c r="H5" s="682"/>
      <c r="I5" s="682"/>
      <c r="J5" s="682"/>
      <c r="K5" s="675" t="s">
        <v>2766</v>
      </c>
      <c r="L5" s="675"/>
      <c r="M5" s="675"/>
      <c r="N5" s="675"/>
      <c r="O5" s="675"/>
      <c r="P5" s="675"/>
      <c r="Q5" s="675"/>
      <c r="R5" s="675"/>
      <c r="S5" s="675"/>
      <c r="T5" s="675"/>
      <c r="U5" s="675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x14ac:dyDescent="0.2">
      <c r="A6" s="682"/>
      <c r="B6" s="682"/>
      <c r="C6" s="682"/>
      <c r="D6" s="682"/>
      <c r="E6" s="682"/>
      <c r="F6" s="682"/>
      <c r="G6" s="682"/>
      <c r="H6" s="682"/>
      <c r="I6" s="682"/>
      <c r="J6" s="682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3.5" thickBot="1" x14ac:dyDescent="0.25">
      <c r="V7" s="14" t="s">
        <v>2525</v>
      </c>
    </row>
    <row r="8" spans="1:31" s="142" customFormat="1" ht="61.5" customHeight="1" thickBot="1" x14ac:dyDescent="0.25">
      <c r="A8" s="144"/>
      <c r="B8" s="267" t="s">
        <v>2507</v>
      </c>
      <c r="C8" s="267" t="s">
        <v>2718</v>
      </c>
      <c r="D8" s="267" t="s">
        <v>2719</v>
      </c>
      <c r="E8" s="267" t="s">
        <v>2720</v>
      </c>
      <c r="F8" s="267" t="s">
        <v>2721</v>
      </c>
      <c r="G8" s="267" t="s">
        <v>2722</v>
      </c>
      <c r="H8" s="267" t="s">
        <v>2723</v>
      </c>
      <c r="I8" s="267" t="s">
        <v>292</v>
      </c>
      <c r="J8" s="267" t="s">
        <v>2724</v>
      </c>
      <c r="K8" s="267" t="s">
        <v>2725</v>
      </c>
      <c r="L8" s="267" t="s">
        <v>293</v>
      </c>
      <c r="M8" s="267" t="s">
        <v>294</v>
      </c>
      <c r="N8" s="267" t="s">
        <v>295</v>
      </c>
      <c r="O8" s="267" t="s">
        <v>296</v>
      </c>
      <c r="P8" s="267" t="s">
        <v>297</v>
      </c>
      <c r="Q8" s="267" t="s">
        <v>298</v>
      </c>
      <c r="R8" s="267" t="s">
        <v>2726</v>
      </c>
      <c r="S8" s="267" t="s">
        <v>2727</v>
      </c>
      <c r="T8" s="267" t="s">
        <v>2728</v>
      </c>
      <c r="U8" s="267" t="s">
        <v>299</v>
      </c>
      <c r="V8" s="268"/>
    </row>
    <row r="9" spans="1:31" s="4" customFormat="1" ht="12.75" customHeight="1" x14ac:dyDescent="0.2">
      <c r="A9" s="87" t="s">
        <v>740</v>
      </c>
      <c r="B9" s="87"/>
      <c r="C9" s="87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02"/>
      <c r="W9" s="102"/>
      <c r="X9" s="102"/>
      <c r="Y9" s="102"/>
      <c r="Z9" s="102"/>
      <c r="AA9" s="102"/>
      <c r="AB9" s="102"/>
      <c r="AC9" s="102"/>
      <c r="AD9" s="102"/>
      <c r="AE9" s="103"/>
    </row>
    <row r="10" spans="1:31" ht="12.75" customHeight="1" x14ac:dyDescent="0.2">
      <c r="A10" s="88" t="s">
        <v>2526</v>
      </c>
      <c r="B10" s="84">
        <v>44318.636140000002</v>
      </c>
      <c r="C10" s="84">
        <v>0</v>
      </c>
      <c r="D10" s="84">
        <v>13088.191999999999</v>
      </c>
      <c r="E10" s="84">
        <v>0</v>
      </c>
      <c r="F10" s="84">
        <v>0</v>
      </c>
      <c r="G10" s="84">
        <v>0</v>
      </c>
      <c r="H10" s="84">
        <v>21680.725530000003</v>
      </c>
      <c r="I10" s="84">
        <v>0</v>
      </c>
      <c r="J10" s="84">
        <v>0</v>
      </c>
      <c r="K10" s="84">
        <v>8923.7244799999989</v>
      </c>
      <c r="L10" s="84">
        <v>21749.118030000001</v>
      </c>
      <c r="M10" s="84">
        <v>0</v>
      </c>
      <c r="N10" s="84">
        <v>0</v>
      </c>
      <c r="O10" s="84">
        <v>31508.902080000007</v>
      </c>
      <c r="P10" s="84">
        <v>95.823910000000126</v>
      </c>
      <c r="Q10" s="84">
        <v>2538.1989600000006</v>
      </c>
      <c r="R10" s="84">
        <v>0</v>
      </c>
      <c r="S10" s="84">
        <v>0</v>
      </c>
      <c r="T10" s="84">
        <v>0</v>
      </c>
      <c r="U10" s="84">
        <f>SUM(B10:T10)</f>
        <v>143903.32113000003</v>
      </c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12.75" customHeight="1" x14ac:dyDescent="0.2">
      <c r="A11" s="89" t="s">
        <v>2730</v>
      </c>
      <c r="B11" s="85">
        <v>54604.903810000003</v>
      </c>
      <c r="C11" s="85">
        <v>0</v>
      </c>
      <c r="D11" s="85">
        <v>15240.137000000001</v>
      </c>
      <c r="E11" s="85">
        <v>0</v>
      </c>
      <c r="F11" s="85">
        <v>0</v>
      </c>
      <c r="G11" s="85">
        <v>0</v>
      </c>
      <c r="H11" s="85">
        <v>49498.464030000003</v>
      </c>
      <c r="I11" s="85">
        <v>0</v>
      </c>
      <c r="J11" s="85">
        <v>0</v>
      </c>
      <c r="K11" s="85">
        <v>20561.555359999998</v>
      </c>
      <c r="L11" s="85">
        <v>39623.628210000003</v>
      </c>
      <c r="M11" s="85">
        <v>0</v>
      </c>
      <c r="N11" s="85">
        <v>0</v>
      </c>
      <c r="O11" s="85">
        <v>58244.776830000003</v>
      </c>
      <c r="P11" s="85">
        <v>768.90009999999995</v>
      </c>
      <c r="Q11" s="85">
        <v>5192.7740700000004</v>
      </c>
      <c r="R11" s="85">
        <v>0</v>
      </c>
      <c r="S11" s="85">
        <v>0</v>
      </c>
      <c r="T11" s="85">
        <v>0</v>
      </c>
      <c r="U11" s="84">
        <f t="shared" ref="U11:U25" si="0">SUM(B11:T11)</f>
        <v>243735.13941</v>
      </c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2.75" customHeight="1" x14ac:dyDescent="0.2">
      <c r="A12" s="88" t="s">
        <v>2528</v>
      </c>
      <c r="B12" s="84">
        <v>54515.196929999998</v>
      </c>
      <c r="C12" s="84">
        <v>0</v>
      </c>
      <c r="D12" s="84">
        <v>15240.137000000001</v>
      </c>
      <c r="E12" s="84">
        <v>0</v>
      </c>
      <c r="F12" s="84">
        <v>0</v>
      </c>
      <c r="G12" s="84">
        <v>0</v>
      </c>
      <c r="H12" s="84">
        <v>49498.464030000003</v>
      </c>
      <c r="I12" s="84">
        <v>0</v>
      </c>
      <c r="J12" s="84">
        <v>0</v>
      </c>
      <c r="K12" s="84">
        <v>20561.555359999998</v>
      </c>
      <c r="L12" s="84">
        <v>39623.628210000003</v>
      </c>
      <c r="M12" s="84">
        <v>0</v>
      </c>
      <c r="N12" s="84">
        <v>0</v>
      </c>
      <c r="O12" s="84">
        <v>58244.776830000003</v>
      </c>
      <c r="P12" s="84">
        <v>768.90009999999995</v>
      </c>
      <c r="Q12" s="84">
        <v>5192.7740700000004</v>
      </c>
      <c r="R12" s="84">
        <v>0</v>
      </c>
      <c r="S12" s="84">
        <v>0</v>
      </c>
      <c r="T12" s="84">
        <v>0</v>
      </c>
      <c r="U12" s="84">
        <f t="shared" si="0"/>
        <v>243645.43252999999</v>
      </c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12.75" customHeight="1" x14ac:dyDescent="0.2">
      <c r="A13" s="88" t="s">
        <v>2529</v>
      </c>
      <c r="B13" s="84">
        <v>89.706879999999998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f t="shared" si="0"/>
        <v>89.706879999999998</v>
      </c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x14ac:dyDescent="0.2">
      <c r="A14" s="88" t="s">
        <v>1407</v>
      </c>
      <c r="B14" s="85">
        <v>-10059.58389</v>
      </c>
      <c r="C14" s="85">
        <v>0</v>
      </c>
      <c r="D14" s="85">
        <v>-1142.625</v>
      </c>
      <c r="E14" s="85">
        <v>0</v>
      </c>
      <c r="F14" s="85">
        <v>0</v>
      </c>
      <c r="G14" s="85">
        <v>0</v>
      </c>
      <c r="H14" s="85">
        <v>-25538.761129999999</v>
      </c>
      <c r="I14" s="85">
        <v>0</v>
      </c>
      <c r="J14" s="85">
        <v>0</v>
      </c>
      <c r="K14" s="85">
        <v>-8423.0428499999998</v>
      </c>
      <c r="L14" s="85">
        <v>-19066.735800000002</v>
      </c>
      <c r="M14" s="85">
        <v>0</v>
      </c>
      <c r="N14" s="85">
        <v>0</v>
      </c>
      <c r="O14" s="85">
        <v>-23535.995749999998</v>
      </c>
      <c r="P14" s="85">
        <v>-658.50952999999993</v>
      </c>
      <c r="Q14" s="85">
        <v>-2488.69686</v>
      </c>
      <c r="R14" s="85">
        <v>0</v>
      </c>
      <c r="S14" s="85">
        <v>0</v>
      </c>
      <c r="T14" s="85">
        <v>0</v>
      </c>
      <c r="U14" s="84">
        <f t="shared" si="0"/>
        <v>-90913.950809999995</v>
      </c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">
      <c r="A15" s="88" t="s">
        <v>2528</v>
      </c>
      <c r="B15" s="85">
        <v>-10059.58389</v>
      </c>
      <c r="C15" s="85">
        <v>0</v>
      </c>
      <c r="D15" s="85">
        <v>-1142.625</v>
      </c>
      <c r="E15" s="85">
        <v>0</v>
      </c>
      <c r="F15" s="85">
        <v>0</v>
      </c>
      <c r="G15" s="85">
        <v>0</v>
      </c>
      <c r="H15" s="85">
        <v>-25538.761129999999</v>
      </c>
      <c r="I15" s="85">
        <v>0</v>
      </c>
      <c r="J15" s="85">
        <v>0</v>
      </c>
      <c r="K15" s="85">
        <v>-8423.0428499999998</v>
      </c>
      <c r="L15" s="85">
        <v>-19066.735800000002</v>
      </c>
      <c r="M15" s="85">
        <v>0</v>
      </c>
      <c r="N15" s="85">
        <v>0</v>
      </c>
      <c r="O15" s="85">
        <v>-23535.995749999998</v>
      </c>
      <c r="P15" s="85">
        <v>-658.50952999999993</v>
      </c>
      <c r="Q15" s="85">
        <v>-2488.69686</v>
      </c>
      <c r="R15" s="85">
        <v>0</v>
      </c>
      <c r="S15" s="85">
        <v>0</v>
      </c>
      <c r="T15" s="85">
        <v>0</v>
      </c>
      <c r="U15" s="84">
        <f t="shared" si="0"/>
        <v>-90913.950809999995</v>
      </c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">
      <c r="A16" s="88" t="s">
        <v>2529</v>
      </c>
      <c r="B16" s="85">
        <v>0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v>0</v>
      </c>
      <c r="R16" s="85">
        <v>0</v>
      </c>
      <c r="S16" s="85">
        <v>0</v>
      </c>
      <c r="T16" s="85">
        <v>0</v>
      </c>
      <c r="U16" s="84">
        <f t="shared" si="0"/>
        <v>0</v>
      </c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">
      <c r="A17" s="88" t="s">
        <v>1408</v>
      </c>
      <c r="B17" s="85">
        <v>-18879.725050000001</v>
      </c>
      <c r="C17" s="85">
        <v>0</v>
      </c>
      <c r="D17" s="85">
        <v>-1877.348</v>
      </c>
      <c r="E17" s="85">
        <v>0</v>
      </c>
      <c r="F17" s="85">
        <v>0</v>
      </c>
      <c r="G17" s="85">
        <v>0</v>
      </c>
      <c r="H17" s="85">
        <v>-16150.31234</v>
      </c>
      <c r="I17" s="85">
        <v>0</v>
      </c>
      <c r="J17" s="85">
        <v>0</v>
      </c>
      <c r="K17" s="85">
        <v>-8558.8570500000005</v>
      </c>
      <c r="L17" s="85">
        <v>-14043.501940000002</v>
      </c>
      <c r="M17" s="85">
        <v>0</v>
      </c>
      <c r="N17" s="85">
        <v>0</v>
      </c>
      <c r="O17" s="85">
        <v>-29327.32</v>
      </c>
      <c r="P17" s="85">
        <v>-314.82508999999999</v>
      </c>
      <c r="Q17" s="85">
        <v>-1926.1821200000002</v>
      </c>
      <c r="R17" s="85">
        <v>0</v>
      </c>
      <c r="S17" s="85">
        <v>0</v>
      </c>
      <c r="T17" s="85">
        <v>0</v>
      </c>
      <c r="U17" s="84">
        <f t="shared" si="0"/>
        <v>-91078.071589999992</v>
      </c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">
      <c r="A18" s="90" t="s">
        <v>1409</v>
      </c>
      <c r="B18" s="85">
        <v>3497.6965599999999</v>
      </c>
      <c r="C18" s="85">
        <v>0</v>
      </c>
      <c r="D18" s="85">
        <v>151.13399999999999</v>
      </c>
      <c r="E18" s="85">
        <v>0</v>
      </c>
      <c r="F18" s="85">
        <v>0</v>
      </c>
      <c r="G18" s="85">
        <v>0</v>
      </c>
      <c r="H18" s="85">
        <v>7666.4112100000002</v>
      </c>
      <c r="I18" s="85">
        <v>0</v>
      </c>
      <c r="J18" s="85">
        <v>0</v>
      </c>
      <c r="K18" s="85">
        <v>3804.0484000000001</v>
      </c>
      <c r="L18" s="85">
        <v>6774.4532900000004</v>
      </c>
      <c r="M18" s="85">
        <v>0</v>
      </c>
      <c r="N18" s="85">
        <v>0</v>
      </c>
      <c r="O18" s="85">
        <v>11755.877</v>
      </c>
      <c r="P18" s="85">
        <v>300.25191999999998</v>
      </c>
      <c r="Q18" s="85">
        <v>1062.99641</v>
      </c>
      <c r="R18" s="85">
        <v>0</v>
      </c>
      <c r="S18" s="85">
        <v>0</v>
      </c>
      <c r="T18" s="85">
        <v>0</v>
      </c>
      <c r="U18" s="84">
        <f t="shared" si="0"/>
        <v>35012.868790000008</v>
      </c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">
      <c r="A19" s="88" t="s">
        <v>1410</v>
      </c>
      <c r="B19" s="85">
        <v>17568.424609999998</v>
      </c>
      <c r="C19" s="85">
        <v>0</v>
      </c>
      <c r="D19" s="85">
        <v>716.89400000000001</v>
      </c>
      <c r="E19" s="85">
        <v>0</v>
      </c>
      <c r="F19" s="85">
        <v>0</v>
      </c>
      <c r="G19" s="85">
        <v>0</v>
      </c>
      <c r="H19" s="85">
        <v>13838.499300000001</v>
      </c>
      <c r="I19" s="85">
        <v>0</v>
      </c>
      <c r="J19" s="85">
        <v>0</v>
      </c>
      <c r="K19" s="85">
        <v>3621.2955900000002</v>
      </c>
      <c r="L19" s="85">
        <v>14156.99474</v>
      </c>
      <c r="M19" s="85">
        <v>0</v>
      </c>
      <c r="N19" s="85">
        <v>0</v>
      </c>
      <c r="O19" s="85">
        <v>23962.636999999999</v>
      </c>
      <c r="P19" s="85">
        <v>229.8116</v>
      </c>
      <c r="Q19" s="85">
        <v>1662.7537299999999</v>
      </c>
      <c r="R19" s="85">
        <v>0</v>
      </c>
      <c r="S19" s="85">
        <v>0</v>
      </c>
      <c r="T19" s="85">
        <v>0</v>
      </c>
      <c r="U19" s="84">
        <f t="shared" si="0"/>
        <v>75757.310570000001</v>
      </c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2.75" customHeight="1" x14ac:dyDescent="0.2">
      <c r="A20" s="88" t="s">
        <v>1411</v>
      </c>
      <c r="B20" s="85">
        <v>-2413.0798999999997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  <c r="H20" s="85">
        <v>-7633.5755399999998</v>
      </c>
      <c r="I20" s="85">
        <v>0</v>
      </c>
      <c r="J20" s="85">
        <v>0</v>
      </c>
      <c r="K20" s="85">
        <v>-2081.2749699999999</v>
      </c>
      <c r="L20" s="85">
        <v>-5695.7204699999993</v>
      </c>
      <c r="M20" s="85">
        <v>0</v>
      </c>
      <c r="N20" s="85">
        <v>0</v>
      </c>
      <c r="O20" s="85">
        <v>-9591.0730000000003</v>
      </c>
      <c r="P20" s="85">
        <v>-229.80509000000001</v>
      </c>
      <c r="Q20" s="85">
        <v>-965.44627000000003</v>
      </c>
      <c r="R20" s="85">
        <v>0</v>
      </c>
      <c r="S20" s="85">
        <v>0</v>
      </c>
      <c r="T20" s="85">
        <v>0</v>
      </c>
      <c r="U20" s="84">
        <f t="shared" si="0"/>
        <v>-28609.97524</v>
      </c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2.75" customHeight="1" x14ac:dyDescent="0.2">
      <c r="A21" s="88" t="s">
        <v>2530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4">
        <f t="shared" si="0"/>
        <v>0</v>
      </c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x14ac:dyDescent="0.2">
      <c r="A22" s="91" t="s">
        <v>1412</v>
      </c>
      <c r="B22" s="85">
        <v>0</v>
      </c>
      <c r="C22" s="85">
        <v>0</v>
      </c>
      <c r="D22" s="85">
        <v>238.452</v>
      </c>
      <c r="E22" s="85">
        <v>0</v>
      </c>
      <c r="F22" s="85">
        <v>0</v>
      </c>
      <c r="G22" s="85">
        <v>0</v>
      </c>
      <c r="H22" s="85">
        <v>1173.2984899999999</v>
      </c>
      <c r="I22" s="85">
        <v>0</v>
      </c>
      <c r="J22" s="85">
        <v>0</v>
      </c>
      <c r="K22" s="85">
        <v>470.45549000000005</v>
      </c>
      <c r="L22" s="85">
        <v>770.28154000000006</v>
      </c>
      <c r="M22" s="85">
        <v>0</v>
      </c>
      <c r="N22" s="85">
        <v>0</v>
      </c>
      <c r="O22" s="85">
        <v>4081.8255099999997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4">
        <f t="shared" si="0"/>
        <v>6734.3130299999993</v>
      </c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x14ac:dyDescent="0.2">
      <c r="A23" s="90" t="s">
        <v>2531</v>
      </c>
      <c r="B23" s="85">
        <v>30.126900000000003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787.16784999999993</v>
      </c>
      <c r="I23" s="85">
        <v>0</v>
      </c>
      <c r="J23" s="85">
        <v>0</v>
      </c>
      <c r="K23" s="85">
        <v>217.04648</v>
      </c>
      <c r="L23" s="85">
        <v>2.44855</v>
      </c>
      <c r="M23" s="85">
        <v>0</v>
      </c>
      <c r="N23" s="85">
        <v>0</v>
      </c>
      <c r="O23" s="85">
        <v>0</v>
      </c>
      <c r="P23" s="85">
        <v>0</v>
      </c>
      <c r="Q23" s="85">
        <v>0</v>
      </c>
      <c r="R23" s="85">
        <v>0</v>
      </c>
      <c r="S23" s="85">
        <v>0</v>
      </c>
      <c r="T23" s="85">
        <v>1.0972599999999999</v>
      </c>
      <c r="U23" s="84">
        <f t="shared" si="0"/>
        <v>1037.8870400000001</v>
      </c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x14ac:dyDescent="0.2">
      <c r="A24" s="90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4">
        <f t="shared" si="0"/>
        <v>0</v>
      </c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s="4" customFormat="1" x14ac:dyDescent="0.2">
      <c r="A25" s="257" t="s">
        <v>310</v>
      </c>
      <c r="B25" s="258">
        <v>44348.763039999998</v>
      </c>
      <c r="C25" s="258">
        <v>0</v>
      </c>
      <c r="D25" s="258">
        <v>13326.644</v>
      </c>
      <c r="E25" s="258">
        <v>0</v>
      </c>
      <c r="F25" s="258">
        <v>0</v>
      </c>
      <c r="G25" s="258">
        <v>0</v>
      </c>
      <c r="H25" s="258">
        <v>23641.191870000006</v>
      </c>
      <c r="I25" s="258">
        <v>0</v>
      </c>
      <c r="J25" s="258">
        <v>0</v>
      </c>
      <c r="K25" s="258">
        <v>9611.2264500000001</v>
      </c>
      <c r="L25" s="258">
        <v>22521.848120000002</v>
      </c>
      <c r="M25" s="258">
        <v>0</v>
      </c>
      <c r="N25" s="258">
        <v>0</v>
      </c>
      <c r="O25" s="258">
        <v>35590.727590000002</v>
      </c>
      <c r="P25" s="258">
        <v>95.823910000000126</v>
      </c>
      <c r="Q25" s="258">
        <v>2538.1989600000006</v>
      </c>
      <c r="R25" s="258">
        <v>0</v>
      </c>
      <c r="S25" s="258">
        <v>0</v>
      </c>
      <c r="T25" s="258">
        <v>1.0972599999999999</v>
      </c>
      <c r="U25" s="258">
        <f t="shared" si="0"/>
        <v>151675.52120000002</v>
      </c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21.75" customHeight="1" x14ac:dyDescent="0.2">
      <c r="A26" s="93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27" spans="1:31" ht="12.75" customHeight="1" x14ac:dyDescent="0.2">
      <c r="A27" s="94" t="s">
        <v>741</v>
      </c>
      <c r="B27" s="94"/>
      <c r="C27" s="94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</row>
    <row r="28" spans="1:31" x14ac:dyDescent="0.2">
      <c r="A28" s="88" t="s">
        <v>2532</v>
      </c>
      <c r="B28" s="85">
        <v>-36889.894680000005</v>
      </c>
      <c r="C28" s="85">
        <v>0</v>
      </c>
      <c r="D28" s="85">
        <v>-10810.986999999999</v>
      </c>
      <c r="E28" s="85">
        <v>0</v>
      </c>
      <c r="F28" s="85">
        <v>0</v>
      </c>
      <c r="G28" s="85">
        <v>0</v>
      </c>
      <c r="H28" s="85">
        <v>-18748.083019999998</v>
      </c>
      <c r="I28" s="85">
        <v>0</v>
      </c>
      <c r="J28" s="85">
        <v>0</v>
      </c>
      <c r="K28" s="85">
        <v>-7486.5349600000009</v>
      </c>
      <c r="L28" s="85">
        <v>-24274.863679999999</v>
      </c>
      <c r="M28" s="85">
        <v>0</v>
      </c>
      <c r="N28" s="85">
        <v>0</v>
      </c>
      <c r="O28" s="85">
        <v>-27331.836929999994</v>
      </c>
      <c r="P28" s="85">
        <v>-28.317420000000013</v>
      </c>
      <c r="Q28" s="85">
        <v>-2389.40715</v>
      </c>
      <c r="R28" s="85">
        <v>0</v>
      </c>
      <c r="S28" s="85">
        <v>-5.99993</v>
      </c>
      <c r="T28" s="85">
        <v>-74.63694000000001</v>
      </c>
      <c r="U28" s="84">
        <f t="shared" ref="U28:U48" si="1">SUM(B28:T28)</f>
        <v>-128040.56171000001</v>
      </c>
      <c r="V28" s="6"/>
      <c r="W28" s="6"/>
      <c r="X28" s="6"/>
      <c r="Y28" s="6"/>
      <c r="Z28" s="6"/>
      <c r="AA28" s="6"/>
      <c r="AB28" s="6"/>
      <c r="AC28" s="6"/>
      <c r="AD28" s="6"/>
    </row>
    <row r="29" spans="1:31" ht="12.75" customHeight="1" x14ac:dyDescent="0.2">
      <c r="A29" s="88" t="s">
        <v>1414</v>
      </c>
      <c r="B29" s="84">
        <v>-45699.27764</v>
      </c>
      <c r="C29" s="84">
        <v>0</v>
      </c>
      <c r="D29" s="84">
        <v>-10677.886</v>
      </c>
      <c r="E29" s="84">
        <v>0</v>
      </c>
      <c r="F29" s="84">
        <v>0</v>
      </c>
      <c r="G29" s="84">
        <v>0</v>
      </c>
      <c r="H29" s="84">
        <v>-38447.712369999994</v>
      </c>
      <c r="I29" s="84">
        <v>0</v>
      </c>
      <c r="J29" s="84">
        <v>0</v>
      </c>
      <c r="K29" s="84">
        <v>-13697.017240000001</v>
      </c>
      <c r="L29" s="84">
        <v>-43525.035049999999</v>
      </c>
      <c r="M29" s="84">
        <v>0</v>
      </c>
      <c r="N29" s="84">
        <v>0</v>
      </c>
      <c r="O29" s="84">
        <v>-45077.299589999995</v>
      </c>
      <c r="P29" s="84">
        <v>-451.60015000000004</v>
      </c>
      <c r="Q29" s="84">
        <v>-4700.8450499999999</v>
      </c>
      <c r="R29" s="84">
        <v>0</v>
      </c>
      <c r="S29" s="84">
        <v>-5.99993</v>
      </c>
      <c r="T29" s="84">
        <v>-0.92125999999999997</v>
      </c>
      <c r="U29" s="84">
        <f t="shared" si="1"/>
        <v>-202283.59427999999</v>
      </c>
      <c r="V29" s="5"/>
      <c r="W29" s="5"/>
      <c r="X29" s="5"/>
      <c r="Y29" s="5"/>
      <c r="Z29" s="5"/>
      <c r="AA29" s="5"/>
      <c r="AB29" s="5"/>
      <c r="AC29" s="5"/>
      <c r="AD29" s="5"/>
    </row>
    <row r="30" spans="1:31" ht="12.75" customHeight="1" x14ac:dyDescent="0.2">
      <c r="A30" s="88" t="s">
        <v>2528</v>
      </c>
      <c r="B30" s="85">
        <v>-44759.476920000001</v>
      </c>
      <c r="C30" s="85">
        <v>0</v>
      </c>
      <c r="D30" s="85">
        <v>-10677.886</v>
      </c>
      <c r="E30" s="85">
        <v>0</v>
      </c>
      <c r="F30" s="85">
        <v>0</v>
      </c>
      <c r="G30" s="85">
        <v>0</v>
      </c>
      <c r="H30" s="85">
        <v>-38447.712369999994</v>
      </c>
      <c r="I30" s="85">
        <v>0</v>
      </c>
      <c r="J30" s="85">
        <v>0</v>
      </c>
      <c r="K30" s="85">
        <v>-13697.017240000001</v>
      </c>
      <c r="L30" s="85">
        <v>-43525.035049999999</v>
      </c>
      <c r="M30" s="85">
        <v>0</v>
      </c>
      <c r="N30" s="85">
        <v>0</v>
      </c>
      <c r="O30" s="85">
        <v>-45077.299589999995</v>
      </c>
      <c r="P30" s="85">
        <v>-451.60015000000004</v>
      </c>
      <c r="Q30" s="85">
        <v>-4700.8450499999999</v>
      </c>
      <c r="R30" s="85">
        <v>0</v>
      </c>
      <c r="S30" s="85">
        <v>-5.99993</v>
      </c>
      <c r="T30" s="85">
        <v>-0.92125999999999997</v>
      </c>
      <c r="U30" s="84">
        <f t="shared" si="1"/>
        <v>-201343.79355999999</v>
      </c>
      <c r="V30" s="6"/>
      <c r="W30" s="6"/>
      <c r="X30" s="6"/>
      <c r="Y30" s="6"/>
      <c r="Z30" s="6"/>
      <c r="AA30" s="6"/>
      <c r="AB30" s="6"/>
      <c r="AC30" s="6"/>
      <c r="AD30" s="6"/>
    </row>
    <row r="31" spans="1:31" ht="12.75" customHeight="1" x14ac:dyDescent="0.2">
      <c r="A31" s="88" t="s">
        <v>2529</v>
      </c>
      <c r="B31" s="85">
        <v>-939.80071999999996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>
        <v>0</v>
      </c>
      <c r="P31" s="85">
        <v>0</v>
      </c>
      <c r="Q31" s="85">
        <v>0</v>
      </c>
      <c r="R31" s="85">
        <v>0</v>
      </c>
      <c r="S31" s="85">
        <v>0</v>
      </c>
      <c r="T31" s="85">
        <v>0</v>
      </c>
      <c r="U31" s="84">
        <f t="shared" si="1"/>
        <v>-939.80071999999996</v>
      </c>
      <c r="V31" s="6"/>
      <c r="W31" s="6"/>
      <c r="X31" s="6"/>
      <c r="Y31" s="6"/>
      <c r="Z31" s="6"/>
      <c r="AA31" s="6"/>
      <c r="AB31" s="6"/>
      <c r="AC31" s="6"/>
      <c r="AD31" s="6"/>
    </row>
    <row r="32" spans="1:31" ht="12.75" customHeight="1" x14ac:dyDescent="0.2">
      <c r="A32" s="88" t="s">
        <v>1415</v>
      </c>
      <c r="B32" s="84">
        <v>8368.1305800000009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19691.502939999998</v>
      </c>
      <c r="I32" s="84">
        <v>0</v>
      </c>
      <c r="J32" s="84">
        <v>0</v>
      </c>
      <c r="K32" s="84">
        <v>6269.8053399999999</v>
      </c>
      <c r="L32" s="84">
        <v>19229.97381</v>
      </c>
      <c r="M32" s="84">
        <v>0</v>
      </c>
      <c r="N32" s="84">
        <v>0</v>
      </c>
      <c r="O32" s="84">
        <v>18036.06882</v>
      </c>
      <c r="P32" s="84">
        <v>427.77406999999999</v>
      </c>
      <c r="Q32" s="84">
        <v>2311.48432</v>
      </c>
      <c r="R32" s="84">
        <v>0</v>
      </c>
      <c r="S32" s="84">
        <v>0</v>
      </c>
      <c r="T32" s="84">
        <v>0</v>
      </c>
      <c r="U32" s="84">
        <f t="shared" si="1"/>
        <v>74334.739880000008</v>
      </c>
      <c r="V32" s="5"/>
      <c r="W32" s="5"/>
      <c r="X32" s="5"/>
      <c r="Y32" s="5"/>
      <c r="Z32" s="5"/>
      <c r="AA32" s="5"/>
      <c r="AB32" s="5"/>
      <c r="AC32" s="5"/>
      <c r="AD32" s="5"/>
    </row>
    <row r="33" spans="1:30" ht="12.75" customHeight="1" x14ac:dyDescent="0.2">
      <c r="A33" s="88" t="s">
        <v>2528</v>
      </c>
      <c r="B33" s="85">
        <v>8368.1305800000009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  <c r="H33" s="85">
        <v>19691.502939999998</v>
      </c>
      <c r="I33" s="85">
        <v>0</v>
      </c>
      <c r="J33" s="85">
        <v>0</v>
      </c>
      <c r="K33" s="85">
        <v>6269.8053399999999</v>
      </c>
      <c r="L33" s="85">
        <v>19229.97381</v>
      </c>
      <c r="M33" s="85">
        <v>0</v>
      </c>
      <c r="N33" s="85">
        <v>0</v>
      </c>
      <c r="O33" s="85">
        <v>18036.06882</v>
      </c>
      <c r="P33" s="85">
        <v>427.77406999999999</v>
      </c>
      <c r="Q33" s="85">
        <v>2311.48432</v>
      </c>
      <c r="R33" s="85">
        <v>0</v>
      </c>
      <c r="S33" s="85">
        <v>0</v>
      </c>
      <c r="T33" s="85">
        <v>0</v>
      </c>
      <c r="U33" s="84">
        <f t="shared" si="1"/>
        <v>74334.739880000008</v>
      </c>
      <c r="V33" s="6"/>
      <c r="W33" s="6"/>
      <c r="X33" s="6"/>
      <c r="Y33" s="6"/>
      <c r="Z33" s="6"/>
      <c r="AA33" s="6"/>
      <c r="AB33" s="6"/>
      <c r="AC33" s="6"/>
      <c r="AD33" s="6"/>
    </row>
    <row r="34" spans="1:30" ht="12.75" customHeight="1" x14ac:dyDescent="0.2">
      <c r="A34" s="88" t="s">
        <v>2529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84">
        <f t="shared" si="1"/>
        <v>0</v>
      </c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">
      <c r="A35" s="88" t="s">
        <v>1416</v>
      </c>
      <c r="B35" s="85">
        <v>-16220.40949</v>
      </c>
      <c r="C35" s="85">
        <v>0</v>
      </c>
      <c r="D35" s="85">
        <v>-1793.6759999999999</v>
      </c>
      <c r="E35" s="85">
        <v>0</v>
      </c>
      <c r="F35" s="85">
        <v>0</v>
      </c>
      <c r="G35" s="85">
        <v>0</v>
      </c>
      <c r="H35" s="85">
        <v>-299.25041999999996</v>
      </c>
      <c r="I35" s="85">
        <v>0</v>
      </c>
      <c r="J35" s="85">
        <v>0</v>
      </c>
      <c r="K35" s="85">
        <v>-382.99546000000004</v>
      </c>
      <c r="L35" s="85">
        <v>-218.2978</v>
      </c>
      <c r="M35" s="85">
        <v>0</v>
      </c>
      <c r="N35" s="85">
        <v>0</v>
      </c>
      <c r="O35" s="85">
        <v>-956.52508</v>
      </c>
      <c r="P35" s="85">
        <v>-80.171729999999997</v>
      </c>
      <c r="Q35" s="85">
        <v>-330.28884999999997</v>
      </c>
      <c r="R35" s="85">
        <v>0</v>
      </c>
      <c r="S35" s="85">
        <v>0</v>
      </c>
      <c r="T35" s="85">
        <v>-143.55860000000001</v>
      </c>
      <c r="U35" s="84">
        <f t="shared" si="1"/>
        <v>-20425.173429999999</v>
      </c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">
      <c r="A36" s="90" t="s">
        <v>1417</v>
      </c>
      <c r="B36" s="85">
        <v>3300.7305300000003</v>
      </c>
      <c r="C36" s="85">
        <v>0</v>
      </c>
      <c r="D36" s="85">
        <v>0</v>
      </c>
      <c r="E36" s="85">
        <v>0</v>
      </c>
      <c r="F36" s="85">
        <v>0</v>
      </c>
      <c r="G36" s="85">
        <v>0</v>
      </c>
      <c r="H36" s="85">
        <v>222.82132000000001</v>
      </c>
      <c r="I36" s="85">
        <v>0</v>
      </c>
      <c r="J36" s="85">
        <v>0</v>
      </c>
      <c r="K36" s="85">
        <v>49.885589999999993</v>
      </c>
      <c r="L36" s="85">
        <v>0</v>
      </c>
      <c r="M36" s="85">
        <v>0</v>
      </c>
      <c r="N36" s="85">
        <v>0</v>
      </c>
      <c r="O36" s="85">
        <v>382.83647999999999</v>
      </c>
      <c r="P36" s="85">
        <v>75.67689</v>
      </c>
      <c r="Q36" s="85">
        <v>165.14443</v>
      </c>
      <c r="R36" s="85">
        <v>0</v>
      </c>
      <c r="S36" s="85">
        <v>2.14825</v>
      </c>
      <c r="T36" s="85">
        <v>0</v>
      </c>
      <c r="U36" s="84">
        <f t="shared" si="1"/>
        <v>4199.2434900000007</v>
      </c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">
      <c r="A37" s="88" t="s">
        <v>1418</v>
      </c>
      <c r="B37" s="85">
        <v>15897.581759999999</v>
      </c>
      <c r="C37" s="85">
        <v>0</v>
      </c>
      <c r="D37" s="85">
        <v>1660.575</v>
      </c>
      <c r="E37" s="85">
        <v>0</v>
      </c>
      <c r="F37" s="85">
        <v>0</v>
      </c>
      <c r="G37" s="85">
        <v>0</v>
      </c>
      <c r="H37" s="85">
        <v>309.54399999999998</v>
      </c>
      <c r="I37" s="85">
        <v>0</v>
      </c>
      <c r="J37" s="85">
        <v>0</v>
      </c>
      <c r="K37" s="85">
        <v>293.30796000000004</v>
      </c>
      <c r="L37" s="85">
        <v>238.49535999999998</v>
      </c>
      <c r="M37" s="85">
        <v>0</v>
      </c>
      <c r="N37" s="85">
        <v>0</v>
      </c>
      <c r="O37" s="85">
        <v>471.80409999999995</v>
      </c>
      <c r="P37" s="85">
        <v>65.271590000000003</v>
      </c>
      <c r="Q37" s="85">
        <v>330.20600000000002</v>
      </c>
      <c r="R37" s="85">
        <v>0</v>
      </c>
      <c r="S37" s="85">
        <v>0</v>
      </c>
      <c r="T37" s="85">
        <v>69.842919999999992</v>
      </c>
      <c r="U37" s="84">
        <f t="shared" si="1"/>
        <v>19336.628689999998</v>
      </c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2">
      <c r="A38" s="90" t="s">
        <v>1419</v>
      </c>
      <c r="B38" s="85">
        <v>-2536.6504199999999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-224.98848999999998</v>
      </c>
      <c r="I38" s="85">
        <v>0</v>
      </c>
      <c r="J38" s="85">
        <v>0</v>
      </c>
      <c r="K38" s="85">
        <v>-19.521150000000002</v>
      </c>
      <c r="L38" s="85">
        <v>0</v>
      </c>
      <c r="M38" s="85">
        <v>0</v>
      </c>
      <c r="N38" s="85">
        <v>0</v>
      </c>
      <c r="O38" s="85">
        <v>-188.72166000000001</v>
      </c>
      <c r="P38" s="85">
        <v>-65.268090000000001</v>
      </c>
      <c r="Q38" s="85">
        <v>-165.108</v>
      </c>
      <c r="R38" s="85">
        <v>0</v>
      </c>
      <c r="S38" s="85">
        <v>-2.14825</v>
      </c>
      <c r="T38" s="85">
        <v>0</v>
      </c>
      <c r="U38" s="84">
        <f t="shared" si="1"/>
        <v>-3202.4060600000007</v>
      </c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">
      <c r="A39" s="90" t="s">
        <v>2533</v>
      </c>
      <c r="B39" s="85">
        <v>0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0</v>
      </c>
      <c r="P39" s="85">
        <v>0</v>
      </c>
      <c r="Q39" s="85">
        <v>0</v>
      </c>
      <c r="R39" s="85">
        <v>0</v>
      </c>
      <c r="S39" s="85">
        <v>0</v>
      </c>
      <c r="T39" s="85">
        <v>0</v>
      </c>
      <c r="U39" s="84">
        <f t="shared" si="1"/>
        <v>0</v>
      </c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">
      <c r="A40" s="90" t="s">
        <v>2534</v>
      </c>
      <c r="B40" s="85">
        <v>0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  <c r="N40" s="85">
        <v>0</v>
      </c>
      <c r="O40" s="85">
        <v>0</v>
      </c>
      <c r="P40" s="85">
        <v>0</v>
      </c>
      <c r="Q40" s="85">
        <v>0</v>
      </c>
      <c r="R40" s="85">
        <v>0</v>
      </c>
      <c r="S40" s="85">
        <v>0</v>
      </c>
      <c r="T40" s="85">
        <v>0</v>
      </c>
      <c r="U40" s="84">
        <f t="shared" si="1"/>
        <v>0</v>
      </c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">
      <c r="A41" s="88" t="s">
        <v>2535</v>
      </c>
      <c r="B41" s="85">
        <v>-16554.619340000001</v>
      </c>
      <c r="C41" s="85">
        <v>0</v>
      </c>
      <c r="D41" s="85">
        <v>-2867.41</v>
      </c>
      <c r="E41" s="85">
        <v>0</v>
      </c>
      <c r="F41" s="85">
        <v>0</v>
      </c>
      <c r="G41" s="85">
        <v>0</v>
      </c>
      <c r="H41" s="85">
        <v>-5841.6562899999999</v>
      </c>
      <c r="I41" s="85">
        <v>0</v>
      </c>
      <c r="J41" s="85">
        <v>0</v>
      </c>
      <c r="K41" s="85">
        <v>-4085.9447400000004</v>
      </c>
      <c r="L41" s="85">
        <v>-4583.6257899999991</v>
      </c>
      <c r="M41" s="85">
        <v>0</v>
      </c>
      <c r="N41" s="85">
        <v>0</v>
      </c>
      <c r="O41" s="85">
        <v>-6368.7571200000011</v>
      </c>
      <c r="P41" s="85">
        <v>-238.63019000000003</v>
      </c>
      <c r="Q41" s="85">
        <v>-861.42288000000008</v>
      </c>
      <c r="R41" s="85">
        <v>0</v>
      </c>
      <c r="S41" s="85">
        <v>0</v>
      </c>
      <c r="T41" s="85">
        <v>0</v>
      </c>
      <c r="U41" s="84">
        <f t="shared" si="1"/>
        <v>-41402.066350000001</v>
      </c>
      <c r="V41" s="6"/>
      <c r="W41" s="6"/>
      <c r="X41" s="6"/>
      <c r="Y41" s="6"/>
      <c r="Z41" s="6"/>
      <c r="AA41" s="6"/>
      <c r="AB41" s="6"/>
      <c r="AC41" s="6"/>
      <c r="AD41" s="6"/>
    </row>
    <row r="42" spans="1:30" ht="12.75" customHeight="1" x14ac:dyDescent="0.2">
      <c r="A42" s="86" t="s">
        <v>1420</v>
      </c>
      <c r="B42" s="85">
        <v>-6624.9766</v>
      </c>
      <c r="C42" s="85">
        <v>0</v>
      </c>
      <c r="D42" s="85">
        <v>-938.59699999999998</v>
      </c>
      <c r="E42" s="85">
        <v>0</v>
      </c>
      <c r="F42" s="85">
        <v>0</v>
      </c>
      <c r="G42" s="85">
        <v>0</v>
      </c>
      <c r="H42" s="85">
        <v>-5955.3435899999995</v>
      </c>
      <c r="I42" s="85">
        <v>0</v>
      </c>
      <c r="J42" s="85">
        <v>0</v>
      </c>
      <c r="K42" s="85">
        <v>-988.20345999999995</v>
      </c>
      <c r="L42" s="85">
        <v>-5787.0558499999997</v>
      </c>
      <c r="M42" s="85">
        <v>0</v>
      </c>
      <c r="N42" s="85">
        <v>0</v>
      </c>
      <c r="O42" s="85">
        <v>-6957.7414800000006</v>
      </c>
      <c r="P42" s="85">
        <v>-23.405570000000001</v>
      </c>
      <c r="Q42" s="85">
        <v>-464.72859000000005</v>
      </c>
      <c r="R42" s="85">
        <v>0</v>
      </c>
      <c r="S42" s="85">
        <v>0</v>
      </c>
      <c r="T42" s="85">
        <v>0</v>
      </c>
      <c r="U42" s="84">
        <f t="shared" si="1"/>
        <v>-27740.05214</v>
      </c>
      <c r="V42" s="6"/>
      <c r="W42" s="6"/>
      <c r="X42" s="6"/>
      <c r="Y42" s="6"/>
      <c r="Z42" s="6"/>
      <c r="AA42" s="6"/>
      <c r="AB42" s="6"/>
      <c r="AC42" s="6"/>
      <c r="AD42" s="6"/>
    </row>
    <row r="43" spans="1:30" ht="12.75" customHeight="1" x14ac:dyDescent="0.2">
      <c r="A43" s="86" t="s">
        <v>1421</v>
      </c>
      <c r="B43" s="85">
        <v>1171.73956</v>
      </c>
      <c r="C43" s="85">
        <v>0</v>
      </c>
      <c r="D43" s="85">
        <v>648.58799999999997</v>
      </c>
      <c r="E43" s="85">
        <v>0</v>
      </c>
      <c r="F43" s="85">
        <v>0</v>
      </c>
      <c r="G43" s="85">
        <v>0</v>
      </c>
      <c r="H43" s="85">
        <v>5085.8840899999996</v>
      </c>
      <c r="I43" s="85">
        <v>0</v>
      </c>
      <c r="J43" s="85">
        <v>0</v>
      </c>
      <c r="K43" s="85">
        <v>0</v>
      </c>
      <c r="L43" s="85">
        <v>4732.38598</v>
      </c>
      <c r="M43" s="85">
        <v>0</v>
      </c>
      <c r="N43" s="85">
        <v>0</v>
      </c>
      <c r="O43" s="85">
        <v>5358.4051999999992</v>
      </c>
      <c r="P43" s="85">
        <v>48.919350000000001</v>
      </c>
      <c r="Q43" s="85">
        <v>425.10717999999997</v>
      </c>
      <c r="R43" s="85">
        <v>0</v>
      </c>
      <c r="S43" s="85">
        <v>0</v>
      </c>
      <c r="T43" s="85">
        <v>0</v>
      </c>
      <c r="U43" s="84">
        <f t="shared" si="1"/>
        <v>17471.029359999997</v>
      </c>
      <c r="V43" s="6"/>
      <c r="W43" s="6"/>
      <c r="X43" s="6"/>
      <c r="Y43" s="6"/>
      <c r="Z43" s="6"/>
      <c r="AA43" s="6"/>
      <c r="AB43" s="6"/>
      <c r="AC43" s="6"/>
      <c r="AD43" s="6"/>
    </row>
    <row r="44" spans="1:30" ht="12.75" customHeight="1" x14ac:dyDescent="0.2">
      <c r="A44" s="86" t="s">
        <v>1422</v>
      </c>
      <c r="B44" s="85">
        <v>-6673.4745400000002</v>
      </c>
      <c r="C44" s="85">
        <v>0</v>
      </c>
      <c r="D44" s="85">
        <v>-954.30700000000002</v>
      </c>
      <c r="E44" s="85">
        <v>0</v>
      </c>
      <c r="F44" s="85">
        <v>0</v>
      </c>
      <c r="G44" s="85">
        <v>0</v>
      </c>
      <c r="H44" s="85">
        <v>-3676.8280499999996</v>
      </c>
      <c r="I44" s="85">
        <v>0</v>
      </c>
      <c r="J44" s="85">
        <v>0</v>
      </c>
      <c r="K44" s="85">
        <v>-1716.2427</v>
      </c>
      <c r="L44" s="85">
        <v>-1973.50973</v>
      </c>
      <c r="M44" s="85">
        <v>0</v>
      </c>
      <c r="N44" s="85">
        <v>0</v>
      </c>
      <c r="O44" s="85">
        <v>-2073.8269299999997</v>
      </c>
      <c r="P44" s="85">
        <v>-163.00027000000003</v>
      </c>
      <c r="Q44" s="85">
        <v>-441.96249999999998</v>
      </c>
      <c r="R44" s="85">
        <v>0</v>
      </c>
      <c r="S44" s="85">
        <v>0</v>
      </c>
      <c r="T44" s="85">
        <v>0</v>
      </c>
      <c r="U44" s="84">
        <f t="shared" si="1"/>
        <v>-17673.151720000002</v>
      </c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86" t="s">
        <v>1423</v>
      </c>
      <c r="B45" s="84">
        <v>-2893.72831</v>
      </c>
      <c r="C45" s="84">
        <v>0</v>
      </c>
      <c r="D45" s="84">
        <v>-1329.11</v>
      </c>
      <c r="E45" s="84">
        <v>0</v>
      </c>
      <c r="F45" s="84">
        <v>0</v>
      </c>
      <c r="G45" s="84">
        <v>0</v>
      </c>
      <c r="H45" s="84">
        <v>-1067.00575</v>
      </c>
      <c r="I45" s="84">
        <v>0</v>
      </c>
      <c r="J45" s="84">
        <v>0</v>
      </c>
      <c r="K45" s="84">
        <v>-797.73451999999997</v>
      </c>
      <c r="L45" s="84">
        <v>-1289.9980700000001</v>
      </c>
      <c r="M45" s="84">
        <v>0</v>
      </c>
      <c r="N45" s="84">
        <v>0</v>
      </c>
      <c r="O45" s="84">
        <v>-714.49617999999998</v>
      </c>
      <c r="P45" s="84">
        <v>-57.876280000000001</v>
      </c>
      <c r="Q45" s="84">
        <v>0</v>
      </c>
      <c r="R45" s="84">
        <v>0</v>
      </c>
      <c r="S45" s="84">
        <v>0</v>
      </c>
      <c r="T45" s="84">
        <v>0</v>
      </c>
      <c r="U45" s="84">
        <f t="shared" si="1"/>
        <v>-8149.9491100000014</v>
      </c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2">
      <c r="A46" s="86" t="s">
        <v>1424</v>
      </c>
      <c r="B46" s="85">
        <v>-516.12272999999993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5">
        <v>-3.4470800000000001</v>
      </c>
      <c r="I46" s="85">
        <v>0</v>
      </c>
      <c r="J46" s="85">
        <v>0</v>
      </c>
      <c r="K46" s="85">
        <v>-16.989630000000002</v>
      </c>
      <c r="L46" s="85">
        <v>0</v>
      </c>
      <c r="M46" s="85">
        <v>0</v>
      </c>
      <c r="N46" s="85">
        <v>0</v>
      </c>
      <c r="O46" s="85">
        <v>-587.61453000000006</v>
      </c>
      <c r="P46" s="85">
        <v>-7.8617299999999997</v>
      </c>
      <c r="Q46" s="85">
        <v>-38.2744</v>
      </c>
      <c r="R46" s="85">
        <v>0</v>
      </c>
      <c r="S46" s="85">
        <v>0</v>
      </c>
      <c r="T46" s="85">
        <v>0</v>
      </c>
      <c r="U46" s="84">
        <f t="shared" si="1"/>
        <v>-1170.3101000000001</v>
      </c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86" t="s">
        <v>699</v>
      </c>
      <c r="B47" s="85">
        <v>0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85">
        <v>-146.94461999999999</v>
      </c>
      <c r="R47" s="85">
        <v>0</v>
      </c>
      <c r="S47" s="85">
        <v>0</v>
      </c>
      <c r="T47" s="85">
        <v>0</v>
      </c>
      <c r="U47" s="84">
        <f t="shared" si="1"/>
        <v>-146.94461999999999</v>
      </c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86" t="s">
        <v>700</v>
      </c>
      <c r="B48" s="85">
        <v>-1018.0567199999999</v>
      </c>
      <c r="C48" s="85">
        <v>0</v>
      </c>
      <c r="D48" s="85">
        <v>-293.98399999999998</v>
      </c>
      <c r="E48" s="85">
        <v>0</v>
      </c>
      <c r="F48" s="85">
        <v>0</v>
      </c>
      <c r="G48" s="85">
        <v>0</v>
      </c>
      <c r="H48" s="85">
        <v>-224.91590999999997</v>
      </c>
      <c r="I48" s="85">
        <v>0</v>
      </c>
      <c r="J48" s="85">
        <v>0</v>
      </c>
      <c r="K48" s="85">
        <v>-566.77443000000005</v>
      </c>
      <c r="L48" s="85">
        <v>-265.44812000000002</v>
      </c>
      <c r="M48" s="85">
        <v>0</v>
      </c>
      <c r="N48" s="85">
        <v>0</v>
      </c>
      <c r="O48" s="85">
        <v>-1393.4831999999999</v>
      </c>
      <c r="P48" s="85">
        <v>-35.40569</v>
      </c>
      <c r="Q48" s="85">
        <v>-194.61995000000002</v>
      </c>
      <c r="R48" s="85">
        <v>0</v>
      </c>
      <c r="S48" s="85">
        <v>0</v>
      </c>
      <c r="T48" s="85">
        <v>0</v>
      </c>
      <c r="U48" s="84">
        <f t="shared" si="1"/>
        <v>-3992.6880199999996</v>
      </c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86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6"/>
      <c r="W49" s="6"/>
      <c r="X49" s="6"/>
      <c r="Y49" s="6"/>
      <c r="Z49" s="6"/>
      <c r="AA49" s="6"/>
      <c r="AB49" s="6"/>
      <c r="AC49" s="6"/>
      <c r="AD49" s="6"/>
    </row>
    <row r="50" spans="1:30" s="4" customFormat="1" x14ac:dyDescent="0.2">
      <c r="A50" s="259" t="s">
        <v>2430</v>
      </c>
      <c r="B50" s="260">
        <v>-53444.51402000001</v>
      </c>
      <c r="C50" s="260">
        <v>0</v>
      </c>
      <c r="D50" s="260">
        <v>-13678.397000000001</v>
      </c>
      <c r="E50" s="260">
        <v>0</v>
      </c>
      <c r="F50" s="260">
        <v>0</v>
      </c>
      <c r="G50" s="260">
        <v>0</v>
      </c>
      <c r="H50" s="260">
        <v>-24589.739309999997</v>
      </c>
      <c r="I50" s="260">
        <v>0</v>
      </c>
      <c r="J50" s="260">
        <v>0</v>
      </c>
      <c r="K50" s="260">
        <v>-11572.479700000002</v>
      </c>
      <c r="L50" s="260">
        <v>-28858.48947</v>
      </c>
      <c r="M50" s="260">
        <v>0</v>
      </c>
      <c r="N50" s="260">
        <v>0</v>
      </c>
      <c r="O50" s="260">
        <v>-33700.59405</v>
      </c>
      <c r="P50" s="260">
        <v>-266.94761000000005</v>
      </c>
      <c r="Q50" s="260">
        <v>-3250.8300300000001</v>
      </c>
      <c r="R50" s="260">
        <v>0</v>
      </c>
      <c r="S50" s="260">
        <v>-5.99993</v>
      </c>
      <c r="T50" s="260">
        <v>-74.63694000000001</v>
      </c>
      <c r="U50" s="260">
        <f>SUM(B50:T50)</f>
        <v>-169442.62805999999</v>
      </c>
      <c r="V50" s="8"/>
      <c r="W50" s="8"/>
      <c r="X50" s="8"/>
      <c r="Y50" s="8"/>
      <c r="Z50" s="8"/>
      <c r="AA50" s="8"/>
      <c r="AB50" s="8"/>
      <c r="AC50" s="8"/>
      <c r="AD50" s="8"/>
    </row>
    <row r="51" spans="1:30" ht="19.5" customHeight="1" x14ac:dyDescent="0.2">
      <c r="A51" s="86" t="s">
        <v>701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</row>
    <row r="52" spans="1:30" s="4" customFormat="1" ht="13.5" thickBot="1" x14ac:dyDescent="0.25">
      <c r="A52" s="263" t="s">
        <v>308</v>
      </c>
      <c r="B52" s="264">
        <v>-9095.7509800000043</v>
      </c>
      <c r="C52" s="264">
        <v>0</v>
      </c>
      <c r="D52" s="264">
        <v>-351.75299999999999</v>
      </c>
      <c r="E52" s="264">
        <v>0</v>
      </c>
      <c r="F52" s="264">
        <v>0</v>
      </c>
      <c r="G52" s="264">
        <v>0</v>
      </c>
      <c r="H52" s="264">
        <v>-948.54743999999391</v>
      </c>
      <c r="I52" s="264">
        <v>0</v>
      </c>
      <c r="J52" s="264">
        <v>0</v>
      </c>
      <c r="K52" s="264">
        <v>-1961.2532500000018</v>
      </c>
      <c r="L52" s="264">
        <v>-6336.6413500000017</v>
      </c>
      <c r="M52" s="264">
        <v>0</v>
      </c>
      <c r="N52" s="264">
        <v>0</v>
      </c>
      <c r="O52" s="264">
        <v>1890.1335400000066</v>
      </c>
      <c r="P52" s="264">
        <v>-171.12369999999993</v>
      </c>
      <c r="Q52" s="264">
        <v>-712.63106999999934</v>
      </c>
      <c r="R52" s="264">
        <v>0</v>
      </c>
      <c r="S52" s="264">
        <v>-5.99993</v>
      </c>
      <c r="T52" s="264">
        <v>-73.539680000000018</v>
      </c>
      <c r="U52" s="264">
        <f>SUM(B52:T52)</f>
        <v>-17767.10686</v>
      </c>
      <c r="V52" s="8"/>
      <c r="W52" s="8"/>
      <c r="X52" s="8"/>
      <c r="Y52" s="8"/>
      <c r="Z52" s="8"/>
      <c r="AA52" s="8"/>
      <c r="AB52" s="8"/>
      <c r="AC52" s="8"/>
      <c r="AD52" s="8"/>
    </row>
  </sheetData>
  <mergeCells count="2">
    <mergeCell ref="A5:J6"/>
    <mergeCell ref="K5:U6"/>
  </mergeCells>
  <phoneticPr fontId="2" type="noConversion"/>
  <conditionalFormatting sqref="D9:AE9 B8:AE8">
    <cfRule type="expression" dxfId="16" priority="1" stopIfTrue="1">
      <formula>$BA8=1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1811023622047245" top="0.98425196850393704" bottom="0.98425196850393704" header="0.51181102362204722" footer="0.51181102362204722"/>
  <pageSetup paperSize="8" scale="87" orientation="landscape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9"/>
  <sheetViews>
    <sheetView showGridLines="0" workbookViewId="0">
      <selection activeCell="A2" sqref="A2"/>
    </sheetView>
  </sheetViews>
  <sheetFormatPr defaultRowHeight="12.75" x14ac:dyDescent="0.2"/>
  <cols>
    <col min="1" max="1" width="27.7109375" style="120" customWidth="1"/>
    <col min="2" max="20" width="9.140625" style="120"/>
    <col min="21" max="21" width="10.7109375" style="120" customWidth="1"/>
    <col min="22" max="16384" width="9.140625" style="120"/>
  </cols>
  <sheetData>
    <row r="1" spans="1:29" x14ac:dyDescent="0.2">
      <c r="A1" s="519" t="s">
        <v>185</v>
      </c>
    </row>
    <row r="2" spans="1:29" x14ac:dyDescent="0.2">
      <c r="A2" s="519" t="s">
        <v>2786</v>
      </c>
    </row>
    <row r="3" spans="1:29" x14ac:dyDescent="0.2">
      <c r="A3" s="20" t="s">
        <v>2804</v>
      </c>
      <c r="V3" s="82" t="s">
        <v>744</v>
      </c>
    </row>
    <row r="5" spans="1:29" ht="12.75" customHeight="1" x14ac:dyDescent="0.2">
      <c r="A5" s="679" t="s">
        <v>2805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8" t="s">
        <v>2806</v>
      </c>
      <c r="N5" s="678"/>
      <c r="O5" s="678"/>
      <c r="P5" s="678"/>
      <c r="Q5" s="678"/>
      <c r="R5" s="678"/>
      <c r="S5" s="678"/>
      <c r="T5" s="678"/>
      <c r="U5" s="678"/>
      <c r="V5" s="149"/>
      <c r="W5" s="149"/>
      <c r="X5" s="149"/>
      <c r="Y5" s="149"/>
      <c r="Z5" s="149"/>
      <c r="AA5" s="149"/>
      <c r="AB5" s="149"/>
      <c r="AC5" s="149"/>
    </row>
    <row r="6" spans="1:29" x14ac:dyDescent="0.2">
      <c r="A6" s="679"/>
      <c r="B6" s="679"/>
      <c r="C6" s="679"/>
      <c r="D6" s="679"/>
      <c r="E6" s="679"/>
      <c r="F6" s="679"/>
      <c r="G6" s="679"/>
      <c r="H6" s="679"/>
      <c r="I6" s="679"/>
      <c r="J6" s="679"/>
      <c r="K6" s="679"/>
      <c r="L6" s="679"/>
      <c r="M6" s="678"/>
      <c r="N6" s="678"/>
      <c r="O6" s="678"/>
      <c r="P6" s="678"/>
      <c r="Q6" s="678"/>
      <c r="R6" s="678"/>
      <c r="S6" s="678"/>
      <c r="T6" s="678"/>
      <c r="U6" s="678"/>
      <c r="V6" s="149"/>
      <c r="W6" s="149"/>
      <c r="X6" s="149"/>
      <c r="Y6" s="149"/>
      <c r="Z6" s="149"/>
      <c r="AA6" s="149"/>
      <c r="AB6" s="149"/>
      <c r="AC6" s="149"/>
    </row>
    <row r="7" spans="1:29" ht="13.5" thickBot="1" x14ac:dyDescent="0.25">
      <c r="V7" s="14" t="s">
        <v>2410</v>
      </c>
    </row>
    <row r="8" spans="1:29" s="142" customFormat="1" ht="61.5" customHeight="1" thickBot="1" x14ac:dyDescent="0.25">
      <c r="A8" s="144"/>
      <c r="B8" s="267" t="s">
        <v>2507</v>
      </c>
      <c r="C8" s="267" t="s">
        <v>2718</v>
      </c>
      <c r="D8" s="267" t="s">
        <v>2719</v>
      </c>
      <c r="E8" s="267" t="s">
        <v>2720</v>
      </c>
      <c r="F8" s="267" t="s">
        <v>2721</v>
      </c>
      <c r="G8" s="267" t="s">
        <v>2722</v>
      </c>
      <c r="H8" s="267" t="s">
        <v>2723</v>
      </c>
      <c r="I8" s="267" t="s">
        <v>292</v>
      </c>
      <c r="J8" s="267" t="s">
        <v>2724</v>
      </c>
      <c r="K8" s="267" t="s">
        <v>2725</v>
      </c>
      <c r="L8" s="267" t="s">
        <v>293</v>
      </c>
      <c r="M8" s="267" t="s">
        <v>294</v>
      </c>
      <c r="N8" s="267" t="s">
        <v>295</v>
      </c>
      <c r="O8" s="267" t="s">
        <v>296</v>
      </c>
      <c r="P8" s="267" t="s">
        <v>297</v>
      </c>
      <c r="Q8" s="267" t="s">
        <v>298</v>
      </c>
      <c r="R8" s="267" t="s">
        <v>2726</v>
      </c>
      <c r="S8" s="267" t="s">
        <v>2727</v>
      </c>
      <c r="T8" s="267" t="s">
        <v>2728</v>
      </c>
      <c r="U8" s="267" t="s">
        <v>299</v>
      </c>
      <c r="V8" s="268"/>
    </row>
    <row r="9" spans="1:29" x14ac:dyDescent="0.2">
      <c r="A9" s="124" t="s">
        <v>745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244"/>
    </row>
    <row r="10" spans="1:29" x14ac:dyDescent="0.2">
      <c r="A10" s="130" t="s">
        <v>2751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pans="1:29" s="3" customFormat="1" x14ac:dyDescent="0.2">
      <c r="A11" s="86" t="s">
        <v>2743</v>
      </c>
      <c r="B11" s="86">
        <v>12449</v>
      </c>
      <c r="C11" s="86">
        <v>570812</v>
      </c>
      <c r="D11" s="86">
        <v>49790</v>
      </c>
      <c r="E11" s="86">
        <v>751487</v>
      </c>
      <c r="F11" s="86">
        <v>10402</v>
      </c>
      <c r="G11" s="86">
        <v>138071</v>
      </c>
      <c r="H11" s="86">
        <v>268856</v>
      </c>
      <c r="I11" s="86">
        <v>1550537</v>
      </c>
      <c r="J11" s="86">
        <v>450904</v>
      </c>
      <c r="K11" s="86">
        <v>0</v>
      </c>
      <c r="L11" s="86">
        <v>16975</v>
      </c>
      <c r="M11" s="86">
        <v>84631</v>
      </c>
      <c r="N11" s="86">
        <v>162256</v>
      </c>
      <c r="O11" s="86">
        <v>52912</v>
      </c>
      <c r="P11" s="86">
        <v>1430</v>
      </c>
      <c r="Q11" s="86">
        <v>7321</v>
      </c>
      <c r="R11" s="86">
        <v>135707</v>
      </c>
      <c r="S11" s="86">
        <v>989266</v>
      </c>
      <c r="T11" s="86">
        <v>385338</v>
      </c>
      <c r="U11" s="86">
        <f>SUM(B11:T11)</f>
        <v>5639144</v>
      </c>
    </row>
    <row r="12" spans="1:29" s="3" customFormat="1" x14ac:dyDescent="0.2">
      <c r="A12" s="86" t="s">
        <v>2744</v>
      </c>
      <c r="B12" s="86">
        <v>9348.0390000000007</v>
      </c>
      <c r="C12" s="86">
        <v>60640.872859999996</v>
      </c>
      <c r="D12" s="86">
        <v>58783.33</v>
      </c>
      <c r="E12" s="86">
        <v>340536.47944999998</v>
      </c>
      <c r="F12" s="86">
        <v>10292.145480000001</v>
      </c>
      <c r="G12" s="86">
        <v>131470.85690000001</v>
      </c>
      <c r="H12" s="86">
        <v>70571.78125</v>
      </c>
      <c r="I12" s="86">
        <v>183572.99346</v>
      </c>
      <c r="J12" s="86">
        <v>33489.98545</v>
      </c>
      <c r="K12" s="86">
        <v>7293.0259100000003</v>
      </c>
      <c r="L12" s="86">
        <v>24342.241100000003</v>
      </c>
      <c r="M12" s="86">
        <v>25470.401530000003</v>
      </c>
      <c r="N12" s="86">
        <v>98599.822520000016</v>
      </c>
      <c r="O12" s="86">
        <v>23816.040719999997</v>
      </c>
      <c r="P12" s="86">
        <v>2395.5429399999998</v>
      </c>
      <c r="Q12" s="86">
        <v>16328.97867</v>
      </c>
      <c r="R12" s="86">
        <v>87362.130889999971</v>
      </c>
      <c r="S12" s="86">
        <v>85506.346539999999</v>
      </c>
      <c r="T12" s="86">
        <v>111844.86898</v>
      </c>
      <c r="U12" s="86">
        <f t="shared" ref="U12:U17" si="0">SUM(B12:T12)</f>
        <v>1381665.8836500002</v>
      </c>
    </row>
    <row r="13" spans="1:29" s="3" customFormat="1" x14ac:dyDescent="0.2">
      <c r="A13" s="86" t="s">
        <v>2691</v>
      </c>
      <c r="B13" s="86">
        <v>328295.36118000007</v>
      </c>
      <c r="C13" s="86">
        <v>14415204.567</v>
      </c>
      <c r="D13" s="86">
        <v>6127873.7953082267</v>
      </c>
      <c r="E13" s="86">
        <v>18051693.797650002</v>
      </c>
      <c r="F13" s="86">
        <v>306201.83738435089</v>
      </c>
      <c r="G13" s="86">
        <v>4152058.2852711859</v>
      </c>
      <c r="H13" s="86">
        <v>4631468.2463207757</v>
      </c>
      <c r="I13" s="86">
        <v>9940136.7200000007</v>
      </c>
      <c r="J13" s="86">
        <v>2993285.2046800004</v>
      </c>
      <c r="K13" s="86">
        <v>162102.95202000003</v>
      </c>
      <c r="L13" s="86">
        <v>1100125.5417162681</v>
      </c>
      <c r="M13" s="86">
        <v>2520579.1510493699</v>
      </c>
      <c r="N13" s="86">
        <v>19991440.869847998</v>
      </c>
      <c r="O13" s="86">
        <v>2350199.5594899999</v>
      </c>
      <c r="P13" s="86">
        <v>26115.472460000001</v>
      </c>
      <c r="Q13" s="86">
        <v>2308348.3542799996</v>
      </c>
      <c r="R13" s="86">
        <v>5947570.342912782</v>
      </c>
      <c r="S13" s="86">
        <v>8171715.0715500005</v>
      </c>
      <c r="T13" s="86">
        <v>10248917.422509998</v>
      </c>
      <c r="U13" s="86">
        <f t="shared" si="0"/>
        <v>113773332.55263093</v>
      </c>
    </row>
    <row r="14" spans="1:29" x14ac:dyDescent="0.2">
      <c r="A14" s="106" t="s">
        <v>2745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3"/>
    </row>
    <row r="15" spans="1:29" s="3" customFormat="1" x14ac:dyDescent="0.2">
      <c r="A15" s="86" t="s">
        <v>2743</v>
      </c>
      <c r="B15" s="86">
        <v>2677</v>
      </c>
      <c r="C15" s="86">
        <v>15486</v>
      </c>
      <c r="D15" s="86">
        <v>23058</v>
      </c>
      <c r="E15" s="86">
        <v>17684</v>
      </c>
      <c r="F15" s="86">
        <v>12616</v>
      </c>
      <c r="G15" s="86">
        <v>0</v>
      </c>
      <c r="H15" s="86">
        <v>2306511</v>
      </c>
      <c r="I15" s="86">
        <v>5594</v>
      </c>
      <c r="J15" s="86">
        <v>178</v>
      </c>
      <c r="K15" s="86">
        <v>58906</v>
      </c>
      <c r="L15" s="86">
        <v>1959</v>
      </c>
      <c r="M15" s="86">
        <v>2935</v>
      </c>
      <c r="N15" s="86">
        <v>254</v>
      </c>
      <c r="O15" s="86">
        <v>29054</v>
      </c>
      <c r="P15" s="86">
        <v>2745</v>
      </c>
      <c r="Q15" s="86">
        <v>671</v>
      </c>
      <c r="R15" s="86">
        <v>6986</v>
      </c>
      <c r="S15" s="86">
        <v>12723</v>
      </c>
      <c r="T15" s="86">
        <v>34965</v>
      </c>
      <c r="U15" s="86">
        <f t="shared" si="0"/>
        <v>2535002</v>
      </c>
    </row>
    <row r="16" spans="1:29" s="3" customFormat="1" x14ac:dyDescent="0.2">
      <c r="A16" s="86" t="s">
        <v>2744</v>
      </c>
      <c r="B16" s="86">
        <v>407.21121168380944</v>
      </c>
      <c r="C16" s="86">
        <v>677.44361000000004</v>
      </c>
      <c r="D16" s="86">
        <v>9144.1540000000005</v>
      </c>
      <c r="E16" s="86">
        <v>205.87657000000002</v>
      </c>
      <c r="F16" s="86">
        <v>282.66934999999995</v>
      </c>
      <c r="G16" s="86">
        <v>0</v>
      </c>
      <c r="H16" s="86">
        <v>7145.2325599999995</v>
      </c>
      <c r="I16" s="86">
        <v>777.68047000000001</v>
      </c>
      <c r="J16" s="86">
        <v>27.98312</v>
      </c>
      <c r="K16" s="86">
        <v>989.78694999999993</v>
      </c>
      <c r="L16" s="86">
        <v>737.47852999999998</v>
      </c>
      <c r="M16" s="86">
        <v>1146.1698200000001</v>
      </c>
      <c r="N16" s="86">
        <v>2.7581500000000001</v>
      </c>
      <c r="O16" s="86">
        <v>183.65100000000001</v>
      </c>
      <c r="P16" s="86">
        <v>76.123179999999991</v>
      </c>
      <c r="Q16" s="86">
        <v>475.41853000000003</v>
      </c>
      <c r="R16" s="86">
        <v>513.20846999999992</v>
      </c>
      <c r="S16" s="86">
        <v>489.39985999999999</v>
      </c>
      <c r="T16" s="86">
        <v>840.41764000000001</v>
      </c>
      <c r="U16" s="86">
        <f t="shared" si="0"/>
        <v>24122.663021683813</v>
      </c>
    </row>
    <row r="17" spans="1:22" s="3" customFormat="1" x14ac:dyDescent="0.2">
      <c r="A17" s="86" t="s">
        <v>2691</v>
      </c>
      <c r="B17" s="86">
        <v>983679.58281679987</v>
      </c>
      <c r="C17" s="86">
        <v>2050756.98</v>
      </c>
      <c r="D17" s="86">
        <v>3918875.719</v>
      </c>
      <c r="E17" s="86">
        <v>505297.65054</v>
      </c>
      <c r="F17" s="86">
        <v>173278.73</v>
      </c>
      <c r="G17" s="86">
        <v>0</v>
      </c>
      <c r="H17" s="86">
        <v>14042894.694602503</v>
      </c>
      <c r="I17" s="86">
        <v>551156.48675000004</v>
      </c>
      <c r="J17" s="86">
        <v>15144.647000000001</v>
      </c>
      <c r="K17" s="86">
        <v>1205723.9750000001</v>
      </c>
      <c r="L17" s="86">
        <v>520719.82</v>
      </c>
      <c r="M17" s="86">
        <v>570441.59364999994</v>
      </c>
      <c r="N17" s="86">
        <v>6597.7550000000001</v>
      </c>
      <c r="O17" s="86">
        <v>424683.76199999999</v>
      </c>
      <c r="P17" s="86">
        <v>110149.3572</v>
      </c>
      <c r="Q17" s="86">
        <v>1445553.09</v>
      </c>
      <c r="R17" s="86">
        <v>495294.84399999998</v>
      </c>
      <c r="S17" s="86">
        <v>312864.83236</v>
      </c>
      <c r="T17" s="86">
        <v>13852.453</v>
      </c>
      <c r="U17" s="86">
        <f t="shared" si="0"/>
        <v>27346965.9729193</v>
      </c>
    </row>
    <row r="18" spans="1:22" s="150" customFormat="1" x14ac:dyDescent="0.2">
      <c r="A18" s="128" t="s">
        <v>2032</v>
      </c>
      <c r="B18" s="241">
        <v>0.41396733122969409</v>
      </c>
      <c r="C18" s="241">
        <v>0.33033831731734492</v>
      </c>
      <c r="D18" s="241">
        <v>2.3333615699181602</v>
      </c>
      <c r="E18" s="241">
        <v>0.40743623046729865</v>
      </c>
      <c r="F18" s="241">
        <v>1.6312986019692086</v>
      </c>
      <c r="G18" s="241" t="s">
        <v>1575</v>
      </c>
      <c r="H18" s="241">
        <v>0.50881479320259559</v>
      </c>
      <c r="I18" s="241">
        <v>1.4109975818042932</v>
      </c>
      <c r="J18" s="241">
        <v>1.8477234893622809</v>
      </c>
      <c r="K18" s="241">
        <v>0.82090675023692705</v>
      </c>
      <c r="L18" s="241">
        <v>1.4162674468584662</v>
      </c>
      <c r="M18" s="241">
        <v>2.0092676143514945</v>
      </c>
      <c r="N18" s="241">
        <v>0.41804371335401208</v>
      </c>
      <c r="O18" s="241">
        <v>0.4324417753462399</v>
      </c>
      <c r="P18" s="241">
        <v>0.69109055136637687</v>
      </c>
      <c r="Q18" s="241">
        <v>0.32888347947151497</v>
      </c>
      <c r="R18" s="241">
        <v>1.0361676004040938</v>
      </c>
      <c r="S18" s="241">
        <v>1.564253343235678</v>
      </c>
      <c r="T18" s="241">
        <v>60.669228764031899</v>
      </c>
      <c r="U18" s="241">
        <v>0.88209650187781685</v>
      </c>
      <c r="V18" s="3"/>
    </row>
    <row r="19" spans="1:22" x14ac:dyDescent="0.2">
      <c r="A19" s="106" t="s">
        <v>2746</v>
      </c>
      <c r="B19" s="126">
        <v>0</v>
      </c>
      <c r="C19" s="126">
        <v>0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v>0</v>
      </c>
      <c r="U19" s="126"/>
      <c r="V19" s="3"/>
    </row>
    <row r="20" spans="1:22" s="3" customFormat="1" x14ac:dyDescent="0.2">
      <c r="A20" s="86" t="s">
        <v>2743</v>
      </c>
      <c r="B20" s="86">
        <v>30274</v>
      </c>
      <c r="C20" s="86">
        <v>0</v>
      </c>
      <c r="D20" s="86">
        <v>2031</v>
      </c>
      <c r="E20" s="86">
        <v>0</v>
      </c>
      <c r="F20" s="86">
        <v>0</v>
      </c>
      <c r="G20" s="86">
        <v>0</v>
      </c>
      <c r="H20" s="86">
        <v>2843</v>
      </c>
      <c r="I20" s="86">
        <v>0</v>
      </c>
      <c r="J20" s="86">
        <v>0</v>
      </c>
      <c r="K20" s="86">
        <v>2919</v>
      </c>
      <c r="L20" s="86">
        <v>22935</v>
      </c>
      <c r="M20" s="86">
        <v>0</v>
      </c>
      <c r="N20" s="86">
        <v>0</v>
      </c>
      <c r="O20" s="86">
        <v>103420</v>
      </c>
      <c r="P20" s="86">
        <v>294</v>
      </c>
      <c r="Q20" s="86">
        <v>20549</v>
      </c>
      <c r="R20" s="86">
        <v>0</v>
      </c>
      <c r="S20" s="86">
        <v>0</v>
      </c>
      <c r="T20" s="86">
        <v>0</v>
      </c>
      <c r="U20" s="86">
        <f>SUM(B20:T20)</f>
        <v>185265</v>
      </c>
    </row>
    <row r="21" spans="1:22" s="3" customFormat="1" x14ac:dyDescent="0.2">
      <c r="A21" s="86" t="s">
        <v>2744</v>
      </c>
      <c r="B21" s="86">
        <v>56964.530154819993</v>
      </c>
      <c r="C21" s="86">
        <v>0</v>
      </c>
      <c r="D21" s="86">
        <v>15240.137000000001</v>
      </c>
      <c r="E21" s="86">
        <v>0</v>
      </c>
      <c r="F21" s="86">
        <v>0</v>
      </c>
      <c r="G21" s="86">
        <v>0</v>
      </c>
      <c r="H21" s="86">
        <v>49498.464030000003</v>
      </c>
      <c r="I21" s="86">
        <v>0</v>
      </c>
      <c r="J21" s="86">
        <v>0</v>
      </c>
      <c r="K21" s="86">
        <v>19346.49482</v>
      </c>
      <c r="L21" s="86">
        <v>39149.888380000004</v>
      </c>
      <c r="M21" s="86">
        <v>0</v>
      </c>
      <c r="N21" s="86">
        <v>0</v>
      </c>
      <c r="O21" s="86">
        <v>61744.98659</v>
      </c>
      <c r="P21" s="86">
        <v>768.90009999999995</v>
      </c>
      <c r="Q21" s="86">
        <v>5030.8633899999995</v>
      </c>
      <c r="R21" s="86">
        <v>0</v>
      </c>
      <c r="S21" s="86">
        <v>0</v>
      </c>
      <c r="T21" s="86">
        <v>0</v>
      </c>
      <c r="U21" s="86">
        <f>SUM(B21:T21)</f>
        <v>247744.26446482001</v>
      </c>
    </row>
    <row r="22" spans="1:22" s="3" customFormat="1" x14ac:dyDescent="0.2">
      <c r="A22" s="130" t="s">
        <v>746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</row>
    <row r="23" spans="1:22" s="3" customFormat="1" x14ac:dyDescent="0.2">
      <c r="A23" s="126" t="s">
        <v>2426</v>
      </c>
      <c r="B23" s="86">
        <v>45400</v>
      </c>
      <c r="C23" s="86">
        <v>586298</v>
      </c>
      <c r="D23" s="86">
        <v>74879</v>
      </c>
      <c r="E23" s="86">
        <v>769171</v>
      </c>
      <c r="F23" s="86">
        <v>23018</v>
      </c>
      <c r="G23" s="86">
        <v>138071</v>
      </c>
      <c r="H23" s="86">
        <v>2578210</v>
      </c>
      <c r="I23" s="86">
        <v>1556131</v>
      </c>
      <c r="J23" s="86">
        <v>451082</v>
      </c>
      <c r="K23" s="86">
        <v>61825</v>
      </c>
      <c r="L23" s="86">
        <v>41869</v>
      </c>
      <c r="M23" s="86">
        <v>87566</v>
      </c>
      <c r="N23" s="86">
        <v>162510</v>
      </c>
      <c r="O23" s="86">
        <v>185386</v>
      </c>
      <c r="P23" s="86">
        <v>4469</v>
      </c>
      <c r="Q23" s="86">
        <v>28541</v>
      </c>
      <c r="R23" s="86">
        <v>142693</v>
      </c>
      <c r="S23" s="86">
        <v>1001989</v>
      </c>
      <c r="T23" s="86">
        <v>420303</v>
      </c>
      <c r="U23" s="86">
        <f>SUM(B23:T23)</f>
        <v>8359411</v>
      </c>
    </row>
    <row r="24" spans="1:22" s="3" customFormat="1" x14ac:dyDescent="0.2">
      <c r="A24" s="126" t="s">
        <v>2690</v>
      </c>
      <c r="B24" s="86">
        <v>66719.780366503808</v>
      </c>
      <c r="C24" s="86">
        <v>61318.316469999998</v>
      </c>
      <c r="D24" s="86">
        <v>83167.620999999999</v>
      </c>
      <c r="E24" s="86">
        <v>340742.35602000001</v>
      </c>
      <c r="F24" s="86">
        <v>10574.814829999999</v>
      </c>
      <c r="G24" s="86">
        <v>131470.85690000001</v>
      </c>
      <c r="H24" s="86">
        <v>127215.47784000001</v>
      </c>
      <c r="I24" s="86">
        <v>184350.67393000002</v>
      </c>
      <c r="J24" s="86">
        <v>33517.968569999997</v>
      </c>
      <c r="K24" s="86">
        <v>27629.307679999998</v>
      </c>
      <c r="L24" s="86">
        <v>64229.608010000004</v>
      </c>
      <c r="M24" s="86">
        <v>26616.571350000002</v>
      </c>
      <c r="N24" s="86">
        <v>98602.58067000001</v>
      </c>
      <c r="O24" s="86">
        <v>85744.678310000003</v>
      </c>
      <c r="P24" s="86">
        <v>3240.5662200000002</v>
      </c>
      <c r="Q24" s="86">
        <v>21835.260589999998</v>
      </c>
      <c r="R24" s="86">
        <v>87875.339359999969</v>
      </c>
      <c r="S24" s="86">
        <v>85995.746399999989</v>
      </c>
      <c r="T24" s="86">
        <v>112685.28662</v>
      </c>
      <c r="U24" s="86">
        <f>SUM(B24:T24)</f>
        <v>1653532.8111365042</v>
      </c>
    </row>
    <row r="25" spans="1:22" s="150" customFormat="1" x14ac:dyDescent="0.2">
      <c r="A25" s="128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3"/>
    </row>
    <row r="26" spans="1:22" x14ac:dyDescent="0.2">
      <c r="A26" s="130" t="s">
        <v>2789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3"/>
    </row>
    <row r="27" spans="1:22" x14ac:dyDescent="0.2">
      <c r="A27" s="130" t="s">
        <v>2751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3"/>
    </row>
    <row r="28" spans="1:22" s="3" customFormat="1" x14ac:dyDescent="0.2">
      <c r="A28" s="86" t="s">
        <v>2790</v>
      </c>
      <c r="B28" s="86">
        <v>2949.0167700000002</v>
      </c>
      <c r="C28" s="86">
        <v>4166.9106300000003</v>
      </c>
      <c r="D28" s="86">
        <v>0</v>
      </c>
      <c r="E28" s="86">
        <v>46691.164859999997</v>
      </c>
      <c r="F28" s="86">
        <v>10292.145480000001</v>
      </c>
      <c r="G28" s="86">
        <v>128332.98766</v>
      </c>
      <c r="H28" s="86">
        <v>10820.90609</v>
      </c>
      <c r="I28" s="86">
        <v>10811.602000000001</v>
      </c>
      <c r="J28" s="86">
        <v>11.416979999999999</v>
      </c>
      <c r="K28" s="86">
        <v>7293.0259100000003</v>
      </c>
      <c r="L28" s="86">
        <v>8997.6580999999987</v>
      </c>
      <c r="M28" s="86">
        <v>4064.8858599999999</v>
      </c>
      <c r="N28" s="86">
        <v>1841.9943000000001</v>
      </c>
      <c r="O28" s="86">
        <v>17306.904719999999</v>
      </c>
      <c r="P28" s="86">
        <v>2245.6861600000002</v>
      </c>
      <c r="Q28" s="86">
        <v>16328.97867</v>
      </c>
      <c r="R28" s="86">
        <v>26026.917060409705</v>
      </c>
      <c r="S28" s="86">
        <v>12740.401539999999</v>
      </c>
      <c r="T28" s="86">
        <v>111844.86898</v>
      </c>
      <c r="U28" s="86">
        <f>SUM(B28:T28)</f>
        <v>422767.47177040973</v>
      </c>
    </row>
    <row r="29" spans="1:22" s="3" customFormat="1" x14ac:dyDescent="0.2">
      <c r="A29" s="86" t="s">
        <v>2791</v>
      </c>
      <c r="B29" s="86">
        <v>6397.8647099999998</v>
      </c>
      <c r="C29" s="86">
        <v>5396.0297700000001</v>
      </c>
      <c r="D29" s="86">
        <v>58783.33</v>
      </c>
      <c r="E29" s="86">
        <v>197880.79794000002</v>
      </c>
      <c r="F29" s="86">
        <v>0</v>
      </c>
      <c r="G29" s="86">
        <v>346.87700999999998</v>
      </c>
      <c r="H29" s="86">
        <v>45481.165439999997</v>
      </c>
      <c r="I29" s="86">
        <v>3412.1840000000002</v>
      </c>
      <c r="J29" s="86">
        <v>1067.1889099999999</v>
      </c>
      <c r="K29" s="86">
        <v>0</v>
      </c>
      <c r="L29" s="86">
        <v>15290.63</v>
      </c>
      <c r="M29" s="86">
        <v>605.67075999999997</v>
      </c>
      <c r="N29" s="86">
        <v>99.78604</v>
      </c>
      <c r="O29" s="86">
        <v>4849.3779999999997</v>
      </c>
      <c r="P29" s="86">
        <v>149.85677999999999</v>
      </c>
      <c r="Q29" s="86">
        <v>0</v>
      </c>
      <c r="R29" s="86">
        <v>38969.510198948046</v>
      </c>
      <c r="S29" s="86">
        <v>36833.036</v>
      </c>
      <c r="T29" s="86">
        <v>0</v>
      </c>
      <c r="U29" s="86">
        <f t="shared" ref="U29:U41" si="1">SUM(B29:T29)</f>
        <v>415563.30555894814</v>
      </c>
    </row>
    <row r="30" spans="1:22" s="3" customFormat="1" x14ac:dyDescent="0.2">
      <c r="A30" s="86" t="s">
        <v>2792</v>
      </c>
      <c r="B30" s="86">
        <v>0</v>
      </c>
      <c r="C30" s="86">
        <v>50725.825109999998</v>
      </c>
      <c r="D30" s="86">
        <v>0</v>
      </c>
      <c r="E30" s="86">
        <v>91780.995529999971</v>
      </c>
      <c r="F30" s="86">
        <v>0</v>
      </c>
      <c r="G30" s="86">
        <v>2301.6960600000002</v>
      </c>
      <c r="H30" s="86">
        <v>13785.51124</v>
      </c>
      <c r="I30" s="86">
        <v>168431.899</v>
      </c>
      <c r="J30" s="86">
        <v>32411.379559999998</v>
      </c>
      <c r="K30" s="86">
        <v>0</v>
      </c>
      <c r="L30" s="86">
        <v>0</v>
      </c>
      <c r="M30" s="86">
        <v>20799.84491</v>
      </c>
      <c r="N30" s="86">
        <v>96658.042180000004</v>
      </c>
      <c r="O30" s="86">
        <v>0</v>
      </c>
      <c r="P30" s="86">
        <v>0</v>
      </c>
      <c r="Q30" s="86">
        <v>0</v>
      </c>
      <c r="R30" s="86">
        <v>20087.969712150047</v>
      </c>
      <c r="S30" s="86">
        <v>35924.398999999998</v>
      </c>
      <c r="T30" s="86">
        <v>0</v>
      </c>
      <c r="U30" s="86">
        <f t="shared" si="1"/>
        <v>532907.56230214995</v>
      </c>
    </row>
    <row r="31" spans="1:22" s="3" customFormat="1" x14ac:dyDescent="0.2">
      <c r="A31" s="86" t="s">
        <v>2793</v>
      </c>
      <c r="B31" s="86">
        <v>1.1575199999999999</v>
      </c>
      <c r="C31" s="86">
        <v>352.10735</v>
      </c>
      <c r="D31" s="86">
        <v>0</v>
      </c>
      <c r="E31" s="86">
        <v>4183.5211200000003</v>
      </c>
      <c r="F31" s="86">
        <v>0</v>
      </c>
      <c r="G31" s="86">
        <v>489.29616999999996</v>
      </c>
      <c r="H31" s="86">
        <v>484.19847999999996</v>
      </c>
      <c r="I31" s="86">
        <v>917.30845999999997</v>
      </c>
      <c r="J31" s="86">
        <v>0</v>
      </c>
      <c r="K31" s="86">
        <v>0</v>
      </c>
      <c r="L31" s="86">
        <v>53.953000000000003</v>
      </c>
      <c r="M31" s="86">
        <v>0</v>
      </c>
      <c r="N31" s="86">
        <v>0</v>
      </c>
      <c r="O31" s="86">
        <v>1659.758</v>
      </c>
      <c r="P31" s="86">
        <v>0</v>
      </c>
      <c r="Q31" s="86">
        <v>0</v>
      </c>
      <c r="R31" s="86">
        <v>2277.7339184921689</v>
      </c>
      <c r="S31" s="86">
        <v>8.51</v>
      </c>
      <c r="T31" s="86">
        <v>0</v>
      </c>
      <c r="U31" s="86">
        <f t="shared" si="1"/>
        <v>10427.54401849217</v>
      </c>
    </row>
    <row r="32" spans="1:22" s="3" customFormat="1" x14ac:dyDescent="0.2">
      <c r="A32" s="106" t="s">
        <v>2745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</row>
    <row r="33" spans="1:22" s="3" customFormat="1" x14ac:dyDescent="0.2">
      <c r="A33" s="86" t="s">
        <v>2790</v>
      </c>
      <c r="B33" s="86">
        <v>147.46207999999999</v>
      </c>
      <c r="C33" s="86">
        <v>243.30414000000002</v>
      </c>
      <c r="D33" s="86">
        <v>0</v>
      </c>
      <c r="E33" s="86">
        <v>16.97439</v>
      </c>
      <c r="F33" s="86">
        <v>269.14134000000001</v>
      </c>
      <c r="G33" s="86">
        <v>0</v>
      </c>
      <c r="H33" s="86">
        <v>138.41032000000001</v>
      </c>
      <c r="I33" s="86">
        <v>189.785</v>
      </c>
      <c r="J33" s="86">
        <v>0.06</v>
      </c>
      <c r="K33" s="86">
        <v>989.78694999999993</v>
      </c>
      <c r="L33" s="86">
        <v>259.75599999999997</v>
      </c>
      <c r="M33" s="86">
        <v>39.364129999999996</v>
      </c>
      <c r="N33" s="86">
        <v>2.7581500000000001</v>
      </c>
      <c r="O33" s="86">
        <v>5.9749999999999996</v>
      </c>
      <c r="P33" s="86">
        <v>10.420530000000001</v>
      </c>
      <c r="Q33" s="86">
        <v>85.685000000000002</v>
      </c>
      <c r="R33" s="86">
        <v>40.846110000000003</v>
      </c>
      <c r="S33" s="86">
        <v>406.41932000000003</v>
      </c>
      <c r="T33" s="86">
        <v>840.41764000000001</v>
      </c>
      <c r="U33" s="86">
        <f t="shared" si="1"/>
        <v>3686.5660999999996</v>
      </c>
    </row>
    <row r="34" spans="1:22" s="3" customFormat="1" x14ac:dyDescent="0.2">
      <c r="A34" s="86" t="s">
        <v>2791</v>
      </c>
      <c r="B34" s="86">
        <v>275.69547999999998</v>
      </c>
      <c r="C34" s="86">
        <v>20.165209999999998</v>
      </c>
      <c r="D34" s="86">
        <v>9144.1540000000005</v>
      </c>
      <c r="E34" s="86">
        <v>21.588840000000001</v>
      </c>
      <c r="F34" s="86">
        <v>0</v>
      </c>
      <c r="G34" s="86">
        <v>0</v>
      </c>
      <c r="H34" s="86">
        <v>6926.0264699999998</v>
      </c>
      <c r="I34" s="86">
        <v>408.13799999999998</v>
      </c>
      <c r="J34" s="86">
        <v>0</v>
      </c>
      <c r="K34" s="86">
        <v>0</v>
      </c>
      <c r="L34" s="86">
        <v>416.23399999999998</v>
      </c>
      <c r="M34" s="86">
        <v>2.37174</v>
      </c>
      <c r="N34" s="86">
        <v>0</v>
      </c>
      <c r="O34" s="86">
        <v>118.64628999999999</v>
      </c>
      <c r="P34" s="86">
        <v>65.702649999999991</v>
      </c>
      <c r="Q34" s="86">
        <v>413.89758</v>
      </c>
      <c r="R34" s="86">
        <v>312.47185999999999</v>
      </c>
      <c r="S34" s="86">
        <v>186.83199999999999</v>
      </c>
      <c r="T34" s="86">
        <v>0</v>
      </c>
      <c r="U34" s="86">
        <f t="shared" si="1"/>
        <v>18311.92412</v>
      </c>
    </row>
    <row r="35" spans="1:22" s="3" customFormat="1" x14ac:dyDescent="0.2">
      <c r="A35" s="86" t="s">
        <v>2792</v>
      </c>
      <c r="B35" s="86">
        <v>0</v>
      </c>
      <c r="C35" s="86">
        <v>400.54182000000003</v>
      </c>
      <c r="D35" s="86">
        <v>0</v>
      </c>
      <c r="E35" s="86">
        <v>39.65681</v>
      </c>
      <c r="F35" s="86">
        <v>0</v>
      </c>
      <c r="G35" s="86">
        <v>0</v>
      </c>
      <c r="H35" s="86">
        <v>15.37317</v>
      </c>
      <c r="I35" s="86">
        <v>146.40299999999999</v>
      </c>
      <c r="J35" s="86">
        <v>27.923119999999997</v>
      </c>
      <c r="K35" s="86">
        <v>0</v>
      </c>
      <c r="L35" s="86">
        <v>0</v>
      </c>
      <c r="M35" s="86">
        <v>348.00241</v>
      </c>
      <c r="N35" s="86">
        <v>0</v>
      </c>
      <c r="O35" s="86">
        <v>0</v>
      </c>
      <c r="P35" s="86">
        <v>0</v>
      </c>
      <c r="Q35" s="86">
        <v>0</v>
      </c>
      <c r="R35" s="86">
        <v>1.1591500000000001</v>
      </c>
      <c r="S35" s="86">
        <v>0</v>
      </c>
      <c r="T35" s="86">
        <v>0</v>
      </c>
      <c r="U35" s="86">
        <f t="shared" si="1"/>
        <v>979.05948000000012</v>
      </c>
    </row>
    <row r="36" spans="1:22" s="3" customFormat="1" x14ac:dyDescent="0.2">
      <c r="A36" s="86" t="s">
        <v>2793</v>
      </c>
      <c r="B36" s="86">
        <v>10.270160000000001</v>
      </c>
      <c r="C36" s="86">
        <v>13.43244</v>
      </c>
      <c r="D36" s="86">
        <v>0</v>
      </c>
      <c r="E36" s="86">
        <v>172.17946000000001</v>
      </c>
      <c r="F36" s="86">
        <v>0</v>
      </c>
      <c r="G36" s="86">
        <v>0</v>
      </c>
      <c r="H36" s="86">
        <v>47.344999999999999</v>
      </c>
      <c r="I36" s="86">
        <v>9.6869999999999994</v>
      </c>
      <c r="J36" s="86">
        <v>0</v>
      </c>
      <c r="K36" s="86">
        <v>0</v>
      </c>
      <c r="L36" s="86">
        <v>25.659020000000002</v>
      </c>
      <c r="M36" s="86">
        <v>0</v>
      </c>
      <c r="N36" s="86">
        <v>0</v>
      </c>
      <c r="O36" s="86">
        <v>49.6</v>
      </c>
      <c r="P36" s="86">
        <v>0</v>
      </c>
      <c r="Q36" s="86">
        <v>0</v>
      </c>
      <c r="R36" s="86">
        <v>59.426879999999997</v>
      </c>
      <c r="S36" s="86">
        <v>0</v>
      </c>
      <c r="T36" s="86">
        <v>0</v>
      </c>
      <c r="U36" s="86">
        <f t="shared" si="1"/>
        <v>387.59996000000001</v>
      </c>
    </row>
    <row r="37" spans="1:22" s="3" customFormat="1" x14ac:dyDescent="0.2">
      <c r="A37" s="106" t="s">
        <v>2746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</row>
    <row r="38" spans="1:22" s="3" customFormat="1" x14ac:dyDescent="0.2">
      <c r="A38" s="86" t="s">
        <v>2790</v>
      </c>
      <c r="B38" s="86">
        <v>14665.170639999998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6">
        <v>9896.4602900000009</v>
      </c>
      <c r="I38" s="86">
        <v>0</v>
      </c>
      <c r="J38" s="86">
        <v>0</v>
      </c>
      <c r="K38" s="86">
        <v>20561.555359999998</v>
      </c>
      <c r="L38" s="86">
        <v>6718.0968600000006</v>
      </c>
      <c r="M38" s="86">
        <v>0</v>
      </c>
      <c r="N38" s="86">
        <v>0</v>
      </c>
      <c r="O38" s="86">
        <v>3848.7011599999996</v>
      </c>
      <c r="P38" s="86">
        <v>535.04036999999994</v>
      </c>
      <c r="Q38" s="86">
        <v>1295.1289999999999</v>
      </c>
      <c r="R38" s="86">
        <v>0</v>
      </c>
      <c r="S38" s="86">
        <v>0</v>
      </c>
      <c r="T38" s="86">
        <v>0</v>
      </c>
      <c r="U38" s="86">
        <f t="shared" si="1"/>
        <v>57520.153679999996</v>
      </c>
    </row>
    <row r="39" spans="1:22" s="3" customFormat="1" x14ac:dyDescent="0.2">
      <c r="A39" s="86" t="s">
        <v>2791</v>
      </c>
      <c r="B39" s="86">
        <v>27514.025559999998</v>
      </c>
      <c r="C39" s="86">
        <v>0</v>
      </c>
      <c r="D39" s="86">
        <v>15240.137000000001</v>
      </c>
      <c r="E39" s="86">
        <v>0</v>
      </c>
      <c r="F39" s="86">
        <v>0</v>
      </c>
      <c r="G39" s="86">
        <v>0</v>
      </c>
      <c r="H39" s="86">
        <v>28231.817179999998</v>
      </c>
      <c r="I39" s="86">
        <v>0</v>
      </c>
      <c r="J39" s="86">
        <v>0</v>
      </c>
      <c r="K39" s="86">
        <v>0</v>
      </c>
      <c r="L39" s="86">
        <v>20612.710009999999</v>
      </c>
      <c r="M39" s="86">
        <v>0</v>
      </c>
      <c r="N39" s="86">
        <v>0</v>
      </c>
      <c r="O39" s="86">
        <v>23457.775369999999</v>
      </c>
      <c r="P39" s="86">
        <v>233.85973000000001</v>
      </c>
      <c r="Q39" s="86">
        <v>3814.8820699999997</v>
      </c>
      <c r="R39" s="86">
        <v>0</v>
      </c>
      <c r="S39" s="86">
        <v>0</v>
      </c>
      <c r="T39" s="86">
        <v>0</v>
      </c>
      <c r="U39" s="86">
        <f t="shared" si="1"/>
        <v>119105.20692</v>
      </c>
    </row>
    <row r="40" spans="1:22" s="3" customFormat="1" x14ac:dyDescent="0.2">
      <c r="A40" s="86" t="s">
        <v>2792</v>
      </c>
      <c r="B40" s="86">
        <v>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6499.15092</v>
      </c>
      <c r="I40" s="86">
        <v>0</v>
      </c>
      <c r="J40" s="86">
        <v>0</v>
      </c>
      <c r="K40" s="86">
        <v>0</v>
      </c>
      <c r="L40" s="86">
        <v>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f t="shared" si="1"/>
        <v>6499.15092</v>
      </c>
    </row>
    <row r="41" spans="1:22" s="3" customFormat="1" x14ac:dyDescent="0.2">
      <c r="A41" s="86" t="s">
        <v>2793</v>
      </c>
      <c r="B41" s="86">
        <v>12336.000729999998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  <c r="H41" s="86">
        <v>4871.0356400000001</v>
      </c>
      <c r="I41" s="86">
        <v>0</v>
      </c>
      <c r="J41" s="86">
        <v>0</v>
      </c>
      <c r="K41" s="86">
        <v>0</v>
      </c>
      <c r="L41" s="86">
        <v>12292.82134</v>
      </c>
      <c r="M41" s="86">
        <v>0</v>
      </c>
      <c r="N41" s="86">
        <v>0</v>
      </c>
      <c r="O41" s="86">
        <v>30938.300299999999</v>
      </c>
      <c r="P41" s="86">
        <v>0</v>
      </c>
      <c r="Q41" s="86">
        <v>82.763000000000005</v>
      </c>
      <c r="R41" s="86">
        <v>0</v>
      </c>
      <c r="S41" s="86">
        <v>0</v>
      </c>
      <c r="T41" s="86">
        <v>0</v>
      </c>
      <c r="U41" s="86">
        <f t="shared" si="1"/>
        <v>60520.921009999998</v>
      </c>
    </row>
    <row r="42" spans="1:22" s="150" customFormat="1" x14ac:dyDescent="0.2">
      <c r="A42" s="128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3"/>
    </row>
    <row r="43" spans="1:22" x14ac:dyDescent="0.2">
      <c r="A43" s="130" t="s">
        <v>2794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3"/>
    </row>
    <row r="44" spans="1:22" ht="11.25" customHeight="1" x14ac:dyDescent="0.2">
      <c r="A44" s="130" t="s">
        <v>2751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3"/>
    </row>
    <row r="45" spans="1:22" s="3" customFormat="1" x14ac:dyDescent="0.2">
      <c r="A45" s="86" t="s">
        <v>2795</v>
      </c>
      <c r="B45" s="86">
        <v>9348.0390000000007</v>
      </c>
      <c r="C45" s="86">
        <v>60640.872859999996</v>
      </c>
      <c r="D45" s="86">
        <v>58783.33</v>
      </c>
      <c r="E45" s="86">
        <v>340536.47944999998</v>
      </c>
      <c r="F45" s="86">
        <v>10292.145480000001</v>
      </c>
      <c r="G45" s="86">
        <v>131470.85690000001</v>
      </c>
      <c r="H45" s="86">
        <v>70571.78125</v>
      </c>
      <c r="I45" s="86">
        <v>183572.99346</v>
      </c>
      <c r="J45" s="86">
        <v>33489.98545</v>
      </c>
      <c r="K45" s="86">
        <v>7293.0259100000003</v>
      </c>
      <c r="L45" s="86">
        <v>24342.241100000003</v>
      </c>
      <c r="M45" s="86">
        <v>25470.401530000003</v>
      </c>
      <c r="N45" s="86">
        <v>98599.822520000016</v>
      </c>
      <c r="O45" s="86">
        <v>23816.040719999997</v>
      </c>
      <c r="P45" s="86">
        <v>2395.5429399999998</v>
      </c>
      <c r="Q45" s="86">
        <v>16328.97867</v>
      </c>
      <c r="R45" s="86">
        <v>87362.130889999971</v>
      </c>
      <c r="S45" s="86">
        <v>85506.346539999999</v>
      </c>
      <c r="T45" s="86">
        <v>111844.86898</v>
      </c>
      <c r="U45" s="86">
        <f>SUM(B45:T45)</f>
        <v>1381665.8836500002</v>
      </c>
    </row>
    <row r="46" spans="1:22" s="3" customFormat="1" ht="12" customHeight="1" x14ac:dyDescent="0.2">
      <c r="A46" s="86" t="s">
        <v>2796</v>
      </c>
      <c r="B46" s="86">
        <v>183.15774999999999</v>
      </c>
      <c r="C46" s="86">
        <v>2570.9811199999999</v>
      </c>
      <c r="D46" s="86">
        <v>5489.21</v>
      </c>
      <c r="E46" s="86">
        <v>2300.90299</v>
      </c>
      <c r="F46" s="86">
        <v>155.15747999999999</v>
      </c>
      <c r="G46" s="86">
        <v>3742.5894199999998</v>
      </c>
      <c r="H46" s="86">
        <v>2459.9490099999994</v>
      </c>
      <c r="I46" s="86">
        <v>3413.0023200000001</v>
      </c>
      <c r="J46" s="86">
        <v>2295.7656000000002</v>
      </c>
      <c r="K46" s="86">
        <v>64.970240000000004</v>
      </c>
      <c r="L46" s="86">
        <v>693.45868000000007</v>
      </c>
      <c r="M46" s="86">
        <v>1863.03952</v>
      </c>
      <c r="N46" s="86">
        <v>3125.2409600000001</v>
      </c>
      <c r="O46" s="86">
        <v>1255.8597299999999</v>
      </c>
      <c r="P46" s="86">
        <v>25.682730000000003</v>
      </c>
      <c r="Q46" s="86">
        <v>1695.6315300000001</v>
      </c>
      <c r="R46" s="86">
        <v>4347.8014000000003</v>
      </c>
      <c r="S46" s="86">
        <v>4673.21684</v>
      </c>
      <c r="T46" s="86">
        <v>5145.9939800000002</v>
      </c>
      <c r="U46" s="86">
        <f>SUM(B46:T46)</f>
        <v>45501.611299999997</v>
      </c>
    </row>
    <row r="47" spans="1:22" s="150" customFormat="1" x14ac:dyDescent="0.2">
      <c r="A47" s="128" t="s">
        <v>2797</v>
      </c>
      <c r="B47" s="241">
        <v>98.040682650125873</v>
      </c>
      <c r="C47" s="241">
        <v>95.760316435524345</v>
      </c>
      <c r="D47" s="241">
        <v>90.661961477854348</v>
      </c>
      <c r="E47" s="241">
        <v>99.324329953220811</v>
      </c>
      <c r="F47" s="241">
        <v>98.492467092488084</v>
      </c>
      <c r="G47" s="241">
        <v>97.153293506828888</v>
      </c>
      <c r="H47" s="241">
        <v>96.51425971340349</v>
      </c>
      <c r="I47" s="241">
        <v>98.14079279545895</v>
      </c>
      <c r="J47" s="241">
        <v>93.14491908804338</v>
      </c>
      <c r="K47" s="241">
        <v>99.109145630335476</v>
      </c>
      <c r="L47" s="241">
        <v>97.151212671211283</v>
      </c>
      <c r="M47" s="241">
        <v>92.685472516773473</v>
      </c>
      <c r="N47" s="241">
        <v>96.830378716588399</v>
      </c>
      <c r="O47" s="241">
        <v>94.726832453954586</v>
      </c>
      <c r="P47" s="241">
        <v>98.92789523530729</v>
      </c>
      <c r="Q47" s="241">
        <v>89.615813920344848</v>
      </c>
      <c r="R47" s="241">
        <v>95.02324250140552</v>
      </c>
      <c r="S47" s="241">
        <v>94.534654994511001</v>
      </c>
      <c r="T47" s="241">
        <v>95.398989665837775</v>
      </c>
      <c r="U47" s="241">
        <f>+(U45-U46)/U45*100</f>
        <v>96.706757267553229</v>
      </c>
      <c r="V47" s="3"/>
    </row>
    <row r="48" spans="1:22" x14ac:dyDescent="0.2">
      <c r="A48" s="130" t="s">
        <v>2798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3"/>
    </row>
    <row r="49" spans="1:22" s="3" customFormat="1" x14ac:dyDescent="0.2">
      <c r="A49" s="86" t="s">
        <v>2795</v>
      </c>
      <c r="B49" s="86">
        <v>433.42771999999991</v>
      </c>
      <c r="C49" s="86">
        <v>677.44361000000004</v>
      </c>
      <c r="D49" s="86">
        <v>9144.1540000000005</v>
      </c>
      <c r="E49" s="86">
        <v>250.39949999999999</v>
      </c>
      <c r="F49" s="86">
        <v>269.14134000000001</v>
      </c>
      <c r="G49" s="86">
        <v>0</v>
      </c>
      <c r="H49" s="86">
        <v>7145.2325599999995</v>
      </c>
      <c r="I49" s="86">
        <v>777.68047000000001</v>
      </c>
      <c r="J49" s="86">
        <v>27.98312</v>
      </c>
      <c r="K49" s="86">
        <v>989.78694999999993</v>
      </c>
      <c r="L49" s="86">
        <v>701.64902000000006</v>
      </c>
      <c r="M49" s="86">
        <v>389.73827999999997</v>
      </c>
      <c r="N49" s="86">
        <v>2.7581500000000001</v>
      </c>
      <c r="O49" s="86">
        <v>174.22128999999998</v>
      </c>
      <c r="P49" s="86">
        <v>76.123179999999991</v>
      </c>
      <c r="Q49" s="86">
        <v>499.58258000000001</v>
      </c>
      <c r="R49" s="86">
        <v>539.78755000000001</v>
      </c>
      <c r="S49" s="86">
        <v>593.25132000000008</v>
      </c>
      <c r="T49" s="86">
        <v>840.41764000000001</v>
      </c>
      <c r="U49" s="86">
        <f>SUM(B49:T49)</f>
        <v>23532.778280000002</v>
      </c>
    </row>
    <row r="50" spans="1:22" s="3" customFormat="1" ht="12" customHeight="1" x14ac:dyDescent="0.2">
      <c r="A50" s="86" t="s">
        <v>2796</v>
      </c>
      <c r="B50" s="86">
        <v>185.62567999999999</v>
      </c>
      <c r="C50" s="86">
        <v>28.316869999999998</v>
      </c>
      <c r="D50" s="86">
        <v>3159.7710000000002</v>
      </c>
      <c r="E50" s="86">
        <v>48.189540000000001</v>
      </c>
      <c r="F50" s="86">
        <v>60.662999999999997</v>
      </c>
      <c r="G50" s="86">
        <v>0</v>
      </c>
      <c r="H50" s="86">
        <v>165.17704999999998</v>
      </c>
      <c r="I50" s="86">
        <v>228.23354</v>
      </c>
      <c r="J50" s="86">
        <v>16.516470000000002</v>
      </c>
      <c r="K50" s="86">
        <v>686.59299999999996</v>
      </c>
      <c r="L50" s="86">
        <v>219.47281000000001</v>
      </c>
      <c r="M50" s="86">
        <v>163.17860000000002</v>
      </c>
      <c r="N50" s="86">
        <v>0</v>
      </c>
      <c r="O50" s="86">
        <v>37.624379999999995</v>
      </c>
      <c r="P50" s="86">
        <v>16.447430000000001</v>
      </c>
      <c r="Q50" s="86">
        <v>130.56825999999998</v>
      </c>
      <c r="R50" s="86">
        <v>208.11401999999998</v>
      </c>
      <c r="S50" s="86">
        <v>74.292210000000011</v>
      </c>
      <c r="T50" s="86">
        <v>289.41401999999999</v>
      </c>
      <c r="U50" s="86">
        <f>SUM(B50:T50)</f>
        <v>5718.1978800000006</v>
      </c>
    </row>
    <row r="51" spans="1:22" s="150" customFormat="1" x14ac:dyDescent="0.2">
      <c r="A51" s="128" t="s">
        <v>2797</v>
      </c>
      <c r="B51" s="241">
        <v>57.172633074783484</v>
      </c>
      <c r="C51" s="241">
        <v>95.820040283500489</v>
      </c>
      <c r="D51" s="241">
        <v>65.444906111598726</v>
      </c>
      <c r="E51" s="241">
        <v>80.754937609699695</v>
      </c>
      <c r="F51" s="241">
        <v>77.460541736174761</v>
      </c>
      <c r="G51" s="241" t="s">
        <v>1575</v>
      </c>
      <c r="H51" s="241">
        <v>97.68829007855274</v>
      </c>
      <c r="I51" s="241">
        <v>70.652015988005971</v>
      </c>
      <c r="J51" s="241">
        <v>40.97702472061728</v>
      </c>
      <c r="K51" s="241">
        <v>30.632243635865269</v>
      </c>
      <c r="L51" s="241">
        <v>68.720428056751231</v>
      </c>
      <c r="M51" s="241">
        <v>58.131236172130684</v>
      </c>
      <c r="N51" s="241">
        <v>100</v>
      </c>
      <c r="O51" s="241">
        <v>78.404258170743645</v>
      </c>
      <c r="P51" s="241">
        <v>78.393664058700637</v>
      </c>
      <c r="Q51" s="241">
        <v>73.864529063443328</v>
      </c>
      <c r="R51" s="241">
        <v>61.445198208072782</v>
      </c>
      <c r="S51" s="241">
        <v>87.477110038288657</v>
      </c>
      <c r="T51" s="241">
        <v>65.563071712773663</v>
      </c>
      <c r="U51" s="241">
        <f>+(U49-U50)/U49*100</f>
        <v>75.701135616189561</v>
      </c>
      <c r="V51" s="3"/>
    </row>
    <row r="52" spans="1:22" ht="13.5" x14ac:dyDescent="0.25">
      <c r="A52" s="130" t="s">
        <v>2799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3"/>
    </row>
    <row r="53" spans="1:22" s="3" customFormat="1" x14ac:dyDescent="0.2">
      <c r="A53" s="86" t="s">
        <v>2795</v>
      </c>
      <c r="B53" s="86">
        <v>54515.196929999998</v>
      </c>
      <c r="C53" s="86">
        <v>0</v>
      </c>
      <c r="D53" s="86">
        <v>15240.137000000001</v>
      </c>
      <c r="E53" s="86">
        <v>0</v>
      </c>
      <c r="F53" s="86">
        <v>0</v>
      </c>
      <c r="G53" s="86">
        <v>0</v>
      </c>
      <c r="H53" s="86">
        <v>49498.464030000003</v>
      </c>
      <c r="I53" s="86">
        <v>0</v>
      </c>
      <c r="J53" s="86">
        <v>0</v>
      </c>
      <c r="K53" s="86">
        <v>20561.555359999998</v>
      </c>
      <c r="L53" s="86">
        <v>39623.628210000003</v>
      </c>
      <c r="M53" s="86">
        <v>0</v>
      </c>
      <c r="N53" s="86">
        <v>0</v>
      </c>
      <c r="O53" s="86">
        <v>58244.776830000003</v>
      </c>
      <c r="P53" s="86">
        <v>768.90009999999995</v>
      </c>
      <c r="Q53" s="86">
        <v>5192.7740700000004</v>
      </c>
      <c r="R53" s="86">
        <v>0</v>
      </c>
      <c r="S53" s="86">
        <v>0</v>
      </c>
      <c r="T53" s="86">
        <v>0</v>
      </c>
      <c r="U53" s="86">
        <f>SUM(B53:T53)</f>
        <v>243645.43252999999</v>
      </c>
    </row>
    <row r="54" spans="1:22" s="3" customFormat="1" ht="12" customHeight="1" x14ac:dyDescent="0.2">
      <c r="A54" s="86" t="s">
        <v>2796</v>
      </c>
      <c r="B54" s="86">
        <v>10059.58389</v>
      </c>
      <c r="C54" s="86">
        <v>0</v>
      </c>
      <c r="D54" s="86">
        <v>1142.625</v>
      </c>
      <c r="E54" s="86">
        <v>0</v>
      </c>
      <c r="F54" s="86">
        <v>0</v>
      </c>
      <c r="G54" s="86">
        <v>0</v>
      </c>
      <c r="H54" s="86">
        <v>25538.761129999999</v>
      </c>
      <c r="I54" s="86">
        <v>0</v>
      </c>
      <c r="J54" s="86">
        <v>0</v>
      </c>
      <c r="K54" s="86">
        <v>8423.0428499999998</v>
      </c>
      <c r="L54" s="86">
        <v>19066.735800000002</v>
      </c>
      <c r="M54" s="86">
        <v>0</v>
      </c>
      <c r="N54" s="86">
        <v>0</v>
      </c>
      <c r="O54" s="86">
        <v>23535.995749999998</v>
      </c>
      <c r="P54" s="86">
        <v>658.50952999999993</v>
      </c>
      <c r="Q54" s="86">
        <v>2488.69686</v>
      </c>
      <c r="R54" s="86">
        <v>0</v>
      </c>
      <c r="S54" s="86">
        <v>0</v>
      </c>
      <c r="T54" s="86">
        <v>0</v>
      </c>
      <c r="U54" s="86">
        <f>SUM(B54:T54)</f>
        <v>90913.950809999995</v>
      </c>
    </row>
    <row r="55" spans="1:22" s="150" customFormat="1" x14ac:dyDescent="0.2">
      <c r="A55" s="128" t="s">
        <v>2797</v>
      </c>
      <c r="B55" s="241">
        <v>81.547193339653589</v>
      </c>
      <c r="C55" s="241" t="s">
        <v>1575</v>
      </c>
      <c r="D55" s="241">
        <v>92.502528028455387</v>
      </c>
      <c r="E55" s="241" t="s">
        <v>1575</v>
      </c>
      <c r="F55" s="241" t="s">
        <v>1575</v>
      </c>
      <c r="G55" s="241" t="s">
        <v>1575</v>
      </c>
      <c r="H55" s="241">
        <v>48.404942192708283</v>
      </c>
      <c r="I55" s="241" t="s">
        <v>1575</v>
      </c>
      <c r="J55" s="241" t="s">
        <v>1575</v>
      </c>
      <c r="K55" s="241">
        <v>59.034991747822716</v>
      </c>
      <c r="L55" s="241">
        <v>51.880388895865828</v>
      </c>
      <c r="M55" s="241" t="s">
        <v>1575</v>
      </c>
      <c r="N55" s="241" t="s">
        <v>1575</v>
      </c>
      <c r="O55" s="241">
        <v>59.591233702045251</v>
      </c>
      <c r="P55" s="241">
        <v>14.356945720256775</v>
      </c>
      <c r="Q55" s="241">
        <v>52.073846725243719</v>
      </c>
      <c r="R55" s="241" t="s">
        <v>1575</v>
      </c>
      <c r="S55" s="241" t="s">
        <v>1575</v>
      </c>
      <c r="T55" s="241" t="s">
        <v>1575</v>
      </c>
      <c r="U55" s="241">
        <f>+(U53-U54)/U53*100</f>
        <v>62.685961371836598</v>
      </c>
      <c r="V55" s="3"/>
    </row>
    <row r="56" spans="1:22" x14ac:dyDescent="0.2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3"/>
    </row>
    <row r="57" spans="1:22" x14ac:dyDescent="0.2">
      <c r="A57" s="130" t="s">
        <v>2800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3"/>
    </row>
    <row r="58" spans="1:22" x14ac:dyDescent="0.2">
      <c r="A58" s="130" t="s">
        <v>2751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3"/>
    </row>
    <row r="59" spans="1:22" s="3" customFormat="1" x14ac:dyDescent="0.2">
      <c r="A59" s="86" t="s">
        <v>2801</v>
      </c>
      <c r="B59" s="86">
        <v>8863.1825700000009</v>
      </c>
      <c r="C59" s="86">
        <v>40031.995630000005</v>
      </c>
      <c r="D59" s="86">
        <v>23803.42</v>
      </c>
      <c r="E59" s="86">
        <v>587912.01042999991</v>
      </c>
      <c r="F59" s="86">
        <v>11612.678739999999</v>
      </c>
      <c r="G59" s="86">
        <v>104770.37609000001</v>
      </c>
      <c r="H59" s="86">
        <v>65763.003259999998</v>
      </c>
      <c r="I59" s="86">
        <v>103276.40051000001</v>
      </c>
      <c r="J59" s="86">
        <v>7729.9896399999998</v>
      </c>
      <c r="K59" s="86">
        <v>3706.0294800000001</v>
      </c>
      <c r="L59" s="86">
        <v>8823.85808</v>
      </c>
      <c r="M59" s="86">
        <v>12919.343610000011</v>
      </c>
      <c r="N59" s="86">
        <v>24187.255940000003</v>
      </c>
      <c r="O59" s="86">
        <v>11388.376960000001</v>
      </c>
      <c r="P59" s="86">
        <v>984.47874999999999</v>
      </c>
      <c r="Q59" s="86">
        <v>12276.074799999999</v>
      </c>
      <c r="R59" s="86">
        <v>94342.128479999999</v>
      </c>
      <c r="S59" s="86">
        <v>91983.014980000007</v>
      </c>
      <c r="T59" s="86">
        <v>248726.81922</v>
      </c>
      <c r="U59" s="86">
        <f>SUM(B59:T59)</f>
        <v>1463100.43717</v>
      </c>
    </row>
    <row r="60" spans="1:22" s="3" customFormat="1" ht="12" customHeight="1" x14ac:dyDescent="0.2">
      <c r="A60" s="86" t="s">
        <v>2802</v>
      </c>
      <c r="B60" s="86">
        <v>34.667730000000006</v>
      </c>
      <c r="C60" s="86">
        <v>701.44</v>
      </c>
      <c r="D60" s="86">
        <v>793.93100000000004</v>
      </c>
      <c r="E60" s="86">
        <v>785.20239000000004</v>
      </c>
      <c r="F60" s="86">
        <v>53.68</v>
      </c>
      <c r="G60" s="86">
        <v>1367.597534</v>
      </c>
      <c r="H60" s="86">
        <v>1185.4946200000002</v>
      </c>
      <c r="I60" s="86">
        <v>1874.4271699999999</v>
      </c>
      <c r="J60" s="86">
        <v>802.99997999999994</v>
      </c>
      <c r="K60" s="86">
        <v>56</v>
      </c>
      <c r="L60" s="86">
        <v>77.512</v>
      </c>
      <c r="M60" s="86">
        <v>46.238709999999998</v>
      </c>
      <c r="N60" s="86">
        <v>515.31064000000003</v>
      </c>
      <c r="O60" s="86">
        <v>13.103350000000001</v>
      </c>
      <c r="P60" s="86">
        <v>0</v>
      </c>
      <c r="Q60" s="86">
        <v>773.76015000000007</v>
      </c>
      <c r="R60" s="86">
        <v>726.07136000000003</v>
      </c>
      <c r="S60" s="86">
        <v>357.34602000000001</v>
      </c>
      <c r="T60" s="86">
        <v>2772.2969800000001</v>
      </c>
      <c r="U60" s="86">
        <f>SUM(B60:T60)</f>
        <v>12937.079633999998</v>
      </c>
    </row>
    <row r="61" spans="1:22" s="150" customFormat="1" x14ac:dyDescent="0.2">
      <c r="A61" s="128" t="s">
        <v>2803</v>
      </c>
      <c r="B61" s="241">
        <v>99.608856866862439</v>
      </c>
      <c r="C61" s="241">
        <v>98.247801567318476</v>
      </c>
      <c r="D61" s="241">
        <v>96.664634745763422</v>
      </c>
      <c r="E61" s="241">
        <v>99.866442192697221</v>
      </c>
      <c r="F61" s="241">
        <v>99.537746619863867</v>
      </c>
      <c r="G61" s="241">
        <v>98.694671542626509</v>
      </c>
      <c r="H61" s="241">
        <v>98.197322869649</v>
      </c>
      <c r="I61" s="241">
        <v>98.185038246159138</v>
      </c>
      <c r="J61" s="241">
        <v>89.611888018002574</v>
      </c>
      <c r="K61" s="241">
        <v>98.488948879057489</v>
      </c>
      <c r="L61" s="241">
        <v>99.121563387610607</v>
      </c>
      <c r="M61" s="241">
        <v>99.642097064713013</v>
      </c>
      <c r="N61" s="241">
        <v>97.869495236341379</v>
      </c>
      <c r="O61" s="241">
        <v>99.884941023237786</v>
      </c>
      <c r="P61" s="241">
        <v>100</v>
      </c>
      <c r="Q61" s="241">
        <v>93.697006880407727</v>
      </c>
      <c r="R61" s="241">
        <v>99.230384800832724</v>
      </c>
      <c r="S61" s="241">
        <v>99.611508689862262</v>
      </c>
      <c r="T61" s="241">
        <v>98.885404883681687</v>
      </c>
      <c r="U61" s="241">
        <f>+(U59-U60)/U59*100</f>
        <v>99.115776381078561</v>
      </c>
      <c r="V61" s="3"/>
    </row>
    <row r="62" spans="1:22" x14ac:dyDescent="0.2">
      <c r="A62" s="130" t="s">
        <v>2798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3"/>
    </row>
    <row r="63" spans="1:22" s="3" customFormat="1" x14ac:dyDescent="0.2">
      <c r="A63" s="86" t="s">
        <v>2801</v>
      </c>
      <c r="B63" s="86">
        <v>2.6698300000000001</v>
      </c>
      <c r="C63" s="86">
        <v>4.532</v>
      </c>
      <c r="D63" s="86">
        <v>534.70600000000002</v>
      </c>
      <c r="E63" s="86">
        <v>153.26354000000001</v>
      </c>
      <c r="F63" s="86">
        <v>41.098419999999997</v>
      </c>
      <c r="G63" s="86">
        <v>0</v>
      </c>
      <c r="H63" s="86">
        <v>4072.3532</v>
      </c>
      <c r="I63" s="86">
        <v>193.96630999999999</v>
      </c>
      <c r="J63" s="86">
        <v>0</v>
      </c>
      <c r="K63" s="86">
        <v>150.47550000000001</v>
      </c>
      <c r="L63" s="86">
        <v>98.230800000000002</v>
      </c>
      <c r="M63" s="86">
        <v>314.43747999999999</v>
      </c>
      <c r="N63" s="86">
        <v>0</v>
      </c>
      <c r="O63" s="86">
        <v>40.548580000000001</v>
      </c>
      <c r="P63" s="86">
        <v>11.834160000000001</v>
      </c>
      <c r="Q63" s="86">
        <v>377.5</v>
      </c>
      <c r="R63" s="86">
        <v>47.164050000000003</v>
      </c>
      <c r="S63" s="86">
        <v>64.323669999999993</v>
      </c>
      <c r="T63" s="86">
        <v>7.6610800000000001</v>
      </c>
      <c r="U63" s="86">
        <f>SUM(B63:T63)</f>
        <v>6114.7646199999999</v>
      </c>
    </row>
    <row r="64" spans="1:22" s="3" customFormat="1" ht="12" customHeight="1" x14ac:dyDescent="0.2">
      <c r="A64" s="86" t="s">
        <v>2802</v>
      </c>
      <c r="B64" s="86">
        <v>0</v>
      </c>
      <c r="C64" s="86">
        <v>0</v>
      </c>
      <c r="D64" s="86">
        <v>132.47999999999999</v>
      </c>
      <c r="E64" s="86">
        <v>0</v>
      </c>
      <c r="F64" s="86">
        <v>0</v>
      </c>
      <c r="G64" s="86">
        <v>0</v>
      </c>
      <c r="H64" s="86">
        <v>139.64788000000001</v>
      </c>
      <c r="I64" s="86">
        <v>61.3</v>
      </c>
      <c r="J64" s="86">
        <v>0</v>
      </c>
      <c r="K64" s="86">
        <v>82.5</v>
      </c>
      <c r="L64" s="86">
        <v>10</v>
      </c>
      <c r="M64" s="86">
        <v>95</v>
      </c>
      <c r="N64" s="86">
        <v>0</v>
      </c>
      <c r="O64" s="86">
        <v>0</v>
      </c>
      <c r="P64" s="86">
        <v>1.83416</v>
      </c>
      <c r="Q64" s="86">
        <v>295.5</v>
      </c>
      <c r="R64" s="86">
        <v>15</v>
      </c>
      <c r="S64" s="86">
        <v>0</v>
      </c>
      <c r="T64" s="86">
        <v>3.67116</v>
      </c>
      <c r="U64" s="86">
        <f>SUM(B64:T64)</f>
        <v>836.93319999999994</v>
      </c>
    </row>
    <row r="65" spans="1:22" s="150" customFormat="1" x14ac:dyDescent="0.2">
      <c r="A65" s="128" t="s">
        <v>2803</v>
      </c>
      <c r="B65" s="241">
        <v>100</v>
      </c>
      <c r="C65" s="241">
        <v>100</v>
      </c>
      <c r="D65" s="241">
        <v>75.223767827553829</v>
      </c>
      <c r="E65" s="241">
        <v>100</v>
      </c>
      <c r="F65" s="241">
        <v>100</v>
      </c>
      <c r="G65" s="241" t="s">
        <v>1575</v>
      </c>
      <c r="H65" s="241">
        <v>96.570830840507654</v>
      </c>
      <c r="I65" s="241">
        <v>68.396573611159582</v>
      </c>
      <c r="J65" s="241" t="s">
        <v>1575</v>
      </c>
      <c r="K65" s="241">
        <v>45.173799056989346</v>
      </c>
      <c r="L65" s="241">
        <v>89.819893556807031</v>
      </c>
      <c r="M65" s="241">
        <v>69.787316702830708</v>
      </c>
      <c r="N65" s="241" t="s">
        <v>1575</v>
      </c>
      <c r="O65" s="241">
        <v>100</v>
      </c>
      <c r="P65" s="241">
        <v>84.501139075354743</v>
      </c>
      <c r="Q65" s="241">
        <v>21.721854304635762</v>
      </c>
      <c r="R65" s="241">
        <v>68.196115473543941</v>
      </c>
      <c r="S65" s="241">
        <v>100</v>
      </c>
      <c r="T65" s="241">
        <v>52.080385533110217</v>
      </c>
      <c r="U65" s="241">
        <f>+(U63-U64)/U63*100</f>
        <v>86.312912237658637</v>
      </c>
      <c r="V65" s="3"/>
    </row>
    <row r="66" spans="1:22" ht="13.5" x14ac:dyDescent="0.25">
      <c r="A66" s="130" t="s">
        <v>2799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3"/>
    </row>
    <row r="67" spans="1:22" s="3" customFormat="1" x14ac:dyDescent="0.2">
      <c r="A67" s="86" t="s">
        <v>2801</v>
      </c>
      <c r="B67" s="86">
        <v>44759.476920000001</v>
      </c>
      <c r="C67" s="86">
        <v>0</v>
      </c>
      <c r="D67" s="86">
        <v>10677.886</v>
      </c>
      <c r="E67" s="86">
        <v>0</v>
      </c>
      <c r="F67" s="86">
        <v>0</v>
      </c>
      <c r="G67" s="86">
        <v>0</v>
      </c>
      <c r="H67" s="86">
        <v>38447.712369999994</v>
      </c>
      <c r="I67" s="86">
        <v>0</v>
      </c>
      <c r="J67" s="86">
        <v>0</v>
      </c>
      <c r="K67" s="86">
        <v>13697.017240000001</v>
      </c>
      <c r="L67" s="86">
        <v>43525.035049999999</v>
      </c>
      <c r="M67" s="86">
        <v>0</v>
      </c>
      <c r="N67" s="86">
        <v>0</v>
      </c>
      <c r="O67" s="86">
        <v>45077.299589999995</v>
      </c>
      <c r="P67" s="86">
        <v>451.60015000000004</v>
      </c>
      <c r="Q67" s="86">
        <v>4700.8450499999999</v>
      </c>
      <c r="R67" s="86">
        <v>0</v>
      </c>
      <c r="S67" s="86">
        <v>5.99993</v>
      </c>
      <c r="T67" s="86">
        <v>0.92125999999999997</v>
      </c>
      <c r="U67" s="86">
        <f>SUM(B67:T67)</f>
        <v>201343.79355999999</v>
      </c>
    </row>
    <row r="68" spans="1:22" s="3" customFormat="1" ht="12" customHeight="1" x14ac:dyDescent="0.2">
      <c r="A68" s="86" t="s">
        <v>2802</v>
      </c>
      <c r="B68" s="86">
        <v>8368.1305800000009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6">
        <v>19691.502939999998</v>
      </c>
      <c r="I68" s="86">
        <v>0</v>
      </c>
      <c r="J68" s="86">
        <v>0</v>
      </c>
      <c r="K68" s="86">
        <v>6269.8053399999999</v>
      </c>
      <c r="L68" s="86">
        <v>19229.97381</v>
      </c>
      <c r="M68" s="86">
        <v>0</v>
      </c>
      <c r="N68" s="86">
        <v>0</v>
      </c>
      <c r="O68" s="86">
        <v>18036.06882</v>
      </c>
      <c r="P68" s="86">
        <v>427.77406999999999</v>
      </c>
      <c r="Q68" s="86">
        <v>2311.48432</v>
      </c>
      <c r="R68" s="86">
        <v>0</v>
      </c>
      <c r="S68" s="86">
        <v>0</v>
      </c>
      <c r="T68" s="86">
        <v>0</v>
      </c>
      <c r="U68" s="86">
        <f>SUM(B68:T68)</f>
        <v>74334.739880000008</v>
      </c>
    </row>
    <row r="69" spans="1:22" s="150" customFormat="1" ht="13.5" thickBot="1" x14ac:dyDescent="0.25">
      <c r="A69" s="153" t="s">
        <v>2803</v>
      </c>
      <c r="B69" s="243">
        <v>81.30422615314157</v>
      </c>
      <c r="C69" s="243" t="s">
        <v>1575</v>
      </c>
      <c r="D69" s="243">
        <v>100</v>
      </c>
      <c r="E69" s="243" t="s">
        <v>1575</v>
      </c>
      <c r="F69" s="243" t="s">
        <v>1575</v>
      </c>
      <c r="G69" s="243" t="s">
        <v>1575</v>
      </c>
      <c r="H69" s="243">
        <v>48.78368119668702</v>
      </c>
      <c r="I69" s="243" t="s">
        <v>1575</v>
      </c>
      <c r="J69" s="243" t="s">
        <v>1575</v>
      </c>
      <c r="K69" s="243">
        <v>54.225031405450729</v>
      </c>
      <c r="L69" s="243">
        <v>55.818590868659172</v>
      </c>
      <c r="M69" s="243" t="s">
        <v>1575</v>
      </c>
      <c r="N69" s="243" t="s">
        <v>1575</v>
      </c>
      <c r="O69" s="243">
        <v>59.988577434658161</v>
      </c>
      <c r="P69" s="243">
        <v>5.2759238454637387</v>
      </c>
      <c r="Q69" s="243">
        <v>50.828323516002726</v>
      </c>
      <c r="R69" s="243" t="s">
        <v>1575</v>
      </c>
      <c r="S69" s="243">
        <v>100</v>
      </c>
      <c r="T69" s="243">
        <v>100</v>
      </c>
      <c r="U69" s="243">
        <f>+(U67-U68)/U67*100</f>
        <v>63.080689716989745</v>
      </c>
      <c r="V69" s="3"/>
    </row>
  </sheetData>
  <mergeCells count="2">
    <mergeCell ref="A5:L6"/>
    <mergeCell ref="M5:U6"/>
  </mergeCells>
  <phoneticPr fontId="2" type="noConversion"/>
  <conditionalFormatting sqref="B8:AE8">
    <cfRule type="expression" dxfId="15" priority="1" stopIfTrue="1">
      <formula>$BA8=1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1.1417322834645669" right="0.19685039370078741" top="0.78740157480314965" bottom="0.98425196850393704" header="0.51181102362204722" footer="0.51181102362204722"/>
  <pageSetup paperSize="8" scale="78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3"/>
  <sheetViews>
    <sheetView showGridLines="0" workbookViewId="0">
      <selection activeCell="A2" sqref="A2"/>
    </sheetView>
  </sheetViews>
  <sheetFormatPr defaultRowHeight="12.75" x14ac:dyDescent="0.2"/>
  <cols>
    <col min="1" max="1" width="27.7109375" style="154" customWidth="1"/>
    <col min="2" max="36" width="9.28515625" style="2" customWidth="1"/>
    <col min="37" max="16384" width="9.140625" style="2"/>
  </cols>
  <sheetData>
    <row r="1" spans="1:25" ht="12.75" customHeight="1" x14ac:dyDescent="0.2">
      <c r="A1" s="519" t="s">
        <v>185</v>
      </c>
    </row>
    <row r="2" spans="1:25" ht="12.75" customHeight="1" x14ac:dyDescent="0.2">
      <c r="A2" s="519" t="s">
        <v>2786</v>
      </c>
    </row>
    <row r="3" spans="1:25" ht="12.75" customHeight="1" x14ac:dyDescent="0.2">
      <c r="A3" s="20" t="s">
        <v>2018</v>
      </c>
      <c r="V3" s="82" t="s">
        <v>748</v>
      </c>
    </row>
    <row r="4" spans="1:25" ht="12.75" customHeight="1" x14ac:dyDescent="0.2"/>
    <row r="5" spans="1:25" ht="12.75" customHeight="1" x14ac:dyDescent="0.2">
      <c r="A5" s="666" t="s">
        <v>1294</v>
      </c>
      <c r="B5" s="666"/>
      <c r="C5" s="666"/>
      <c r="D5" s="666"/>
      <c r="E5" s="666"/>
      <c r="F5" s="666"/>
      <c r="G5" s="666"/>
      <c r="H5" s="666"/>
      <c r="I5" s="666"/>
      <c r="J5" s="666"/>
      <c r="K5" s="667" t="s">
        <v>2767</v>
      </c>
      <c r="L5" s="667"/>
      <c r="M5" s="667"/>
      <c r="N5" s="667"/>
      <c r="O5" s="667"/>
      <c r="P5" s="667"/>
      <c r="Q5" s="667"/>
      <c r="R5" s="667"/>
      <c r="S5" s="667"/>
      <c r="T5" s="667"/>
      <c r="U5" s="667"/>
    </row>
    <row r="6" spans="1:25" ht="12.75" customHeight="1" x14ac:dyDescent="0.2">
      <c r="A6" s="666"/>
      <c r="B6" s="666"/>
      <c r="C6" s="666"/>
      <c r="D6" s="666"/>
      <c r="E6" s="666"/>
      <c r="F6" s="666"/>
      <c r="G6" s="666"/>
      <c r="H6" s="666"/>
      <c r="I6" s="666"/>
      <c r="J6" s="666"/>
      <c r="K6" s="667"/>
      <c r="L6" s="667"/>
      <c r="M6" s="667"/>
      <c r="N6" s="667"/>
      <c r="O6" s="667"/>
      <c r="P6" s="667"/>
      <c r="Q6" s="667"/>
      <c r="R6" s="667"/>
      <c r="S6" s="667"/>
      <c r="T6" s="667"/>
      <c r="U6" s="667"/>
    </row>
    <row r="7" spans="1:25" ht="12.75" customHeight="1" thickBot="1" x14ac:dyDescent="0.25">
      <c r="V7" s="14" t="s">
        <v>2410</v>
      </c>
    </row>
    <row r="8" spans="1:25" s="9" customFormat="1" ht="57" customHeight="1" thickBot="1" x14ac:dyDescent="0.25">
      <c r="A8" s="144"/>
      <c r="B8" s="267" t="s">
        <v>2507</v>
      </c>
      <c r="C8" s="267" t="s">
        <v>2718</v>
      </c>
      <c r="D8" s="267" t="s">
        <v>2719</v>
      </c>
      <c r="E8" s="267" t="s">
        <v>2720</v>
      </c>
      <c r="F8" s="267" t="s">
        <v>2721</v>
      </c>
      <c r="G8" s="267" t="s">
        <v>2098</v>
      </c>
      <c r="H8" s="267" t="s">
        <v>2723</v>
      </c>
      <c r="I8" s="267" t="s">
        <v>292</v>
      </c>
      <c r="J8" s="267" t="s">
        <v>2724</v>
      </c>
      <c r="K8" s="267" t="s">
        <v>2725</v>
      </c>
      <c r="L8" s="267" t="s">
        <v>293</v>
      </c>
      <c r="M8" s="267" t="s">
        <v>294</v>
      </c>
      <c r="N8" s="267" t="s">
        <v>295</v>
      </c>
      <c r="O8" s="267" t="s">
        <v>296</v>
      </c>
      <c r="P8" s="267" t="s">
        <v>297</v>
      </c>
      <c r="Q8" s="267" t="s">
        <v>298</v>
      </c>
      <c r="R8" s="267" t="s">
        <v>2726</v>
      </c>
      <c r="S8" s="267" t="s">
        <v>2727</v>
      </c>
      <c r="T8" s="267" t="s">
        <v>2728</v>
      </c>
      <c r="U8" s="267" t="s">
        <v>299</v>
      </c>
      <c r="V8" s="268"/>
      <c r="W8" s="142"/>
      <c r="X8" s="142"/>
      <c r="Y8" s="155"/>
    </row>
    <row r="9" spans="1:25" x14ac:dyDescent="0.2">
      <c r="A9" s="340" t="s">
        <v>1594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91"/>
    </row>
    <row r="10" spans="1:25" x14ac:dyDescent="0.2">
      <c r="A10" s="160" t="s">
        <v>2807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spans="1:25" x14ac:dyDescent="0.2">
      <c r="A11" s="160" t="s">
        <v>747</v>
      </c>
      <c r="B11" s="70">
        <v>0</v>
      </c>
      <c r="C11" s="70">
        <v>0</v>
      </c>
      <c r="D11" s="70">
        <v>0</v>
      </c>
      <c r="E11" s="70">
        <v>36679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5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10669</v>
      </c>
      <c r="R11" s="70">
        <v>0</v>
      </c>
      <c r="S11" s="70">
        <v>8315</v>
      </c>
      <c r="T11" s="70">
        <v>0</v>
      </c>
      <c r="U11" s="70">
        <f>SUM(B11:T11)</f>
        <v>55668</v>
      </c>
    </row>
    <row r="12" spans="1:25" x14ac:dyDescent="0.2">
      <c r="A12" s="160" t="s">
        <v>2486</v>
      </c>
      <c r="B12" s="70">
        <v>0</v>
      </c>
      <c r="C12" s="70">
        <v>0</v>
      </c>
      <c r="D12" s="70">
        <v>0</v>
      </c>
      <c r="E12" s="70">
        <v>742881.93857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0.74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45489.292420000005</v>
      </c>
      <c r="R12" s="70">
        <v>0</v>
      </c>
      <c r="S12" s="70">
        <v>3569.84</v>
      </c>
      <c r="T12" s="70">
        <v>0</v>
      </c>
      <c r="U12" s="70">
        <f t="shared" ref="U12:U30" si="0">SUM(B12:T12)</f>
        <v>791941.81098999991</v>
      </c>
    </row>
    <row r="13" spans="1:25" x14ac:dyDescent="0.2">
      <c r="A13" s="160" t="s">
        <v>2808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</row>
    <row r="14" spans="1:25" x14ac:dyDescent="0.2">
      <c r="A14" s="160" t="s">
        <v>747</v>
      </c>
      <c r="B14" s="70">
        <v>11123</v>
      </c>
      <c r="C14" s="70">
        <v>135614</v>
      </c>
      <c r="D14" s="70">
        <v>54338</v>
      </c>
      <c r="E14" s="70">
        <v>611078</v>
      </c>
      <c r="F14" s="70">
        <v>8857</v>
      </c>
      <c r="G14" s="70">
        <v>120672</v>
      </c>
      <c r="H14" s="70">
        <v>282052</v>
      </c>
      <c r="I14" s="70">
        <v>1500401</v>
      </c>
      <c r="J14" s="70">
        <v>450658</v>
      </c>
      <c r="K14" s="70">
        <v>9696</v>
      </c>
      <c r="L14" s="70">
        <v>27601</v>
      </c>
      <c r="M14" s="70">
        <v>82282</v>
      </c>
      <c r="N14" s="70">
        <v>1127228</v>
      </c>
      <c r="O14" s="70">
        <v>50048</v>
      </c>
      <c r="P14" s="70">
        <v>3</v>
      </c>
      <c r="Q14" s="70">
        <v>998907</v>
      </c>
      <c r="R14" s="70">
        <v>69254</v>
      </c>
      <c r="S14" s="70">
        <v>984989</v>
      </c>
      <c r="T14" s="70">
        <v>265384</v>
      </c>
      <c r="U14" s="70">
        <f t="shared" si="0"/>
        <v>6790185</v>
      </c>
    </row>
    <row r="15" spans="1:25" x14ac:dyDescent="0.2">
      <c r="A15" s="160" t="s">
        <v>2486</v>
      </c>
      <c r="B15" s="70">
        <v>219072.49728000001</v>
      </c>
      <c r="C15" s="70">
        <v>5214270.9189999998</v>
      </c>
      <c r="D15" s="70">
        <v>1550078.7564963514</v>
      </c>
      <c r="E15" s="70">
        <v>8185131.9656499997</v>
      </c>
      <c r="F15" s="70">
        <v>96636.383269999991</v>
      </c>
      <c r="G15" s="70">
        <v>1639524.4315405849</v>
      </c>
      <c r="H15" s="70">
        <v>3487366.305763769</v>
      </c>
      <c r="I15" s="70">
        <v>7866018.0927799996</v>
      </c>
      <c r="J15" s="70">
        <v>2992863.6216199999</v>
      </c>
      <c r="K15" s="70">
        <v>83693.847999999998</v>
      </c>
      <c r="L15" s="70">
        <v>842247.43178999994</v>
      </c>
      <c r="M15" s="70">
        <v>1834455.2558367541</v>
      </c>
      <c r="N15" s="70">
        <v>11507214.351639999</v>
      </c>
      <c r="O15" s="70">
        <v>944849.57749000005</v>
      </c>
      <c r="P15" s="70">
        <v>17.916060000000002</v>
      </c>
      <c r="Q15" s="70">
        <v>1451756.5302500001</v>
      </c>
      <c r="R15" s="70">
        <v>2333078.2998836576</v>
      </c>
      <c r="S15" s="70">
        <v>6838008.4269599998</v>
      </c>
      <c r="T15" s="70">
        <v>5510451.2560299998</v>
      </c>
      <c r="U15" s="70">
        <f t="shared" si="0"/>
        <v>62596735.867341116</v>
      </c>
    </row>
    <row r="16" spans="1:25" x14ac:dyDescent="0.2">
      <c r="A16" s="160" t="s">
        <v>2809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</row>
    <row r="17" spans="1:21" x14ac:dyDescent="0.2">
      <c r="A17" s="160" t="s">
        <v>747</v>
      </c>
      <c r="B17" s="70">
        <v>1555</v>
      </c>
      <c r="C17" s="70">
        <v>0</v>
      </c>
      <c r="D17" s="70">
        <v>31825</v>
      </c>
      <c r="E17" s="70">
        <v>66357</v>
      </c>
      <c r="F17" s="70">
        <v>3506</v>
      </c>
      <c r="G17" s="70">
        <v>17066</v>
      </c>
      <c r="H17" s="70">
        <v>9782</v>
      </c>
      <c r="I17" s="70">
        <v>3505</v>
      </c>
      <c r="J17" s="70">
        <v>0</v>
      </c>
      <c r="K17" s="70">
        <v>551</v>
      </c>
      <c r="L17" s="70">
        <v>102</v>
      </c>
      <c r="M17" s="70">
        <v>9780</v>
      </c>
      <c r="N17" s="70">
        <v>3711</v>
      </c>
      <c r="O17" s="70">
        <v>7574</v>
      </c>
      <c r="P17" s="70">
        <v>171</v>
      </c>
      <c r="Q17" s="70">
        <v>11049</v>
      </c>
      <c r="R17" s="70">
        <v>27741</v>
      </c>
      <c r="S17" s="70">
        <v>32077</v>
      </c>
      <c r="T17" s="70">
        <v>17281</v>
      </c>
      <c r="U17" s="70">
        <f t="shared" si="0"/>
        <v>243633</v>
      </c>
    </row>
    <row r="18" spans="1:21" x14ac:dyDescent="0.2">
      <c r="A18" s="160" t="s">
        <v>2486</v>
      </c>
      <c r="B18" s="70">
        <v>36407.621299999999</v>
      </c>
      <c r="C18" s="70">
        <v>0</v>
      </c>
      <c r="D18" s="70">
        <v>2079554.8612155186</v>
      </c>
      <c r="E18" s="70">
        <v>2928556.2915699948</v>
      </c>
      <c r="F18" s="70">
        <v>47827.776982900003</v>
      </c>
      <c r="G18" s="70">
        <v>540710.25607063051</v>
      </c>
      <c r="H18" s="70">
        <v>322407.36702845001</v>
      </c>
      <c r="I18" s="70">
        <v>26666.058120000002</v>
      </c>
      <c r="J18" s="70">
        <v>0</v>
      </c>
      <c r="K18" s="70">
        <v>20559.543089999999</v>
      </c>
      <c r="L18" s="70">
        <v>13790.614104400001</v>
      </c>
      <c r="M18" s="70">
        <v>224993.20908761703</v>
      </c>
      <c r="N18" s="70">
        <v>121110.76102999999</v>
      </c>
      <c r="O18" s="70">
        <v>372834.43199999997</v>
      </c>
      <c r="P18" s="70">
        <v>3344.3</v>
      </c>
      <c r="Q18" s="70">
        <v>251705.91959</v>
      </c>
      <c r="R18" s="70">
        <v>1070821.98306</v>
      </c>
      <c r="S18" s="70">
        <v>402330.77473</v>
      </c>
      <c r="T18" s="70">
        <v>1890774.6139903308</v>
      </c>
      <c r="U18" s="70">
        <f t="shared" si="0"/>
        <v>10354396.382969841</v>
      </c>
    </row>
    <row r="19" spans="1:21" x14ac:dyDescent="0.2">
      <c r="A19" s="160" t="s">
        <v>2810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</row>
    <row r="20" spans="1:21" x14ac:dyDescent="0.2">
      <c r="A20" s="160" t="s">
        <v>747</v>
      </c>
      <c r="B20" s="70">
        <v>1555</v>
      </c>
      <c r="C20" s="70">
        <v>0</v>
      </c>
      <c r="D20" s="70">
        <v>8216</v>
      </c>
      <c r="E20" s="70">
        <v>90503</v>
      </c>
      <c r="F20" s="70">
        <v>3496</v>
      </c>
      <c r="G20" s="70">
        <v>9483</v>
      </c>
      <c r="H20" s="70">
        <v>12900</v>
      </c>
      <c r="I20" s="70">
        <v>28864</v>
      </c>
      <c r="J20" s="70">
        <v>0</v>
      </c>
      <c r="K20" s="70">
        <v>726</v>
      </c>
      <c r="L20" s="70">
        <v>7595</v>
      </c>
      <c r="M20" s="70">
        <v>11179</v>
      </c>
      <c r="N20" s="70">
        <v>761008</v>
      </c>
      <c r="O20" s="70">
        <v>7938</v>
      </c>
      <c r="P20" s="70">
        <v>693</v>
      </c>
      <c r="Q20" s="70">
        <v>16526</v>
      </c>
      <c r="R20" s="70">
        <v>43770</v>
      </c>
      <c r="S20" s="70">
        <v>34334</v>
      </c>
      <c r="T20" s="70">
        <v>12836</v>
      </c>
      <c r="U20" s="70">
        <f t="shared" si="0"/>
        <v>1051622</v>
      </c>
    </row>
    <row r="21" spans="1:21" x14ac:dyDescent="0.2">
      <c r="A21" s="160" t="s">
        <v>2486</v>
      </c>
      <c r="B21" s="70">
        <v>36407.621299999999</v>
      </c>
      <c r="C21" s="70">
        <v>0</v>
      </c>
      <c r="D21" s="70">
        <v>726635.73472501431</v>
      </c>
      <c r="E21" s="70">
        <v>3605459.6538700014</v>
      </c>
      <c r="F21" s="70">
        <v>77620.443718900016</v>
      </c>
      <c r="G21" s="70">
        <v>242020.71655999988</v>
      </c>
      <c r="H21" s="70">
        <v>468363.51333295001</v>
      </c>
      <c r="I21" s="70">
        <v>363332.90601999999</v>
      </c>
      <c r="J21" s="70">
        <v>0</v>
      </c>
      <c r="K21" s="70">
        <v>23859.755819999998</v>
      </c>
      <c r="L21" s="70">
        <v>124608.609899</v>
      </c>
      <c r="M21" s="70">
        <v>262510.02416699997</v>
      </c>
      <c r="N21" s="70">
        <v>6378718.3578999983</v>
      </c>
      <c r="O21" s="70">
        <v>439234.98200000002</v>
      </c>
      <c r="P21" s="70">
        <v>13256.848199999999</v>
      </c>
      <c r="Q21" s="70">
        <v>387571.83999000001</v>
      </c>
      <c r="R21" s="70">
        <v>1416742.02058</v>
      </c>
      <c r="S21" s="70">
        <v>715670.2149299999</v>
      </c>
      <c r="T21" s="70">
        <v>802742.4252599685</v>
      </c>
      <c r="U21" s="70">
        <f t="shared" si="0"/>
        <v>16084755.668272831</v>
      </c>
    </row>
    <row r="22" spans="1:21" x14ac:dyDescent="0.2">
      <c r="A22" s="160" t="s">
        <v>2811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</row>
    <row r="23" spans="1:21" x14ac:dyDescent="0.2">
      <c r="A23" s="160" t="s">
        <v>747</v>
      </c>
      <c r="B23" s="70">
        <v>1555</v>
      </c>
      <c r="C23" s="70">
        <v>0</v>
      </c>
      <c r="D23" s="70">
        <v>18197</v>
      </c>
      <c r="E23" s="70">
        <v>72653</v>
      </c>
      <c r="F23" s="70">
        <v>3044</v>
      </c>
      <c r="G23" s="70">
        <v>6001</v>
      </c>
      <c r="H23" s="70">
        <v>9219</v>
      </c>
      <c r="I23" s="70">
        <v>22182</v>
      </c>
      <c r="J23" s="70">
        <v>0</v>
      </c>
      <c r="K23" s="70">
        <v>669</v>
      </c>
      <c r="L23" s="70">
        <v>7549</v>
      </c>
      <c r="M23" s="70">
        <v>7720</v>
      </c>
      <c r="N23" s="70">
        <v>70732</v>
      </c>
      <c r="O23" s="70">
        <v>7304</v>
      </c>
      <c r="P23" s="70">
        <v>515</v>
      </c>
      <c r="Q23" s="70">
        <v>10012</v>
      </c>
      <c r="R23" s="70">
        <v>15713</v>
      </c>
      <c r="S23" s="70">
        <v>9175</v>
      </c>
      <c r="T23" s="70">
        <v>12945</v>
      </c>
      <c r="U23" s="70">
        <f t="shared" si="0"/>
        <v>275185</v>
      </c>
    </row>
    <row r="24" spans="1:21" x14ac:dyDescent="0.2">
      <c r="A24" s="160" t="s">
        <v>2486</v>
      </c>
      <c r="B24" s="70">
        <v>36407.621299999999</v>
      </c>
      <c r="C24" s="70">
        <v>0</v>
      </c>
      <c r="D24" s="70">
        <v>1050968.8001356181</v>
      </c>
      <c r="E24" s="70">
        <v>3292762.8306100019</v>
      </c>
      <c r="F24" s="70">
        <v>74432.81766890001</v>
      </c>
      <c r="G24" s="70">
        <v>190541.07052000001</v>
      </c>
      <c r="H24" s="70">
        <v>328441.35776450002</v>
      </c>
      <c r="I24" s="70">
        <v>443451.00487</v>
      </c>
      <c r="J24" s="70">
        <v>0</v>
      </c>
      <c r="K24" s="70">
        <v>20884.39762</v>
      </c>
      <c r="L24" s="70">
        <v>119381.702924</v>
      </c>
      <c r="M24" s="70">
        <v>186578.276583</v>
      </c>
      <c r="N24" s="70">
        <v>1545532.5510540002</v>
      </c>
      <c r="O24" s="70">
        <v>410490.23200000002</v>
      </c>
      <c r="P24" s="70">
        <v>9145.7881999999991</v>
      </c>
      <c r="Q24" s="70">
        <v>171824.77202999999</v>
      </c>
      <c r="R24" s="70">
        <v>893359.60407999996</v>
      </c>
      <c r="S24" s="70">
        <v>212135.81492999999</v>
      </c>
      <c r="T24" s="70">
        <v>704286.01816817943</v>
      </c>
      <c r="U24" s="70">
        <f t="shared" si="0"/>
        <v>9690624.6604581978</v>
      </c>
    </row>
    <row r="25" spans="1:21" x14ac:dyDescent="0.2">
      <c r="A25" s="160" t="s">
        <v>2812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</row>
    <row r="26" spans="1:21" x14ac:dyDescent="0.2">
      <c r="A26" s="160" t="s">
        <v>747</v>
      </c>
      <c r="B26" s="70">
        <v>0</v>
      </c>
      <c r="C26" s="70">
        <v>0</v>
      </c>
      <c r="D26" s="70">
        <v>11709</v>
      </c>
      <c r="E26" s="70">
        <v>0</v>
      </c>
      <c r="F26" s="70">
        <v>0</v>
      </c>
      <c r="G26" s="70">
        <v>2991</v>
      </c>
      <c r="H26" s="70">
        <v>828</v>
      </c>
      <c r="I26" s="70">
        <v>0</v>
      </c>
      <c r="J26" s="70">
        <v>0</v>
      </c>
      <c r="K26" s="70">
        <v>0</v>
      </c>
      <c r="L26" s="70">
        <v>14</v>
      </c>
      <c r="M26" s="70">
        <v>821</v>
      </c>
      <c r="N26" s="70">
        <v>58372</v>
      </c>
      <c r="O26" s="70">
        <v>1348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  <c r="U26" s="70">
        <f t="shared" si="0"/>
        <v>76083</v>
      </c>
    </row>
    <row r="27" spans="1:21" x14ac:dyDescent="0.2">
      <c r="A27" s="160" t="s">
        <v>2486</v>
      </c>
      <c r="B27" s="70">
        <v>0</v>
      </c>
      <c r="C27" s="70">
        <v>0</v>
      </c>
      <c r="D27" s="70">
        <v>66884.550935499909</v>
      </c>
      <c r="E27" s="70">
        <v>0</v>
      </c>
      <c r="F27" s="70">
        <v>0</v>
      </c>
      <c r="G27" s="70">
        <v>6402.1714719999636</v>
      </c>
      <c r="H27" s="70">
        <v>1624.8969999999999</v>
      </c>
      <c r="I27" s="70">
        <v>0</v>
      </c>
      <c r="J27" s="70">
        <v>0</v>
      </c>
      <c r="K27" s="70">
        <v>0</v>
      </c>
      <c r="L27" s="70">
        <v>97.183000000000007</v>
      </c>
      <c r="M27" s="70">
        <v>1376.4781249999999</v>
      </c>
      <c r="N27" s="70">
        <v>192836.91939099997</v>
      </c>
      <c r="O27" s="70">
        <v>6946.9030000000002</v>
      </c>
      <c r="P27" s="70">
        <v>0</v>
      </c>
      <c r="Q27" s="70">
        <v>0</v>
      </c>
      <c r="R27" s="70">
        <v>0</v>
      </c>
      <c r="S27" s="70">
        <v>0</v>
      </c>
      <c r="T27" s="70">
        <v>0</v>
      </c>
      <c r="U27" s="70">
        <f t="shared" si="0"/>
        <v>276169.10292349983</v>
      </c>
    </row>
    <row r="28" spans="1:21" x14ac:dyDescent="0.2">
      <c r="A28" s="160" t="s">
        <v>2813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</row>
    <row r="29" spans="1:21" x14ac:dyDescent="0.2">
      <c r="A29" s="160" t="s">
        <v>747</v>
      </c>
      <c r="B29" s="70">
        <v>0</v>
      </c>
      <c r="C29" s="70">
        <v>0</v>
      </c>
      <c r="D29" s="70">
        <v>12783</v>
      </c>
      <c r="E29" s="70">
        <v>0</v>
      </c>
      <c r="F29" s="70">
        <v>158</v>
      </c>
      <c r="G29" s="70">
        <v>4950</v>
      </c>
      <c r="H29" s="70">
        <v>547</v>
      </c>
      <c r="I29" s="70">
        <v>1472</v>
      </c>
      <c r="J29" s="70">
        <v>0</v>
      </c>
      <c r="K29" s="70">
        <v>0</v>
      </c>
      <c r="L29" s="70">
        <v>0</v>
      </c>
      <c r="M29" s="70">
        <v>305</v>
      </c>
      <c r="N29" s="70">
        <v>13209</v>
      </c>
      <c r="O29" s="70">
        <v>0</v>
      </c>
      <c r="P29" s="70">
        <v>24</v>
      </c>
      <c r="Q29" s="70">
        <v>0</v>
      </c>
      <c r="R29" s="70">
        <v>549</v>
      </c>
      <c r="S29" s="70">
        <v>0</v>
      </c>
      <c r="T29" s="70">
        <v>6497</v>
      </c>
      <c r="U29" s="70">
        <f t="shared" si="0"/>
        <v>40494</v>
      </c>
    </row>
    <row r="30" spans="1:21" x14ac:dyDescent="0.2">
      <c r="A30" s="160" t="s">
        <v>2486</v>
      </c>
      <c r="B30" s="70">
        <v>0</v>
      </c>
      <c r="C30" s="70">
        <v>0</v>
      </c>
      <c r="D30" s="70">
        <v>575161.97043700004</v>
      </c>
      <c r="E30" s="70">
        <v>0</v>
      </c>
      <c r="F30" s="70">
        <v>9684.4157500000001</v>
      </c>
      <c r="G30" s="70">
        <v>481300.60428800009</v>
      </c>
      <c r="H30" s="70">
        <v>22897.001822000002</v>
      </c>
      <c r="I30" s="70">
        <v>31699.705460000001</v>
      </c>
      <c r="J30" s="70">
        <v>0</v>
      </c>
      <c r="K30" s="70">
        <v>0</v>
      </c>
      <c r="L30" s="70">
        <v>0</v>
      </c>
      <c r="M30" s="70">
        <v>10665.90725</v>
      </c>
      <c r="N30" s="70">
        <v>246027.92885899998</v>
      </c>
      <c r="O30" s="70">
        <v>0</v>
      </c>
      <c r="P30" s="70">
        <v>350.62</v>
      </c>
      <c r="Q30" s="70">
        <v>0</v>
      </c>
      <c r="R30" s="70">
        <v>28857.377880000011</v>
      </c>
      <c r="S30" s="70">
        <v>0</v>
      </c>
      <c r="T30" s="302">
        <v>430913.45266710367</v>
      </c>
      <c r="U30" s="302">
        <f t="shared" si="0"/>
        <v>1837558.9844131037</v>
      </c>
    </row>
    <row r="31" spans="1:21" x14ac:dyDescent="0.2">
      <c r="A31" s="16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</row>
    <row r="32" spans="1:21" x14ac:dyDescent="0.2">
      <c r="A32" s="341" t="s">
        <v>1295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</row>
    <row r="33" spans="1:22" x14ac:dyDescent="0.2">
      <c r="A33" s="69" t="s">
        <v>1298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</row>
    <row r="34" spans="1:22" x14ac:dyDescent="0.2">
      <c r="A34" s="69" t="s">
        <v>1296</v>
      </c>
      <c r="B34" s="70">
        <v>9</v>
      </c>
      <c r="C34" s="70">
        <v>608</v>
      </c>
      <c r="D34" s="70">
        <v>36</v>
      </c>
      <c r="E34" s="70">
        <v>1553</v>
      </c>
      <c r="F34" s="70">
        <v>143</v>
      </c>
      <c r="G34" s="70">
        <v>238</v>
      </c>
      <c r="H34" s="70">
        <v>388</v>
      </c>
      <c r="I34" s="70">
        <v>16036</v>
      </c>
      <c r="J34" s="70">
        <v>4125</v>
      </c>
      <c r="K34" s="70">
        <v>19</v>
      </c>
      <c r="L34" s="70">
        <v>10</v>
      </c>
      <c r="M34" s="70">
        <v>92</v>
      </c>
      <c r="N34" s="70">
        <v>839</v>
      </c>
      <c r="O34" s="70">
        <v>21</v>
      </c>
      <c r="P34" s="70">
        <v>3</v>
      </c>
      <c r="Q34" s="70">
        <v>7184</v>
      </c>
      <c r="R34" s="70">
        <v>96</v>
      </c>
      <c r="S34" s="70">
        <v>3333</v>
      </c>
      <c r="T34" s="70">
        <v>795</v>
      </c>
      <c r="U34" s="70">
        <f>SUM(B34:T34)</f>
        <v>35528</v>
      </c>
    </row>
    <row r="35" spans="1:22" x14ac:dyDescent="0.2">
      <c r="A35" s="69" t="s">
        <v>1297</v>
      </c>
      <c r="B35" s="70">
        <v>170.80154999999999</v>
      </c>
      <c r="C35" s="70">
        <v>8919.9167300000008</v>
      </c>
      <c r="D35" s="70">
        <v>914.351</v>
      </c>
      <c r="E35" s="70">
        <v>14213.524609999999</v>
      </c>
      <c r="F35" s="70">
        <v>1763.9511399999999</v>
      </c>
      <c r="G35" s="70">
        <v>3116.8442500000001</v>
      </c>
      <c r="H35" s="70">
        <v>4115.4554399999997</v>
      </c>
      <c r="I35" s="70">
        <v>63274.673000000003</v>
      </c>
      <c r="J35" s="70">
        <v>7591.0564800000002</v>
      </c>
      <c r="K35" s="70">
        <v>141.45488</v>
      </c>
      <c r="L35" s="70">
        <v>479.42572999999999</v>
      </c>
      <c r="M35" s="70">
        <v>758.38121999999998</v>
      </c>
      <c r="N35" s="70">
        <v>8720.7033599999995</v>
      </c>
      <c r="O35" s="70">
        <v>206.54986</v>
      </c>
      <c r="P35" s="70">
        <v>33.575589999999998</v>
      </c>
      <c r="Q35" s="70">
        <v>8208.0519999999997</v>
      </c>
      <c r="R35" s="70">
        <v>1692.93804</v>
      </c>
      <c r="S35" s="70">
        <v>12599.796609999999</v>
      </c>
      <c r="T35" s="70">
        <v>10107.129280000001</v>
      </c>
      <c r="U35" s="70">
        <f t="shared" ref="U35:U59" si="1">SUM(B35:T35)</f>
        <v>147028.58076999997</v>
      </c>
    </row>
    <row r="36" spans="1:22" x14ac:dyDescent="0.2">
      <c r="A36" s="69" t="s">
        <v>1299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</row>
    <row r="37" spans="1:22" x14ac:dyDescent="0.2">
      <c r="A37" s="69" t="s">
        <v>1296</v>
      </c>
      <c r="B37" s="70">
        <v>502</v>
      </c>
      <c r="C37" s="70">
        <v>377</v>
      </c>
      <c r="D37" s="70">
        <v>324</v>
      </c>
      <c r="E37" s="70">
        <v>71693</v>
      </c>
      <c r="F37" s="70">
        <v>580</v>
      </c>
      <c r="G37" s="70">
        <v>0</v>
      </c>
      <c r="H37" s="70">
        <v>1640</v>
      </c>
      <c r="I37" s="70">
        <v>2111</v>
      </c>
      <c r="J37" s="70">
        <v>78</v>
      </c>
      <c r="K37" s="70">
        <v>33</v>
      </c>
      <c r="L37" s="70">
        <v>0</v>
      </c>
      <c r="M37" s="70">
        <v>84</v>
      </c>
      <c r="N37" s="70">
        <v>0</v>
      </c>
      <c r="O37" s="70">
        <v>573</v>
      </c>
      <c r="P37" s="70">
        <v>0</v>
      </c>
      <c r="Q37" s="70">
        <v>294</v>
      </c>
      <c r="R37" s="70">
        <v>2909</v>
      </c>
      <c r="S37" s="70">
        <v>1708</v>
      </c>
      <c r="T37" s="70">
        <v>139</v>
      </c>
      <c r="U37" s="70">
        <f t="shared" si="1"/>
        <v>83045</v>
      </c>
    </row>
    <row r="38" spans="1:22" x14ac:dyDescent="0.2">
      <c r="A38" s="69" t="s">
        <v>1297</v>
      </c>
      <c r="B38" s="70">
        <v>2253.3478399999999</v>
      </c>
      <c r="C38" s="70">
        <v>1891.5658893000002</v>
      </c>
      <c r="D38" s="70">
        <v>3494.3609999999999</v>
      </c>
      <c r="E38" s="70">
        <v>200620.15919999997</v>
      </c>
      <c r="F38" s="70">
        <v>2379.7439118066941</v>
      </c>
      <c r="G38" s="70">
        <v>0</v>
      </c>
      <c r="H38" s="70">
        <v>12651.57014</v>
      </c>
      <c r="I38" s="70">
        <v>8471.5419999999995</v>
      </c>
      <c r="J38" s="70">
        <v>81.107969999999995</v>
      </c>
      <c r="K38" s="70">
        <v>75.035130000000009</v>
      </c>
      <c r="L38" s="70">
        <v>0</v>
      </c>
      <c r="M38" s="70">
        <v>135.45285000000001</v>
      </c>
      <c r="N38" s="70">
        <v>0</v>
      </c>
      <c r="O38" s="70">
        <v>2626.0338700000002</v>
      </c>
      <c r="P38" s="70">
        <v>0</v>
      </c>
      <c r="Q38" s="70">
        <v>1366.83997</v>
      </c>
      <c r="R38" s="70">
        <v>28866.982479999999</v>
      </c>
      <c r="S38" s="70">
        <v>11561.132380000001</v>
      </c>
      <c r="T38" s="70">
        <v>603.06551999999999</v>
      </c>
      <c r="U38" s="70">
        <f t="shared" si="1"/>
        <v>277077.94015110668</v>
      </c>
      <c r="V38" s="25"/>
    </row>
    <row r="39" spans="1:22" x14ac:dyDescent="0.2">
      <c r="A39" s="69" t="s">
        <v>1300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</row>
    <row r="40" spans="1:22" x14ac:dyDescent="0.2">
      <c r="A40" s="69" t="s">
        <v>1296</v>
      </c>
      <c r="B40" s="70">
        <v>1632</v>
      </c>
      <c r="C40" s="70">
        <v>5780</v>
      </c>
      <c r="D40" s="70">
        <v>2459</v>
      </c>
      <c r="E40" s="70">
        <v>39821</v>
      </c>
      <c r="F40" s="70">
        <v>3183</v>
      </c>
      <c r="G40" s="70">
        <v>33502</v>
      </c>
      <c r="H40" s="70">
        <v>7579</v>
      </c>
      <c r="I40" s="70">
        <v>2503</v>
      </c>
      <c r="J40" s="70">
        <v>69</v>
      </c>
      <c r="K40" s="70">
        <v>975</v>
      </c>
      <c r="L40" s="70">
        <v>0</v>
      </c>
      <c r="M40" s="70">
        <v>9896</v>
      </c>
      <c r="N40" s="70">
        <v>2800</v>
      </c>
      <c r="O40" s="70">
        <v>359</v>
      </c>
      <c r="P40" s="70">
        <v>158</v>
      </c>
      <c r="Q40" s="70">
        <v>626</v>
      </c>
      <c r="R40" s="70">
        <v>8903</v>
      </c>
      <c r="S40" s="70">
        <v>9549</v>
      </c>
      <c r="T40" s="70">
        <v>58824</v>
      </c>
      <c r="U40" s="70">
        <f t="shared" si="1"/>
        <v>188618</v>
      </c>
    </row>
    <row r="41" spans="1:22" x14ac:dyDescent="0.2">
      <c r="A41" s="69" t="s">
        <v>2099</v>
      </c>
      <c r="B41" s="70">
        <v>6389.43318</v>
      </c>
      <c r="C41" s="70">
        <v>29204.013010799998</v>
      </c>
      <c r="D41" s="70">
        <v>18034.089</v>
      </c>
      <c r="E41" s="70">
        <v>340820.06987999997</v>
      </c>
      <c r="F41" s="70">
        <v>7403.1304041828198</v>
      </c>
      <c r="G41" s="70">
        <v>179456.74226999999</v>
      </c>
      <c r="H41" s="70">
        <v>48505.293420000002</v>
      </c>
      <c r="I41" s="70">
        <v>16734.018</v>
      </c>
      <c r="J41" s="70">
        <v>57.825189999999999</v>
      </c>
      <c r="K41" s="70">
        <v>3489.5394700000002</v>
      </c>
      <c r="L41" s="70">
        <v>8344.4323499999991</v>
      </c>
      <c r="M41" s="70">
        <v>11995.619590475999</v>
      </c>
      <c r="N41" s="70">
        <v>15307.470789999999</v>
      </c>
      <c r="O41" s="70">
        <v>8552.1183299999993</v>
      </c>
      <c r="P41" s="70">
        <v>950.90316000000007</v>
      </c>
      <c r="Q41" s="70">
        <v>2698.5691000000002</v>
      </c>
      <c r="R41" s="70">
        <v>62414.177769999995</v>
      </c>
      <c r="S41" s="70">
        <v>67423.977780000001</v>
      </c>
      <c r="T41" s="70">
        <v>237059.56088</v>
      </c>
      <c r="U41" s="70">
        <f t="shared" si="1"/>
        <v>1064840.9835754586</v>
      </c>
    </row>
    <row r="42" spans="1:22" x14ac:dyDescent="0.2">
      <c r="A42" s="69" t="s">
        <v>1301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</row>
    <row r="43" spans="1:22" x14ac:dyDescent="0.2">
      <c r="A43" s="69" t="s">
        <v>1296</v>
      </c>
      <c r="B43" s="70">
        <v>0</v>
      </c>
      <c r="C43" s="70">
        <v>0</v>
      </c>
      <c r="D43" s="70">
        <v>31</v>
      </c>
      <c r="E43" s="70">
        <v>158159</v>
      </c>
      <c r="F43" s="70">
        <v>0</v>
      </c>
      <c r="G43" s="70">
        <v>0</v>
      </c>
      <c r="H43" s="70">
        <v>89</v>
      </c>
      <c r="I43" s="70">
        <v>4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20</v>
      </c>
      <c r="P43" s="70">
        <v>0</v>
      </c>
      <c r="Q43" s="70">
        <v>4</v>
      </c>
      <c r="R43" s="70">
        <v>124</v>
      </c>
      <c r="S43" s="70">
        <v>48</v>
      </c>
      <c r="T43" s="70">
        <v>5095</v>
      </c>
      <c r="U43" s="70">
        <f t="shared" si="1"/>
        <v>163574</v>
      </c>
    </row>
    <row r="44" spans="1:22" x14ac:dyDescent="0.2">
      <c r="A44" s="69" t="s">
        <v>1297</v>
      </c>
      <c r="B44" s="70">
        <v>0</v>
      </c>
      <c r="C44" s="70">
        <v>0</v>
      </c>
      <c r="D44" s="70">
        <v>51.155999999999999</v>
      </c>
      <c r="E44" s="70">
        <v>32258.256739999993</v>
      </c>
      <c r="F44" s="70">
        <v>0</v>
      </c>
      <c r="G44" s="70">
        <v>0</v>
      </c>
      <c r="H44" s="70">
        <v>490.68425999999999</v>
      </c>
      <c r="I44" s="70">
        <v>49.454999999999998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3.6749000000000001</v>
      </c>
      <c r="P44" s="70">
        <v>0</v>
      </c>
      <c r="Q44" s="70">
        <v>2.6137299999999999</v>
      </c>
      <c r="R44" s="70">
        <v>1280.04051</v>
      </c>
      <c r="S44" s="70">
        <v>71.994619999999998</v>
      </c>
      <c r="T44" s="70">
        <v>957.06353999999999</v>
      </c>
      <c r="U44" s="70">
        <f t="shared" si="1"/>
        <v>35164.939299999991</v>
      </c>
    </row>
    <row r="45" spans="1:22" x14ac:dyDescent="0.2">
      <c r="A45" s="69" t="s">
        <v>1302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</row>
    <row r="46" spans="1:22" x14ac:dyDescent="0.2">
      <c r="A46" s="69" t="s">
        <v>1296</v>
      </c>
      <c r="B46" s="70">
        <v>0</v>
      </c>
      <c r="C46" s="70">
        <v>0</v>
      </c>
      <c r="D46" s="70">
        <v>0</v>
      </c>
      <c r="E46" s="70">
        <v>0</v>
      </c>
      <c r="F46" s="70">
        <v>8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  <c r="Q46" s="70">
        <v>0</v>
      </c>
      <c r="R46" s="70">
        <v>0</v>
      </c>
      <c r="S46" s="70">
        <v>0</v>
      </c>
      <c r="T46" s="70">
        <v>0</v>
      </c>
      <c r="U46" s="70">
        <f t="shared" si="1"/>
        <v>8</v>
      </c>
    </row>
    <row r="47" spans="1:22" x14ac:dyDescent="0.2">
      <c r="A47" s="69" t="s">
        <v>1297</v>
      </c>
      <c r="B47" s="70">
        <v>0</v>
      </c>
      <c r="C47" s="70">
        <v>0</v>
      </c>
      <c r="D47" s="70">
        <v>0</v>
      </c>
      <c r="E47" s="70">
        <v>0</v>
      </c>
      <c r="F47" s="70">
        <v>0.49775999999999998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  <c r="U47" s="70">
        <f t="shared" si="1"/>
        <v>0.49775999999999998</v>
      </c>
    </row>
    <row r="48" spans="1:22" x14ac:dyDescent="0.2">
      <c r="A48" s="69" t="s">
        <v>1303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</row>
    <row r="49" spans="1:23" x14ac:dyDescent="0.2">
      <c r="A49" s="69" t="s">
        <v>1296</v>
      </c>
      <c r="B49" s="70">
        <v>0</v>
      </c>
      <c r="C49" s="70">
        <v>0</v>
      </c>
      <c r="D49" s="70">
        <v>0</v>
      </c>
      <c r="E49" s="70">
        <v>0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  <c r="R49" s="70">
        <v>0</v>
      </c>
      <c r="S49" s="70">
        <v>0</v>
      </c>
      <c r="T49" s="70">
        <v>0</v>
      </c>
      <c r="U49" s="70">
        <f t="shared" si="1"/>
        <v>0</v>
      </c>
    </row>
    <row r="50" spans="1:23" x14ac:dyDescent="0.2">
      <c r="A50" s="69" t="s">
        <v>1297</v>
      </c>
      <c r="B50" s="70">
        <v>0</v>
      </c>
      <c r="C50" s="70">
        <v>0</v>
      </c>
      <c r="D50" s="70">
        <v>0</v>
      </c>
      <c r="E50" s="70">
        <v>0</v>
      </c>
      <c r="F50" s="70">
        <v>2.3025199999999999</v>
      </c>
      <c r="G50" s="70">
        <v>0</v>
      </c>
      <c r="H50" s="70">
        <v>0</v>
      </c>
      <c r="I50" s="70">
        <v>14740.415999999999</v>
      </c>
      <c r="J50" s="70">
        <v>0</v>
      </c>
      <c r="K50" s="70">
        <v>0</v>
      </c>
      <c r="L50" s="70">
        <v>0</v>
      </c>
      <c r="M50" s="70">
        <v>0</v>
      </c>
      <c r="N50" s="70">
        <v>0</v>
      </c>
      <c r="O50" s="70">
        <v>0</v>
      </c>
      <c r="P50" s="70">
        <v>0</v>
      </c>
      <c r="Q50" s="70">
        <v>0</v>
      </c>
      <c r="R50" s="70">
        <v>0</v>
      </c>
      <c r="S50" s="70">
        <v>0</v>
      </c>
      <c r="T50" s="70">
        <v>0</v>
      </c>
      <c r="U50" s="70">
        <f t="shared" si="1"/>
        <v>14742.718519999999</v>
      </c>
    </row>
    <row r="51" spans="1:23" x14ac:dyDescent="0.2">
      <c r="A51" s="69" t="s">
        <v>2105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</row>
    <row r="52" spans="1:23" x14ac:dyDescent="0.2">
      <c r="A52" s="69" t="s">
        <v>1296</v>
      </c>
      <c r="B52" s="70">
        <v>0</v>
      </c>
      <c r="C52" s="70">
        <v>2</v>
      </c>
      <c r="D52" s="70">
        <v>0</v>
      </c>
      <c r="E52" s="70">
        <v>0</v>
      </c>
      <c r="F52" s="70">
        <v>0</v>
      </c>
      <c r="G52" s="70">
        <v>0</v>
      </c>
      <c r="H52" s="70">
        <v>0</v>
      </c>
      <c r="I52" s="70">
        <v>301</v>
      </c>
      <c r="J52" s="70">
        <v>0</v>
      </c>
      <c r="K52" s="70">
        <v>0</v>
      </c>
      <c r="L52" s="70">
        <v>0</v>
      </c>
      <c r="M52" s="70">
        <v>2</v>
      </c>
      <c r="N52" s="70">
        <v>32</v>
      </c>
      <c r="O52" s="70">
        <v>0</v>
      </c>
      <c r="P52" s="70">
        <v>0</v>
      </c>
      <c r="Q52" s="70">
        <v>0</v>
      </c>
      <c r="R52" s="70">
        <v>0</v>
      </c>
      <c r="S52" s="70">
        <v>4</v>
      </c>
      <c r="T52" s="70">
        <v>0</v>
      </c>
      <c r="U52" s="70">
        <f t="shared" si="1"/>
        <v>341</v>
      </c>
    </row>
    <row r="53" spans="1:23" x14ac:dyDescent="0.2">
      <c r="A53" s="69" t="s">
        <v>1297</v>
      </c>
      <c r="B53" s="70">
        <v>0</v>
      </c>
      <c r="C53" s="70">
        <v>16.5</v>
      </c>
      <c r="D53" s="70">
        <v>1309.463</v>
      </c>
      <c r="E53" s="70">
        <v>0</v>
      </c>
      <c r="F53" s="70">
        <v>0</v>
      </c>
      <c r="G53" s="70">
        <v>0</v>
      </c>
      <c r="H53" s="70">
        <v>0</v>
      </c>
      <c r="I53" s="70">
        <v>6.2965100000000005</v>
      </c>
      <c r="J53" s="70">
        <v>0</v>
      </c>
      <c r="K53" s="70">
        <v>0</v>
      </c>
      <c r="L53" s="70">
        <v>0</v>
      </c>
      <c r="M53" s="70">
        <v>29.889950000000002</v>
      </c>
      <c r="N53" s="70">
        <v>159.08179000000001</v>
      </c>
      <c r="O53" s="70">
        <v>0</v>
      </c>
      <c r="P53" s="70">
        <v>0</v>
      </c>
      <c r="Q53" s="70">
        <v>0</v>
      </c>
      <c r="R53" s="70">
        <v>75.808509999999998</v>
      </c>
      <c r="S53" s="70">
        <v>100.39649</v>
      </c>
      <c r="T53" s="70">
        <v>0</v>
      </c>
      <c r="U53" s="70">
        <f t="shared" si="1"/>
        <v>1697.43625</v>
      </c>
    </row>
    <row r="54" spans="1:23" x14ac:dyDescent="0.2">
      <c r="A54" s="69" t="s">
        <v>2106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3" x14ac:dyDescent="0.2">
      <c r="A55" s="69" t="s">
        <v>1296</v>
      </c>
      <c r="B55" s="70">
        <v>1</v>
      </c>
      <c r="C55" s="70">
        <v>0</v>
      </c>
      <c r="D55" s="70">
        <v>0</v>
      </c>
      <c r="E55" s="70">
        <v>0</v>
      </c>
      <c r="F55" s="70">
        <v>15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70">
        <v>0</v>
      </c>
      <c r="P55" s="70">
        <v>0</v>
      </c>
      <c r="Q55" s="70">
        <v>0</v>
      </c>
      <c r="R55" s="70">
        <v>0</v>
      </c>
      <c r="S55" s="70">
        <v>12</v>
      </c>
      <c r="T55" s="70">
        <v>0</v>
      </c>
      <c r="U55" s="70">
        <f t="shared" si="1"/>
        <v>28</v>
      </c>
    </row>
    <row r="56" spans="1:23" x14ac:dyDescent="0.2">
      <c r="A56" s="69" t="s">
        <v>1297</v>
      </c>
      <c r="B56" s="70">
        <v>49.6</v>
      </c>
      <c r="C56" s="70">
        <v>0</v>
      </c>
      <c r="D56" s="70">
        <v>0</v>
      </c>
      <c r="E56" s="70">
        <v>0</v>
      </c>
      <c r="F56" s="70">
        <v>63.052999999999997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0">
        <v>0</v>
      </c>
      <c r="R56" s="70">
        <v>12.18117</v>
      </c>
      <c r="S56" s="70">
        <v>225.71710000000002</v>
      </c>
      <c r="T56" s="70">
        <v>0</v>
      </c>
      <c r="U56" s="70">
        <f t="shared" si="1"/>
        <v>350.55126999999999</v>
      </c>
    </row>
    <row r="57" spans="1:23" x14ac:dyDescent="0.2">
      <c r="A57" s="69" t="s">
        <v>1261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</row>
    <row r="58" spans="1:23" x14ac:dyDescent="0.2">
      <c r="A58" s="69" t="s">
        <v>1296</v>
      </c>
      <c r="B58" s="70">
        <v>2144</v>
      </c>
      <c r="C58" s="70">
        <v>6767</v>
      </c>
      <c r="D58" s="70">
        <v>2850</v>
      </c>
      <c r="E58" s="70">
        <v>271226</v>
      </c>
      <c r="F58" s="70">
        <v>3929</v>
      </c>
      <c r="G58" s="70">
        <v>33740</v>
      </c>
      <c r="H58" s="70">
        <v>9696</v>
      </c>
      <c r="I58" s="70">
        <v>20955</v>
      </c>
      <c r="J58" s="70">
        <v>4272</v>
      </c>
      <c r="K58" s="70">
        <v>1027</v>
      </c>
      <c r="L58" s="70">
        <v>10</v>
      </c>
      <c r="M58" s="70">
        <v>10074</v>
      </c>
      <c r="N58" s="70">
        <v>3671</v>
      </c>
      <c r="O58" s="70">
        <v>973</v>
      </c>
      <c r="P58" s="70">
        <v>161</v>
      </c>
      <c r="Q58" s="70">
        <v>8108</v>
      </c>
      <c r="R58" s="70">
        <v>12032</v>
      </c>
      <c r="S58" s="70">
        <v>14654</v>
      </c>
      <c r="T58" s="70">
        <v>64853</v>
      </c>
      <c r="U58" s="70">
        <f t="shared" si="1"/>
        <v>471142</v>
      </c>
    </row>
    <row r="59" spans="1:23" ht="13.5" thickBot="1" x14ac:dyDescent="0.25">
      <c r="A59" s="67" t="s">
        <v>1297</v>
      </c>
      <c r="B59" s="112">
        <v>8863.1825700000009</v>
      </c>
      <c r="C59" s="112">
        <v>40031.995630099998</v>
      </c>
      <c r="D59" s="112">
        <v>23803.42</v>
      </c>
      <c r="E59" s="112">
        <v>587912.01042999991</v>
      </c>
      <c r="F59" s="112">
        <v>11612.678735989513</v>
      </c>
      <c r="G59" s="112">
        <v>182573.58651999998</v>
      </c>
      <c r="H59" s="112">
        <v>65763.003259999998</v>
      </c>
      <c r="I59" s="112">
        <v>103276.40051000001</v>
      </c>
      <c r="J59" s="112">
        <v>7729.9896400000007</v>
      </c>
      <c r="K59" s="112">
        <v>3706.0294800000006</v>
      </c>
      <c r="L59" s="112">
        <v>8823.85808</v>
      </c>
      <c r="M59" s="112">
        <v>12919.343610475999</v>
      </c>
      <c r="N59" s="112">
        <v>24187.255939999999</v>
      </c>
      <c r="O59" s="112">
        <v>11388.376960000001</v>
      </c>
      <c r="P59" s="112">
        <v>984.47874999999999</v>
      </c>
      <c r="Q59" s="112">
        <v>12276.0748</v>
      </c>
      <c r="R59" s="112">
        <v>94342.128479999999</v>
      </c>
      <c r="S59" s="112">
        <v>91983.014980000007</v>
      </c>
      <c r="T59" s="112">
        <v>248726.81922</v>
      </c>
      <c r="U59" s="112">
        <f t="shared" si="1"/>
        <v>1540903.6475965655</v>
      </c>
    </row>
    <row r="60" spans="1:23" x14ac:dyDescent="0.2">
      <c r="A60" s="154" t="s">
        <v>2100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spans="1:23" x14ac:dyDescent="0.2">
      <c r="A61" s="9" t="s">
        <v>2101</v>
      </c>
      <c r="J61" s="9"/>
      <c r="K61" s="9"/>
    </row>
    <row r="62" spans="1:23" ht="15" customHeight="1" x14ac:dyDescent="0.2">
      <c r="A62" s="9" t="s">
        <v>2102</v>
      </c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 ht="15" customHeight="1" x14ac:dyDescent="0.2">
      <c r="A63" s="2" t="s">
        <v>2103</v>
      </c>
      <c r="B63" s="205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</row>
    <row r="64" spans="1:23" ht="15" customHeight="1" x14ac:dyDescent="0.2">
      <c r="A64" s="9" t="s">
        <v>2104</v>
      </c>
      <c r="B64" s="25"/>
      <c r="C64" s="25"/>
      <c r="D64" s="25"/>
      <c r="E64" s="25"/>
      <c r="F64" s="25"/>
      <c r="G64" s="25"/>
      <c r="H64" s="25"/>
      <c r="I64" s="25"/>
      <c r="J64" s="205"/>
      <c r="K64" s="20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</sheetData>
  <mergeCells count="2">
    <mergeCell ref="A5:J6"/>
    <mergeCell ref="K5:U6"/>
  </mergeCells>
  <phoneticPr fontId="2" type="noConversion"/>
  <conditionalFormatting sqref="B8:X8">
    <cfRule type="expression" dxfId="14" priority="1" stopIfTrue="1">
      <formula>$BA8=1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1.0236220472440944" right="0.31496062992125984" top="0.98425196850393704" bottom="1.1811023622047245" header="0.51181102362204722" footer="0.51181102362204722"/>
  <pageSetup paperSize="8" scale="85" orientation="landscape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showGridLines="0" workbookViewId="0">
      <selection activeCell="A2" sqref="A2"/>
    </sheetView>
  </sheetViews>
  <sheetFormatPr defaultRowHeight="12.75" x14ac:dyDescent="0.2"/>
  <cols>
    <col min="1" max="1" width="43" style="154" customWidth="1"/>
    <col min="2" max="23" width="9.42578125" style="2" customWidth="1"/>
    <col min="24" max="16384" width="9.140625" style="2"/>
  </cols>
  <sheetData>
    <row r="1" spans="1:24" x14ac:dyDescent="0.2">
      <c r="A1" s="519" t="s">
        <v>185</v>
      </c>
    </row>
    <row r="2" spans="1:24" x14ac:dyDescent="0.2">
      <c r="A2" s="519" t="s">
        <v>2786</v>
      </c>
    </row>
    <row r="3" spans="1:24" x14ac:dyDescent="0.2">
      <c r="A3" s="20" t="s">
        <v>2814</v>
      </c>
      <c r="V3" s="82" t="s">
        <v>754</v>
      </c>
    </row>
    <row r="5" spans="1:24" ht="12.75" customHeight="1" x14ac:dyDescent="0.2">
      <c r="A5" s="666" t="s">
        <v>504</v>
      </c>
      <c r="B5" s="666"/>
      <c r="C5" s="666"/>
      <c r="D5" s="666"/>
      <c r="E5" s="666"/>
      <c r="F5" s="666"/>
      <c r="G5" s="666"/>
      <c r="H5" s="666"/>
      <c r="I5" s="666"/>
      <c r="J5" s="666"/>
      <c r="K5" s="666"/>
      <c r="L5" s="666"/>
      <c r="M5" s="667" t="s">
        <v>2768</v>
      </c>
      <c r="N5" s="667"/>
      <c r="O5" s="667"/>
      <c r="P5" s="667"/>
      <c r="Q5" s="667"/>
      <c r="R5" s="667"/>
      <c r="S5" s="667"/>
      <c r="T5" s="667"/>
      <c r="U5" s="667"/>
      <c r="V5" s="157"/>
    </row>
    <row r="6" spans="1:24" ht="12.75" customHeight="1" x14ac:dyDescent="0.2">
      <c r="A6" s="666"/>
      <c r="B6" s="666"/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7"/>
      <c r="N6" s="667"/>
      <c r="O6" s="667"/>
      <c r="P6" s="667"/>
      <c r="Q6" s="667"/>
      <c r="R6" s="667"/>
      <c r="S6" s="667"/>
      <c r="T6" s="667"/>
      <c r="U6" s="667"/>
      <c r="V6" s="157"/>
    </row>
    <row r="7" spans="1:24" ht="13.5" thickBot="1" x14ac:dyDescent="0.25">
      <c r="A7" s="156"/>
      <c r="B7" s="156"/>
      <c r="C7" s="156"/>
      <c r="V7" s="14" t="s">
        <v>2410</v>
      </c>
    </row>
    <row r="8" spans="1:24" s="155" customFormat="1" ht="57" customHeight="1" thickBot="1" x14ac:dyDescent="0.25">
      <c r="A8" s="144"/>
      <c r="B8" s="267" t="s">
        <v>2507</v>
      </c>
      <c r="C8" s="267" t="s">
        <v>2718</v>
      </c>
      <c r="D8" s="267" t="s">
        <v>2719</v>
      </c>
      <c r="E8" s="267" t="s">
        <v>2720</v>
      </c>
      <c r="F8" s="267" t="s">
        <v>2721</v>
      </c>
      <c r="G8" s="267" t="s">
        <v>2722</v>
      </c>
      <c r="H8" s="267" t="s">
        <v>2723</v>
      </c>
      <c r="I8" s="267" t="s">
        <v>292</v>
      </c>
      <c r="J8" s="267" t="s">
        <v>2724</v>
      </c>
      <c r="K8" s="267" t="s">
        <v>2725</v>
      </c>
      <c r="L8" s="267" t="s">
        <v>293</v>
      </c>
      <c r="M8" s="267" t="s">
        <v>294</v>
      </c>
      <c r="N8" s="267" t="s">
        <v>295</v>
      </c>
      <c r="O8" s="267" t="s">
        <v>296</v>
      </c>
      <c r="P8" s="267" t="s">
        <v>297</v>
      </c>
      <c r="Q8" s="267" t="s">
        <v>298</v>
      </c>
      <c r="R8" s="267" t="s">
        <v>2726</v>
      </c>
      <c r="S8" s="267" t="s">
        <v>2727</v>
      </c>
      <c r="T8" s="267" t="s">
        <v>2728</v>
      </c>
      <c r="U8" s="267" t="s">
        <v>299</v>
      </c>
      <c r="V8" s="268"/>
      <c r="W8" s="142"/>
      <c r="X8" s="142"/>
    </row>
    <row r="9" spans="1:24" s="155" customFormat="1" ht="12.75" customHeight="1" x14ac:dyDescent="0.2">
      <c r="A9" s="158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</row>
    <row r="10" spans="1:24" ht="12" customHeight="1" x14ac:dyDescent="0.2">
      <c r="A10" s="66" t="s">
        <v>749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spans="1:24" ht="12.75" customHeight="1" x14ac:dyDescent="0.2">
      <c r="A11" s="160" t="s">
        <v>2815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spans="1:24" ht="12.75" customHeight="1" x14ac:dyDescent="0.2">
      <c r="A12" s="161" t="s">
        <v>2816</v>
      </c>
      <c r="B12" s="245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</row>
    <row r="13" spans="1:24" ht="12.75" customHeight="1" x14ac:dyDescent="0.2">
      <c r="A13" s="160" t="s">
        <v>2494</v>
      </c>
      <c r="B13" s="245">
        <v>138</v>
      </c>
      <c r="C13" s="245">
        <v>59287</v>
      </c>
      <c r="D13" s="245">
        <v>600</v>
      </c>
      <c r="E13" s="245">
        <v>168983</v>
      </c>
      <c r="F13" s="245">
        <v>378</v>
      </c>
      <c r="G13" s="245">
        <v>166</v>
      </c>
      <c r="H13" s="245">
        <v>97826</v>
      </c>
      <c r="I13" s="245">
        <v>43628</v>
      </c>
      <c r="J13" s="245">
        <v>91305</v>
      </c>
      <c r="K13" s="245">
        <v>2408</v>
      </c>
      <c r="L13" s="245">
        <v>289</v>
      </c>
      <c r="M13" s="245">
        <v>13865</v>
      </c>
      <c r="N13" s="245">
        <v>39691</v>
      </c>
      <c r="O13" s="245">
        <v>224</v>
      </c>
      <c r="P13" s="245">
        <v>59</v>
      </c>
      <c r="Q13" s="245">
        <v>46</v>
      </c>
      <c r="R13" s="245">
        <v>37125</v>
      </c>
      <c r="S13" s="245">
        <v>100</v>
      </c>
      <c r="T13" s="245">
        <v>10878</v>
      </c>
      <c r="U13" s="70">
        <f>SUM(B13:T13)</f>
        <v>566996</v>
      </c>
      <c r="V13" s="25"/>
    </row>
    <row r="14" spans="1:24" ht="12.75" customHeight="1" x14ac:dyDescent="0.2">
      <c r="A14" s="160" t="s">
        <v>2495</v>
      </c>
      <c r="B14" s="245">
        <v>43.927010000000003</v>
      </c>
      <c r="C14" s="245">
        <v>2719.2037500000001</v>
      </c>
      <c r="D14" s="245">
        <v>980.21799999999996</v>
      </c>
      <c r="E14" s="245">
        <v>8244.7888299999995</v>
      </c>
      <c r="F14" s="245">
        <v>109.80635000000001</v>
      </c>
      <c r="G14" s="245">
        <v>90.563649999999996</v>
      </c>
      <c r="H14" s="245">
        <v>4699.0302899999997</v>
      </c>
      <c r="I14" s="245">
        <v>1055.0424800000001</v>
      </c>
      <c r="J14" s="245">
        <v>7640.7318800000003</v>
      </c>
      <c r="K14" s="245">
        <v>152.32599999999999</v>
      </c>
      <c r="L14" s="245">
        <v>216.6876</v>
      </c>
      <c r="M14" s="245">
        <v>1258.8915300000001</v>
      </c>
      <c r="N14" s="245">
        <v>6164.1429600000001</v>
      </c>
      <c r="O14" s="245">
        <v>212.78304</v>
      </c>
      <c r="P14" s="245">
        <v>3.6887600000000003</v>
      </c>
      <c r="Q14" s="245">
        <v>21.77535</v>
      </c>
      <c r="R14" s="245">
        <v>4454.3701500000006</v>
      </c>
      <c r="S14" s="245">
        <v>38.565690000000004</v>
      </c>
      <c r="T14" s="245">
        <v>3527.7102999999997</v>
      </c>
      <c r="U14" s="70">
        <f t="shared" ref="U14:U42" si="0">SUM(B14:T14)</f>
        <v>41634.25362000001</v>
      </c>
      <c r="V14" s="25"/>
    </row>
    <row r="15" spans="1:24" ht="12.75" customHeight="1" x14ac:dyDescent="0.2">
      <c r="A15" s="161" t="s">
        <v>2817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70">
        <f t="shared" si="0"/>
        <v>0</v>
      </c>
      <c r="V15" s="25"/>
    </row>
    <row r="16" spans="1:24" ht="12.75" customHeight="1" x14ac:dyDescent="0.2">
      <c r="A16" s="160" t="s">
        <v>2494</v>
      </c>
      <c r="B16" s="245">
        <v>23</v>
      </c>
      <c r="C16" s="245">
        <v>78835</v>
      </c>
      <c r="D16" s="245">
        <v>0</v>
      </c>
      <c r="E16" s="245">
        <v>339816</v>
      </c>
      <c r="F16" s="245">
        <v>403</v>
      </c>
      <c r="G16" s="245">
        <v>10513</v>
      </c>
      <c r="H16" s="245">
        <v>127653</v>
      </c>
      <c r="I16" s="245">
        <v>72</v>
      </c>
      <c r="J16" s="245">
        <v>104565</v>
      </c>
      <c r="K16" s="245">
        <v>0</v>
      </c>
      <c r="L16" s="245">
        <v>60</v>
      </c>
      <c r="M16" s="245">
        <v>13865</v>
      </c>
      <c r="N16" s="245">
        <v>118515</v>
      </c>
      <c r="O16" s="245">
        <v>90</v>
      </c>
      <c r="P16" s="245">
        <v>0</v>
      </c>
      <c r="Q16" s="245">
        <v>0</v>
      </c>
      <c r="R16" s="245">
        <v>1321</v>
      </c>
      <c r="S16" s="245">
        <v>0</v>
      </c>
      <c r="T16" s="245">
        <v>71</v>
      </c>
      <c r="U16" s="70">
        <f t="shared" si="0"/>
        <v>795802</v>
      </c>
      <c r="V16" s="25"/>
    </row>
    <row r="17" spans="1:22" ht="12.75" customHeight="1" x14ac:dyDescent="0.2">
      <c r="A17" s="160" t="s">
        <v>2495</v>
      </c>
      <c r="B17" s="245">
        <v>21.82996</v>
      </c>
      <c r="C17" s="245">
        <v>7556.0109099999981</v>
      </c>
      <c r="D17" s="245">
        <v>0</v>
      </c>
      <c r="E17" s="245">
        <v>25815.031859999999</v>
      </c>
      <c r="F17" s="245">
        <v>118.37589999999999</v>
      </c>
      <c r="G17" s="245">
        <v>4923.9533600000004</v>
      </c>
      <c r="H17" s="245">
        <v>10835.527179999994</v>
      </c>
      <c r="I17" s="245">
        <v>9.7586700000000004</v>
      </c>
      <c r="J17" s="245">
        <v>9277.3325399999994</v>
      </c>
      <c r="K17" s="245">
        <v>0</v>
      </c>
      <c r="L17" s="245">
        <v>56.997140000000002</v>
      </c>
      <c r="M17" s="245">
        <v>13310.06992</v>
      </c>
      <c r="N17" s="245">
        <v>22919.78947</v>
      </c>
      <c r="O17" s="245">
        <v>67.98912</v>
      </c>
      <c r="P17" s="245">
        <v>0</v>
      </c>
      <c r="Q17" s="245">
        <v>0</v>
      </c>
      <c r="R17" s="245">
        <v>145.04487</v>
      </c>
      <c r="S17" s="245">
        <v>0</v>
      </c>
      <c r="T17" s="245">
        <v>35.550739999999998</v>
      </c>
      <c r="U17" s="70">
        <f t="shared" si="0"/>
        <v>95093.261639999997</v>
      </c>
      <c r="V17" s="25"/>
    </row>
    <row r="18" spans="1:22" ht="12.75" customHeight="1" x14ac:dyDescent="0.2">
      <c r="A18" s="160" t="s">
        <v>2496</v>
      </c>
      <c r="B18" s="245">
        <v>16.699560000000002</v>
      </c>
      <c r="C18" s="245">
        <v>4653.8222500000002</v>
      </c>
      <c r="D18" s="245">
        <v>0</v>
      </c>
      <c r="E18" s="245">
        <v>19711.632369999996</v>
      </c>
      <c r="F18" s="245">
        <v>110.23192999999999</v>
      </c>
      <c r="G18" s="245">
        <v>2129.8020000000001</v>
      </c>
      <c r="H18" s="245">
        <v>6265.185914618186</v>
      </c>
      <c r="I18" s="245">
        <v>13.416829999999999</v>
      </c>
      <c r="J18" s="245">
        <v>5781.2587899999999</v>
      </c>
      <c r="K18" s="245">
        <v>0</v>
      </c>
      <c r="L18" s="245">
        <v>31.123060000000002</v>
      </c>
      <c r="M18" s="245">
        <v>8154.4235472799983</v>
      </c>
      <c r="N18" s="245">
        <v>14432.170830000001</v>
      </c>
      <c r="O18" s="245">
        <v>44.513559999999998</v>
      </c>
      <c r="P18" s="245">
        <v>0</v>
      </c>
      <c r="Q18" s="245">
        <v>0</v>
      </c>
      <c r="R18" s="245">
        <v>32.357900453000063</v>
      </c>
      <c r="S18" s="245">
        <v>0</v>
      </c>
      <c r="T18" s="245">
        <v>166.04704199999998</v>
      </c>
      <c r="U18" s="245">
        <f t="shared" si="0"/>
        <v>61542.68558435118</v>
      </c>
      <c r="V18" s="25"/>
    </row>
    <row r="19" spans="1:22" ht="12.75" customHeight="1" x14ac:dyDescent="0.2">
      <c r="A19" s="161" t="s">
        <v>2818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70">
        <f t="shared" si="0"/>
        <v>0</v>
      </c>
      <c r="V19" s="25"/>
    </row>
    <row r="20" spans="1:22" ht="12.75" customHeight="1" x14ac:dyDescent="0.2">
      <c r="A20" s="160" t="s">
        <v>2497</v>
      </c>
      <c r="B20" s="245">
        <v>0</v>
      </c>
      <c r="C20" s="245">
        <v>0</v>
      </c>
      <c r="D20" s="245">
        <v>0</v>
      </c>
      <c r="E20" s="245">
        <v>38409</v>
      </c>
      <c r="F20" s="245">
        <v>0</v>
      </c>
      <c r="G20" s="245">
        <v>4688</v>
      </c>
      <c r="H20" s="245">
        <v>0</v>
      </c>
      <c r="I20" s="245">
        <v>0</v>
      </c>
      <c r="J20" s="245">
        <v>0</v>
      </c>
      <c r="K20" s="245">
        <v>0</v>
      </c>
      <c r="L20" s="245">
        <v>0</v>
      </c>
      <c r="M20" s="245">
        <v>0</v>
      </c>
      <c r="N20" s="245">
        <v>0</v>
      </c>
      <c r="O20" s="245">
        <v>0</v>
      </c>
      <c r="P20" s="245">
        <v>0</v>
      </c>
      <c r="Q20" s="245">
        <v>0</v>
      </c>
      <c r="R20" s="245">
        <v>0</v>
      </c>
      <c r="S20" s="245">
        <v>8328</v>
      </c>
      <c r="T20" s="245">
        <v>0</v>
      </c>
      <c r="U20" s="70">
        <f t="shared" si="0"/>
        <v>51425</v>
      </c>
      <c r="V20" s="25"/>
    </row>
    <row r="21" spans="1:22" ht="12.75" customHeight="1" x14ac:dyDescent="0.2">
      <c r="A21" s="160" t="s">
        <v>2498</v>
      </c>
      <c r="B21" s="245">
        <v>0</v>
      </c>
      <c r="C21" s="245">
        <v>0</v>
      </c>
      <c r="D21" s="245">
        <v>0</v>
      </c>
      <c r="E21" s="245">
        <v>60878.66569999999</v>
      </c>
      <c r="F21" s="245">
        <v>0</v>
      </c>
      <c r="G21" s="245">
        <v>2359.14435</v>
      </c>
      <c r="H21" s="245">
        <v>0</v>
      </c>
      <c r="I21" s="245">
        <v>0</v>
      </c>
      <c r="J21" s="245">
        <v>0</v>
      </c>
      <c r="K21" s="245">
        <v>0</v>
      </c>
      <c r="L21" s="245">
        <v>0</v>
      </c>
      <c r="M21" s="245">
        <v>0</v>
      </c>
      <c r="N21" s="245">
        <v>0</v>
      </c>
      <c r="O21" s="245">
        <v>0</v>
      </c>
      <c r="P21" s="245">
        <v>0</v>
      </c>
      <c r="Q21" s="245">
        <v>0</v>
      </c>
      <c r="R21" s="245">
        <v>0</v>
      </c>
      <c r="S21" s="245">
        <v>12804.305900000001</v>
      </c>
      <c r="T21" s="245">
        <v>0</v>
      </c>
      <c r="U21" s="70">
        <f t="shared" si="0"/>
        <v>76042.115949999992</v>
      </c>
      <c r="V21" s="25"/>
    </row>
    <row r="22" spans="1:22" ht="12.75" customHeight="1" x14ac:dyDescent="0.2">
      <c r="A22" s="160" t="s">
        <v>2499</v>
      </c>
      <c r="B22" s="245">
        <v>0</v>
      </c>
      <c r="C22" s="245">
        <v>0</v>
      </c>
      <c r="D22" s="245">
        <v>0</v>
      </c>
      <c r="E22" s="245">
        <v>169694.32420197901</v>
      </c>
      <c r="F22" s="245">
        <v>0</v>
      </c>
      <c r="G22" s="245">
        <v>0</v>
      </c>
      <c r="H22" s="245">
        <v>0</v>
      </c>
      <c r="I22" s="245">
        <v>0</v>
      </c>
      <c r="J22" s="245">
        <v>0</v>
      </c>
      <c r="K22" s="245">
        <v>0</v>
      </c>
      <c r="L22" s="245">
        <v>0</v>
      </c>
      <c r="M22" s="245">
        <v>0</v>
      </c>
      <c r="N22" s="245">
        <v>0</v>
      </c>
      <c r="O22" s="245">
        <v>0</v>
      </c>
      <c r="P22" s="245">
        <v>0</v>
      </c>
      <c r="Q22" s="245">
        <v>0</v>
      </c>
      <c r="R22" s="245">
        <v>0</v>
      </c>
      <c r="S22" s="245">
        <v>30764.194629999998</v>
      </c>
      <c r="T22" s="245">
        <v>0</v>
      </c>
      <c r="U22" s="245">
        <f t="shared" si="0"/>
        <v>200458.51883197902</v>
      </c>
      <c r="V22" s="25"/>
    </row>
    <row r="23" spans="1:22" ht="12.75" customHeight="1" x14ac:dyDescent="0.2">
      <c r="A23" s="161" t="s">
        <v>2819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70">
        <f t="shared" si="0"/>
        <v>0</v>
      </c>
      <c r="V23" s="25"/>
    </row>
    <row r="24" spans="1:22" ht="12.75" customHeight="1" x14ac:dyDescent="0.2">
      <c r="A24" s="160" t="s">
        <v>2497</v>
      </c>
      <c r="B24" s="245">
        <v>0</v>
      </c>
      <c r="C24" s="245">
        <v>0</v>
      </c>
      <c r="D24" s="245">
        <v>0</v>
      </c>
      <c r="E24" s="245">
        <v>2204</v>
      </c>
      <c r="F24" s="245">
        <v>0</v>
      </c>
      <c r="G24" s="245">
        <v>0</v>
      </c>
      <c r="H24" s="245">
        <v>0</v>
      </c>
      <c r="I24" s="245">
        <v>0</v>
      </c>
      <c r="J24" s="245">
        <v>0</v>
      </c>
      <c r="K24" s="245">
        <v>0</v>
      </c>
      <c r="L24" s="245">
        <v>0</v>
      </c>
      <c r="M24" s="245">
        <v>0</v>
      </c>
      <c r="N24" s="245">
        <v>0</v>
      </c>
      <c r="O24" s="245">
        <v>0</v>
      </c>
      <c r="P24" s="245">
        <v>0</v>
      </c>
      <c r="Q24" s="245">
        <v>0</v>
      </c>
      <c r="R24" s="245">
        <v>0</v>
      </c>
      <c r="S24" s="245">
        <v>0</v>
      </c>
      <c r="T24" s="245">
        <v>0</v>
      </c>
      <c r="U24" s="70">
        <f t="shared" si="0"/>
        <v>2204</v>
      </c>
      <c r="V24" s="25"/>
    </row>
    <row r="25" spans="1:22" ht="12.75" customHeight="1" x14ac:dyDescent="0.2">
      <c r="A25" s="160" t="s">
        <v>2498</v>
      </c>
      <c r="B25" s="245">
        <v>0</v>
      </c>
      <c r="C25" s="245">
        <v>0</v>
      </c>
      <c r="D25" s="245">
        <v>0</v>
      </c>
      <c r="E25" s="245">
        <v>6094.909779999999</v>
      </c>
      <c r="F25" s="245">
        <v>0</v>
      </c>
      <c r="G25" s="245">
        <v>0</v>
      </c>
      <c r="H25" s="245">
        <v>0</v>
      </c>
      <c r="I25" s="245">
        <v>0</v>
      </c>
      <c r="J25" s="245">
        <v>0</v>
      </c>
      <c r="K25" s="245">
        <v>0</v>
      </c>
      <c r="L25" s="245">
        <v>0</v>
      </c>
      <c r="M25" s="245">
        <v>0</v>
      </c>
      <c r="N25" s="245">
        <v>0</v>
      </c>
      <c r="O25" s="245">
        <v>0</v>
      </c>
      <c r="P25" s="245">
        <v>0</v>
      </c>
      <c r="Q25" s="245">
        <v>0</v>
      </c>
      <c r="R25" s="245">
        <v>0</v>
      </c>
      <c r="S25" s="245">
        <v>0</v>
      </c>
      <c r="T25" s="245">
        <v>0</v>
      </c>
      <c r="U25" s="70">
        <f t="shared" si="0"/>
        <v>6094.909779999999</v>
      </c>
      <c r="V25" s="25"/>
    </row>
    <row r="26" spans="1:22" ht="12.75" customHeight="1" x14ac:dyDescent="0.2">
      <c r="A26" s="160" t="s">
        <v>2499</v>
      </c>
      <c r="B26" s="245">
        <v>0</v>
      </c>
      <c r="C26" s="245">
        <v>0</v>
      </c>
      <c r="D26" s="245">
        <v>0</v>
      </c>
      <c r="E26" s="245">
        <v>21025.393926815999</v>
      </c>
      <c r="F26" s="245">
        <v>0</v>
      </c>
      <c r="G26" s="245">
        <v>0</v>
      </c>
      <c r="H26" s="245">
        <v>0</v>
      </c>
      <c r="I26" s="245">
        <v>0</v>
      </c>
      <c r="J26" s="245">
        <v>0</v>
      </c>
      <c r="K26" s="245">
        <v>0</v>
      </c>
      <c r="L26" s="245">
        <v>0</v>
      </c>
      <c r="M26" s="245">
        <v>0</v>
      </c>
      <c r="N26" s="245">
        <v>0</v>
      </c>
      <c r="O26" s="245">
        <v>0</v>
      </c>
      <c r="P26" s="245">
        <v>0</v>
      </c>
      <c r="Q26" s="245">
        <v>0</v>
      </c>
      <c r="R26" s="245">
        <v>0</v>
      </c>
      <c r="S26" s="245">
        <v>0</v>
      </c>
      <c r="T26" s="245">
        <v>0</v>
      </c>
      <c r="U26" s="245">
        <f t="shared" si="0"/>
        <v>21025.393926815999</v>
      </c>
      <c r="V26" s="25"/>
    </row>
    <row r="27" spans="1:22" ht="12.75" customHeight="1" x14ac:dyDescent="0.2">
      <c r="A27" s="160" t="s">
        <v>2820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70">
        <f t="shared" si="0"/>
        <v>0</v>
      </c>
      <c r="V27" s="25"/>
    </row>
    <row r="28" spans="1:22" ht="12.75" customHeight="1" x14ac:dyDescent="0.2">
      <c r="A28" s="160" t="s">
        <v>2497</v>
      </c>
      <c r="B28" s="245">
        <v>161</v>
      </c>
      <c r="C28" s="245">
        <v>138122</v>
      </c>
      <c r="D28" s="245">
        <v>600</v>
      </c>
      <c r="E28" s="245">
        <v>549412</v>
      </c>
      <c r="F28" s="245">
        <v>781</v>
      </c>
      <c r="G28" s="245">
        <v>15367</v>
      </c>
      <c r="H28" s="245">
        <v>225479</v>
      </c>
      <c r="I28" s="245">
        <v>43700</v>
      </c>
      <c r="J28" s="245">
        <v>195870</v>
      </c>
      <c r="K28" s="245">
        <v>2408</v>
      </c>
      <c r="L28" s="245">
        <v>349</v>
      </c>
      <c r="M28" s="245">
        <v>27730</v>
      </c>
      <c r="N28" s="245">
        <v>158206</v>
      </c>
      <c r="O28" s="245">
        <v>314</v>
      </c>
      <c r="P28" s="245">
        <v>59</v>
      </c>
      <c r="Q28" s="245">
        <v>46</v>
      </c>
      <c r="R28" s="245">
        <v>38446</v>
      </c>
      <c r="S28" s="245">
        <v>8428</v>
      </c>
      <c r="T28" s="245">
        <v>10949</v>
      </c>
      <c r="U28" s="245">
        <f t="shared" si="0"/>
        <v>1416427</v>
      </c>
      <c r="V28" s="25"/>
    </row>
    <row r="29" spans="1:22" ht="12.75" customHeight="1" x14ac:dyDescent="0.2">
      <c r="A29" s="160" t="s">
        <v>2498</v>
      </c>
      <c r="B29" s="245">
        <v>65.756969999999995</v>
      </c>
      <c r="C29" s="245">
        <v>10275.214659999998</v>
      </c>
      <c r="D29" s="245">
        <v>980.21799999999996</v>
      </c>
      <c r="E29" s="245">
        <v>101033.39616999999</v>
      </c>
      <c r="F29" s="245">
        <v>228.18225000000001</v>
      </c>
      <c r="G29" s="245">
        <v>7373.661360000001</v>
      </c>
      <c r="H29" s="245">
        <v>15534.557469999994</v>
      </c>
      <c r="I29" s="245">
        <v>1064.80115</v>
      </c>
      <c r="J29" s="245">
        <v>16918.064419999999</v>
      </c>
      <c r="K29" s="245">
        <v>152.32599999999999</v>
      </c>
      <c r="L29" s="245">
        <v>273.68473999999998</v>
      </c>
      <c r="M29" s="245">
        <v>14568.961449999999</v>
      </c>
      <c r="N29" s="245">
        <v>29083.932430000001</v>
      </c>
      <c r="O29" s="245">
        <v>280.77216000000004</v>
      </c>
      <c r="P29" s="245">
        <v>3.6887600000000003</v>
      </c>
      <c r="Q29" s="245">
        <v>21.77535</v>
      </c>
      <c r="R29" s="245">
        <v>4599.4150200000004</v>
      </c>
      <c r="S29" s="245">
        <v>12842.871590000001</v>
      </c>
      <c r="T29" s="245">
        <v>3563.2610399999999</v>
      </c>
      <c r="U29" s="245">
        <f t="shared" si="0"/>
        <v>218864.54099000001</v>
      </c>
      <c r="V29" s="25"/>
    </row>
    <row r="30" spans="1:22" ht="12.75" customHeight="1" x14ac:dyDescent="0.2">
      <c r="A30" s="160" t="s">
        <v>2499</v>
      </c>
      <c r="B30" s="245">
        <v>16.699560000000002</v>
      </c>
      <c r="C30" s="245">
        <v>4653.8222500000002</v>
      </c>
      <c r="D30" s="245">
        <v>0</v>
      </c>
      <c r="E30" s="245">
        <v>210431.35049879501</v>
      </c>
      <c r="F30" s="245">
        <v>110.23192999999999</v>
      </c>
      <c r="G30" s="245">
        <v>2129.8020000000001</v>
      </c>
      <c r="H30" s="245">
        <v>6265.185914618186</v>
      </c>
      <c r="I30" s="245">
        <v>13.416829999999999</v>
      </c>
      <c r="J30" s="245">
        <v>5781.2587899999999</v>
      </c>
      <c r="K30" s="245">
        <v>0</v>
      </c>
      <c r="L30" s="245">
        <v>31.123060000000002</v>
      </c>
      <c r="M30" s="245">
        <v>8154.4235472799983</v>
      </c>
      <c r="N30" s="245">
        <v>14432.170830000001</v>
      </c>
      <c r="O30" s="245">
        <v>44.513559999999998</v>
      </c>
      <c r="P30" s="245">
        <v>0</v>
      </c>
      <c r="Q30" s="245">
        <v>0</v>
      </c>
      <c r="R30" s="245">
        <v>32.357900453000063</v>
      </c>
      <c r="S30" s="245">
        <v>30764.194629999998</v>
      </c>
      <c r="T30" s="245">
        <v>166.04704199999998</v>
      </c>
      <c r="U30" s="245">
        <f t="shared" si="0"/>
        <v>283026.59834314621</v>
      </c>
      <c r="V30" s="25"/>
    </row>
    <row r="31" spans="1:22" ht="12.75" customHeight="1" x14ac:dyDescent="0.2">
      <c r="A31" s="161" t="s">
        <v>2821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>
        <f t="shared" si="0"/>
        <v>0</v>
      </c>
      <c r="V31" s="25"/>
    </row>
    <row r="32" spans="1:22" ht="12.75" customHeight="1" x14ac:dyDescent="0.2">
      <c r="A32" s="160" t="s">
        <v>2497</v>
      </c>
      <c r="B32" s="245">
        <v>8123</v>
      </c>
      <c r="C32" s="245">
        <v>7337</v>
      </c>
      <c r="D32" s="245">
        <v>33382</v>
      </c>
      <c r="E32" s="245">
        <v>118888</v>
      </c>
      <c r="F32" s="245">
        <v>9611</v>
      </c>
      <c r="G32" s="245">
        <v>66890</v>
      </c>
      <c r="H32" s="245">
        <v>43034</v>
      </c>
      <c r="I32" s="245">
        <v>16993</v>
      </c>
      <c r="J32" s="245">
        <v>246</v>
      </c>
      <c r="K32" s="245">
        <v>8156</v>
      </c>
      <c r="L32" s="245">
        <v>16200</v>
      </c>
      <c r="M32" s="245">
        <v>148</v>
      </c>
      <c r="N32" s="245">
        <v>3971</v>
      </c>
      <c r="O32" s="245">
        <v>2885</v>
      </c>
      <c r="P32" s="245">
        <v>1092</v>
      </c>
      <c r="Q32" s="245">
        <v>7198</v>
      </c>
      <c r="R32" s="245">
        <v>51013</v>
      </c>
      <c r="S32" s="245">
        <v>34999</v>
      </c>
      <c r="T32" s="245">
        <v>161755</v>
      </c>
      <c r="U32" s="245">
        <f t="shared" si="0"/>
        <v>591921</v>
      </c>
      <c r="V32" s="25"/>
    </row>
    <row r="33" spans="1:22" ht="12.75" customHeight="1" x14ac:dyDescent="0.2">
      <c r="A33" s="160" t="s">
        <v>2498</v>
      </c>
      <c r="B33" s="245">
        <v>8757.0818312379997</v>
      </c>
      <c r="C33" s="245">
        <v>12191.746290000001</v>
      </c>
      <c r="D33" s="245">
        <v>55799.024140000001</v>
      </c>
      <c r="E33" s="245">
        <v>127168.92104</v>
      </c>
      <c r="F33" s="245">
        <v>6173.3933999999999</v>
      </c>
      <c r="G33" s="245">
        <v>120604.08361</v>
      </c>
      <c r="H33" s="245">
        <v>46827.506796254027</v>
      </c>
      <c r="I33" s="245">
        <v>13141.685539999999</v>
      </c>
      <c r="J33" s="245">
        <v>12.711020000000001</v>
      </c>
      <c r="K33" s="245">
        <v>7031.6391700000004</v>
      </c>
      <c r="L33" s="245">
        <v>21351.75736</v>
      </c>
      <c r="M33" s="245">
        <v>10358.35586</v>
      </c>
      <c r="N33" s="245">
        <v>5723.9214900000006</v>
      </c>
      <c r="O33" s="245">
        <v>4555.1598199999999</v>
      </c>
      <c r="P33" s="245">
        <v>1096.63365</v>
      </c>
      <c r="Q33" s="245">
        <v>73.814999999999998</v>
      </c>
      <c r="R33" s="245">
        <v>72500.468769999992</v>
      </c>
      <c r="S33" s="245">
        <v>34007.269990000001</v>
      </c>
      <c r="T33" s="245">
        <v>85301.092790000024</v>
      </c>
      <c r="U33" s="245">
        <f t="shared" si="0"/>
        <v>632676.26756749197</v>
      </c>
      <c r="V33" s="25"/>
    </row>
    <row r="34" spans="1:22" ht="12.75" customHeight="1" x14ac:dyDescent="0.2">
      <c r="A34" s="160" t="s">
        <v>2499</v>
      </c>
      <c r="B34" s="245">
        <v>32977.007749999997</v>
      </c>
      <c r="C34" s="245">
        <v>43248.547469999998</v>
      </c>
      <c r="D34" s="245">
        <v>140367.86877999999</v>
      </c>
      <c r="E34" s="245">
        <v>621172.87361000013</v>
      </c>
      <c r="F34" s="245">
        <v>31784.03069</v>
      </c>
      <c r="G34" s="245">
        <v>368777.03651999997</v>
      </c>
      <c r="H34" s="245">
        <v>191896.7317693466</v>
      </c>
      <c r="I34" s="245">
        <v>93104.484980000008</v>
      </c>
      <c r="J34" s="245">
        <v>350.86521999999997</v>
      </c>
      <c r="K34" s="245">
        <v>26703.0226</v>
      </c>
      <c r="L34" s="245">
        <v>56795.941809999997</v>
      </c>
      <c r="M34" s="245">
        <v>27125.072203782001</v>
      </c>
      <c r="N34" s="245">
        <v>32307.530340000001</v>
      </c>
      <c r="O34" s="245">
        <v>9996.4112299999997</v>
      </c>
      <c r="P34" s="245">
        <v>4468.1096299999999</v>
      </c>
      <c r="Q34" s="245">
        <v>5251.8040000000001</v>
      </c>
      <c r="R34" s="245">
        <v>373272.28694866726</v>
      </c>
      <c r="S34" s="245">
        <v>135521.71977000003</v>
      </c>
      <c r="T34" s="245">
        <v>459811.849376039</v>
      </c>
      <c r="U34" s="245">
        <f t="shared" si="0"/>
        <v>2654933.194697835</v>
      </c>
      <c r="V34" s="25"/>
    </row>
    <row r="35" spans="1:22" ht="12.75" customHeight="1" x14ac:dyDescent="0.2">
      <c r="A35" s="161" t="s">
        <v>501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>
        <f t="shared" si="0"/>
        <v>0</v>
      </c>
      <c r="V35" s="25"/>
    </row>
    <row r="36" spans="1:22" ht="12.75" customHeight="1" x14ac:dyDescent="0.2">
      <c r="A36" s="160" t="s">
        <v>2497</v>
      </c>
      <c r="B36" s="245">
        <v>0</v>
      </c>
      <c r="C36" s="245">
        <v>0</v>
      </c>
      <c r="D36" s="245">
        <v>0</v>
      </c>
      <c r="E36" s="245">
        <v>40001</v>
      </c>
      <c r="F36" s="245">
        <v>0</v>
      </c>
      <c r="G36" s="245">
        <v>0</v>
      </c>
      <c r="H36" s="245">
        <v>110</v>
      </c>
      <c r="I36" s="245">
        <v>511</v>
      </c>
      <c r="J36" s="245">
        <v>0</v>
      </c>
      <c r="K36" s="245">
        <v>0</v>
      </c>
      <c r="L36" s="245">
        <v>405</v>
      </c>
      <c r="M36" s="245">
        <v>0</v>
      </c>
      <c r="N36" s="245">
        <v>0</v>
      </c>
      <c r="O36" s="245">
        <v>0</v>
      </c>
      <c r="P36" s="245">
        <v>0</v>
      </c>
      <c r="Q36" s="245">
        <v>0</v>
      </c>
      <c r="R36" s="245">
        <v>0</v>
      </c>
      <c r="S36" s="245">
        <v>46</v>
      </c>
      <c r="T36" s="245">
        <v>8837</v>
      </c>
      <c r="U36" s="245">
        <f t="shared" si="0"/>
        <v>49910</v>
      </c>
      <c r="V36" s="25"/>
    </row>
    <row r="37" spans="1:22" ht="12.75" customHeight="1" x14ac:dyDescent="0.2">
      <c r="A37" s="160" t="s">
        <v>2498</v>
      </c>
      <c r="B37" s="70">
        <v>0</v>
      </c>
      <c r="C37" s="70">
        <v>0</v>
      </c>
      <c r="D37" s="70">
        <v>0</v>
      </c>
      <c r="E37" s="70">
        <v>101403.75275</v>
      </c>
      <c r="F37" s="70">
        <v>0</v>
      </c>
      <c r="G37" s="70">
        <v>0</v>
      </c>
      <c r="H37" s="70">
        <v>2403.3560000000002</v>
      </c>
      <c r="I37" s="70">
        <v>87.093929999999986</v>
      </c>
      <c r="J37" s="70">
        <v>0</v>
      </c>
      <c r="K37" s="70">
        <v>0</v>
      </c>
      <c r="L37" s="70">
        <v>1271.96741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  <c r="T37" s="70">
        <v>0</v>
      </c>
      <c r="U37" s="70">
        <f t="shared" si="0"/>
        <v>105166.17009</v>
      </c>
      <c r="V37" s="25"/>
    </row>
    <row r="38" spans="1:22" ht="12.75" customHeight="1" x14ac:dyDescent="0.2">
      <c r="A38" s="160" t="s">
        <v>2499</v>
      </c>
      <c r="B38" s="70">
        <v>0</v>
      </c>
      <c r="C38" s="70">
        <v>0</v>
      </c>
      <c r="D38" s="70">
        <v>0</v>
      </c>
      <c r="E38" s="70">
        <v>442803.15084999998</v>
      </c>
      <c r="F38" s="70">
        <v>0</v>
      </c>
      <c r="G38" s="70">
        <v>0</v>
      </c>
      <c r="H38" s="70">
        <v>3048.1274390285698</v>
      </c>
      <c r="I38" s="70">
        <v>794.96199999999999</v>
      </c>
      <c r="J38" s="70">
        <v>0</v>
      </c>
      <c r="K38" s="70">
        <v>0</v>
      </c>
      <c r="L38" s="70">
        <v>2339.5329999999999</v>
      </c>
      <c r="M38" s="70">
        <v>0</v>
      </c>
      <c r="N38" s="70">
        <v>0</v>
      </c>
      <c r="O38" s="70">
        <v>35.706330000000001</v>
      </c>
      <c r="P38" s="70">
        <v>0</v>
      </c>
      <c r="Q38" s="70">
        <v>0</v>
      </c>
      <c r="R38" s="70">
        <v>0</v>
      </c>
      <c r="S38" s="70">
        <v>740.03142000000003</v>
      </c>
      <c r="T38" s="70">
        <v>5517.7955839610004</v>
      </c>
      <c r="U38" s="70">
        <f t="shared" si="0"/>
        <v>455279.30662298959</v>
      </c>
      <c r="V38" s="25"/>
    </row>
    <row r="39" spans="1:22" ht="12.75" customHeight="1" x14ac:dyDescent="0.2">
      <c r="A39" s="160" t="s">
        <v>502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>
        <f t="shared" si="0"/>
        <v>0</v>
      </c>
      <c r="V39" s="25"/>
    </row>
    <row r="40" spans="1:22" ht="12.75" customHeight="1" x14ac:dyDescent="0.2">
      <c r="A40" s="160" t="s">
        <v>2497</v>
      </c>
      <c r="B40" s="70">
        <v>8284</v>
      </c>
      <c r="C40" s="70">
        <v>145459</v>
      </c>
      <c r="D40" s="70">
        <v>33982</v>
      </c>
      <c r="E40" s="70">
        <v>708301</v>
      </c>
      <c r="F40" s="70">
        <v>10392</v>
      </c>
      <c r="G40" s="70">
        <v>82257</v>
      </c>
      <c r="H40" s="70">
        <v>268623</v>
      </c>
      <c r="I40" s="70">
        <v>61204</v>
      </c>
      <c r="J40" s="70">
        <v>196116</v>
      </c>
      <c r="K40" s="70">
        <v>10564</v>
      </c>
      <c r="L40" s="70">
        <v>16954</v>
      </c>
      <c r="M40" s="70">
        <v>27878</v>
      </c>
      <c r="N40" s="70">
        <v>162177</v>
      </c>
      <c r="O40" s="70">
        <v>3199</v>
      </c>
      <c r="P40" s="70">
        <v>1151</v>
      </c>
      <c r="Q40" s="70">
        <v>7244</v>
      </c>
      <c r="R40" s="70">
        <v>89459</v>
      </c>
      <c r="S40" s="70">
        <v>43473</v>
      </c>
      <c r="T40" s="70">
        <v>181541</v>
      </c>
      <c r="U40" s="70">
        <f t="shared" si="0"/>
        <v>2058258</v>
      </c>
      <c r="V40" s="25"/>
    </row>
    <row r="41" spans="1:22" ht="12.75" customHeight="1" x14ac:dyDescent="0.2">
      <c r="A41" s="160" t="s">
        <v>2498</v>
      </c>
      <c r="B41" s="70">
        <v>8822.8388012380001</v>
      </c>
      <c r="C41" s="70">
        <v>22466.960950000001</v>
      </c>
      <c r="D41" s="70">
        <v>56779.242140000002</v>
      </c>
      <c r="E41" s="70">
        <v>329606.06996000005</v>
      </c>
      <c r="F41" s="70">
        <v>6401.5756500000007</v>
      </c>
      <c r="G41" s="70">
        <v>127977.74497</v>
      </c>
      <c r="H41" s="70">
        <v>64765.420266254019</v>
      </c>
      <c r="I41" s="70">
        <v>14293.580619999999</v>
      </c>
      <c r="J41" s="70">
        <v>16930.775439999998</v>
      </c>
      <c r="K41" s="70">
        <v>7183.9651699999995</v>
      </c>
      <c r="L41" s="70">
        <v>22897.409509999998</v>
      </c>
      <c r="M41" s="70">
        <v>24927.317309999999</v>
      </c>
      <c r="N41" s="70">
        <v>34807.853920000001</v>
      </c>
      <c r="O41" s="70">
        <v>4835.9319800000003</v>
      </c>
      <c r="P41" s="70">
        <v>1100.32241</v>
      </c>
      <c r="Q41" s="70">
        <v>95.590350000000001</v>
      </c>
      <c r="R41" s="70">
        <v>77099.883789999993</v>
      </c>
      <c r="S41" s="70">
        <v>46850.141579999996</v>
      </c>
      <c r="T41" s="70">
        <v>88864.353830000022</v>
      </c>
      <c r="U41" s="70">
        <f t="shared" si="0"/>
        <v>956706.97864749201</v>
      </c>
      <c r="V41" s="25"/>
    </row>
    <row r="42" spans="1:22" ht="12.75" customHeight="1" x14ac:dyDescent="0.2">
      <c r="A42" s="160" t="s">
        <v>2499</v>
      </c>
      <c r="B42" s="70">
        <v>32993.707309999998</v>
      </c>
      <c r="C42" s="70">
        <v>47902.369720000002</v>
      </c>
      <c r="D42" s="70">
        <v>140367.86877999999</v>
      </c>
      <c r="E42" s="70">
        <v>1274407.374958795</v>
      </c>
      <c r="F42" s="70">
        <v>31894.262620000001</v>
      </c>
      <c r="G42" s="70">
        <v>370906.83851999999</v>
      </c>
      <c r="H42" s="70">
        <v>201210.04512299335</v>
      </c>
      <c r="I42" s="70">
        <v>93912.863809999995</v>
      </c>
      <c r="J42" s="70">
        <v>6132.1240099999995</v>
      </c>
      <c r="K42" s="70">
        <v>26703.0226</v>
      </c>
      <c r="L42" s="70">
        <v>59166.597869999998</v>
      </c>
      <c r="M42" s="70">
        <v>35279.495751062001</v>
      </c>
      <c r="N42" s="70">
        <v>46739.70117</v>
      </c>
      <c r="O42" s="70">
        <v>10076.631120000002</v>
      </c>
      <c r="P42" s="70">
        <v>4468.1096299999999</v>
      </c>
      <c r="Q42" s="70">
        <v>5251.8040000000001</v>
      </c>
      <c r="R42" s="70">
        <v>373304.64484912017</v>
      </c>
      <c r="S42" s="70">
        <v>167025.94581999999</v>
      </c>
      <c r="T42" s="70">
        <v>465495.692002</v>
      </c>
      <c r="U42" s="70">
        <f t="shared" si="0"/>
        <v>3393239.0996639696</v>
      </c>
      <c r="V42" s="25"/>
    </row>
    <row r="43" spans="1:22" ht="12.75" customHeight="1" x14ac:dyDescent="0.2">
      <c r="A43" s="16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</row>
    <row r="44" spans="1:22" ht="12.75" customHeight="1" x14ac:dyDescent="0.2">
      <c r="A44" s="66" t="s">
        <v>750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spans="1:22" ht="12.75" customHeight="1" x14ac:dyDescent="0.2">
      <c r="A45" s="160" t="s">
        <v>2815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</row>
    <row r="46" spans="1:22" ht="12.75" customHeight="1" x14ac:dyDescent="0.2">
      <c r="A46" s="161" t="s">
        <v>503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</row>
    <row r="47" spans="1:22" ht="12.75" customHeight="1" x14ac:dyDescent="0.2">
      <c r="A47" s="160" t="s">
        <v>2497</v>
      </c>
      <c r="B47" s="245">
        <v>3</v>
      </c>
      <c r="C47" s="245">
        <v>425351</v>
      </c>
      <c r="D47" s="245">
        <v>10234</v>
      </c>
      <c r="E47" s="245">
        <v>39037</v>
      </c>
      <c r="F47" s="245">
        <v>105628</v>
      </c>
      <c r="G47" s="245">
        <v>55263</v>
      </c>
      <c r="H47" s="245">
        <v>52</v>
      </c>
      <c r="I47" s="245">
        <v>398244</v>
      </c>
      <c r="J47" s="245">
        <v>134423</v>
      </c>
      <c r="K47" s="245">
        <v>74</v>
      </c>
      <c r="L47" s="245">
        <v>19</v>
      </c>
      <c r="M47" s="245">
        <v>8192</v>
      </c>
      <c r="N47" s="245">
        <v>75</v>
      </c>
      <c r="O47" s="245">
        <v>27116</v>
      </c>
      <c r="P47" s="245">
        <v>0</v>
      </c>
      <c r="Q47" s="245">
        <v>988208</v>
      </c>
      <c r="R47" s="245">
        <v>18388</v>
      </c>
      <c r="S47" s="245">
        <v>951392</v>
      </c>
      <c r="T47" s="245">
        <v>57397</v>
      </c>
      <c r="U47" s="245">
        <f t="shared" ref="U47:U73" si="1">SUM(B47:T47)</f>
        <v>3219096</v>
      </c>
    </row>
    <row r="48" spans="1:22" ht="12.75" customHeight="1" x14ac:dyDescent="0.2">
      <c r="A48" s="160" t="s">
        <v>2498</v>
      </c>
      <c r="B48" s="245">
        <v>363.97620000000001</v>
      </c>
      <c r="C48" s="245">
        <v>38173.911910000003</v>
      </c>
      <c r="D48" s="245">
        <v>1647.74575</v>
      </c>
      <c r="E48" s="245">
        <v>4218.2818200000002</v>
      </c>
      <c r="F48" s="245">
        <v>3841.5418999999997</v>
      </c>
      <c r="G48" s="245">
        <v>2773.3542400000001</v>
      </c>
      <c r="H48" s="245">
        <v>1800.9785200000001</v>
      </c>
      <c r="I48" s="245">
        <v>65004.552360000001</v>
      </c>
      <c r="J48" s="245">
        <v>6814.7346399999997</v>
      </c>
      <c r="K48" s="245">
        <v>30.807869999999998</v>
      </c>
      <c r="L48" s="245">
        <v>1423.16707</v>
      </c>
      <c r="M48" s="245">
        <v>519.83915999999999</v>
      </c>
      <c r="N48" s="245">
        <v>46540.749880000003</v>
      </c>
      <c r="O48" s="245">
        <v>670.98701000000005</v>
      </c>
      <c r="P48" s="245">
        <v>0</v>
      </c>
      <c r="Q48" s="245">
        <v>13012.286320000001</v>
      </c>
      <c r="R48" s="245">
        <v>3074.1751099999997</v>
      </c>
      <c r="S48" s="245">
        <v>36413.148500000003</v>
      </c>
      <c r="T48" s="245">
        <v>6675.1407199999994</v>
      </c>
      <c r="U48" s="245">
        <f t="shared" si="1"/>
        <v>232999.37898000004</v>
      </c>
    </row>
    <row r="49" spans="1:21" ht="12.75" customHeight="1" x14ac:dyDescent="0.2">
      <c r="A49" s="161" t="s">
        <v>2817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>
        <f t="shared" si="1"/>
        <v>0</v>
      </c>
    </row>
    <row r="50" spans="1:21" ht="12.75" customHeight="1" x14ac:dyDescent="0.2">
      <c r="A50" s="160" t="s">
        <v>2497</v>
      </c>
      <c r="B50" s="245">
        <v>0</v>
      </c>
      <c r="C50" s="245">
        <v>0</v>
      </c>
      <c r="D50" s="245">
        <v>5574</v>
      </c>
      <c r="E50" s="245">
        <v>4637</v>
      </c>
      <c r="F50" s="245">
        <v>842</v>
      </c>
      <c r="G50" s="245">
        <v>0</v>
      </c>
      <c r="H50" s="245">
        <v>2</v>
      </c>
      <c r="I50" s="245">
        <v>1076316</v>
      </c>
      <c r="J50" s="245">
        <v>120365</v>
      </c>
      <c r="K50" s="245">
        <v>0</v>
      </c>
      <c r="L50" s="245">
        <v>0</v>
      </c>
      <c r="M50" s="245">
        <v>0</v>
      </c>
      <c r="N50" s="245">
        <v>1</v>
      </c>
      <c r="O50" s="245">
        <v>19210</v>
      </c>
      <c r="P50" s="245">
        <v>0</v>
      </c>
      <c r="Q50" s="245">
        <v>0</v>
      </c>
      <c r="R50" s="245">
        <v>0</v>
      </c>
      <c r="S50" s="245">
        <v>0</v>
      </c>
      <c r="T50" s="245">
        <v>144359</v>
      </c>
      <c r="U50" s="245">
        <f t="shared" si="1"/>
        <v>1371306</v>
      </c>
    </row>
    <row r="51" spans="1:21" ht="12.75" customHeight="1" x14ac:dyDescent="0.2">
      <c r="A51" s="160" t="s">
        <v>2498</v>
      </c>
      <c r="B51" s="245">
        <v>0</v>
      </c>
      <c r="C51" s="245">
        <v>0</v>
      </c>
      <c r="D51" s="245">
        <v>356.34210999999999</v>
      </c>
      <c r="E51" s="245">
        <v>2214.1313700000001</v>
      </c>
      <c r="F51" s="245">
        <v>28.55612</v>
      </c>
      <c r="G51" s="245">
        <v>0</v>
      </c>
      <c r="H51" s="245">
        <v>0</v>
      </c>
      <c r="I51" s="245">
        <v>100925.31567</v>
      </c>
      <c r="J51" s="245">
        <v>9744.4753699999983</v>
      </c>
      <c r="K51" s="245">
        <v>0</v>
      </c>
      <c r="L51" s="245">
        <v>0</v>
      </c>
      <c r="M51" s="245">
        <v>0</v>
      </c>
      <c r="N51" s="245">
        <v>16603.849679999999</v>
      </c>
      <c r="O51" s="245">
        <v>2816.52351</v>
      </c>
      <c r="P51" s="245">
        <v>0</v>
      </c>
      <c r="Q51" s="245">
        <v>0</v>
      </c>
      <c r="R51" s="245">
        <v>0</v>
      </c>
      <c r="S51" s="245">
        <v>0</v>
      </c>
      <c r="T51" s="245">
        <v>12329.207269999999</v>
      </c>
      <c r="U51" s="245">
        <f t="shared" si="1"/>
        <v>145018.40110000002</v>
      </c>
    </row>
    <row r="52" spans="1:21" ht="12.75" customHeight="1" x14ac:dyDescent="0.2">
      <c r="A52" s="160" t="s">
        <v>2499</v>
      </c>
      <c r="B52" s="245">
        <v>0</v>
      </c>
      <c r="C52" s="245">
        <v>0</v>
      </c>
      <c r="D52" s="245">
        <v>179.46489000000003</v>
      </c>
      <c r="E52" s="245">
        <v>1549.981933261</v>
      </c>
      <c r="F52" s="245">
        <v>23.066080000000003</v>
      </c>
      <c r="G52" s="245">
        <v>0</v>
      </c>
      <c r="H52" s="245">
        <v>0.46169746</v>
      </c>
      <c r="I52" s="245">
        <v>89527.188190000001</v>
      </c>
      <c r="J52" s="245">
        <v>5724.7521999999999</v>
      </c>
      <c r="K52" s="245">
        <v>0</v>
      </c>
      <c r="L52" s="245">
        <v>0</v>
      </c>
      <c r="M52" s="245">
        <v>0</v>
      </c>
      <c r="N52" s="245">
        <v>16477.783729999999</v>
      </c>
      <c r="O52" s="245">
        <v>827.91875000000005</v>
      </c>
      <c r="P52" s="245">
        <v>0</v>
      </c>
      <c r="Q52" s="245">
        <v>0</v>
      </c>
      <c r="R52" s="245">
        <v>0</v>
      </c>
      <c r="S52" s="245">
        <v>0</v>
      </c>
      <c r="T52" s="245">
        <v>13187.911990000001</v>
      </c>
      <c r="U52" s="245">
        <f t="shared" si="1"/>
        <v>127498.52946072101</v>
      </c>
    </row>
    <row r="53" spans="1:21" ht="12.75" customHeight="1" x14ac:dyDescent="0.2">
      <c r="A53" s="161" t="s">
        <v>2818</v>
      </c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>
        <f t="shared" si="1"/>
        <v>0</v>
      </c>
    </row>
    <row r="54" spans="1:21" ht="12.75" customHeight="1" x14ac:dyDescent="0.2">
      <c r="A54" s="160" t="s">
        <v>2497</v>
      </c>
      <c r="B54" s="245">
        <v>0</v>
      </c>
      <c r="C54" s="245">
        <v>0</v>
      </c>
      <c r="D54" s="245">
        <v>0</v>
      </c>
      <c r="E54" s="245">
        <v>2</v>
      </c>
      <c r="F54" s="245">
        <v>0</v>
      </c>
      <c r="G54" s="245">
        <v>262</v>
      </c>
      <c r="H54" s="245">
        <v>0</v>
      </c>
      <c r="I54" s="245">
        <v>0</v>
      </c>
      <c r="J54" s="245">
        <v>0</v>
      </c>
      <c r="K54" s="245">
        <v>0</v>
      </c>
      <c r="L54" s="245">
        <v>0</v>
      </c>
      <c r="M54" s="245">
        <v>0</v>
      </c>
      <c r="N54" s="245">
        <v>0</v>
      </c>
      <c r="O54" s="245">
        <v>0</v>
      </c>
      <c r="P54" s="245">
        <v>0</v>
      </c>
      <c r="Q54" s="245">
        <v>0</v>
      </c>
      <c r="R54" s="245">
        <v>0</v>
      </c>
      <c r="S54" s="245">
        <v>0</v>
      </c>
      <c r="T54" s="245">
        <v>0</v>
      </c>
      <c r="U54" s="245">
        <f t="shared" si="1"/>
        <v>264</v>
      </c>
    </row>
    <row r="55" spans="1:21" ht="12.75" customHeight="1" x14ac:dyDescent="0.2">
      <c r="A55" s="160" t="s">
        <v>2498</v>
      </c>
      <c r="B55" s="245">
        <v>0</v>
      </c>
      <c r="C55" s="245">
        <v>0</v>
      </c>
      <c r="D55" s="245">
        <v>0</v>
      </c>
      <c r="E55" s="245">
        <v>59.416019999999996</v>
      </c>
      <c r="F55" s="245">
        <v>0</v>
      </c>
      <c r="G55" s="245">
        <v>71.600679999999997</v>
      </c>
      <c r="H55" s="245">
        <v>0</v>
      </c>
      <c r="I55" s="245">
        <v>0</v>
      </c>
      <c r="J55" s="245">
        <v>0</v>
      </c>
      <c r="K55" s="245">
        <v>0</v>
      </c>
      <c r="L55" s="245">
        <v>0</v>
      </c>
      <c r="M55" s="245">
        <v>0</v>
      </c>
      <c r="N55" s="245">
        <v>0</v>
      </c>
      <c r="O55" s="245">
        <v>0</v>
      </c>
      <c r="P55" s="245">
        <v>0</v>
      </c>
      <c r="Q55" s="245">
        <v>0</v>
      </c>
      <c r="R55" s="245">
        <v>0</v>
      </c>
      <c r="S55" s="245">
        <v>0</v>
      </c>
      <c r="T55" s="245">
        <v>0</v>
      </c>
      <c r="U55" s="245">
        <f t="shared" si="1"/>
        <v>131.01669999999999</v>
      </c>
    </row>
    <row r="56" spans="1:21" ht="12.75" customHeight="1" x14ac:dyDescent="0.2">
      <c r="A56" s="160" t="s">
        <v>2499</v>
      </c>
      <c r="B56" s="245">
        <v>0</v>
      </c>
      <c r="C56" s="245">
        <v>0</v>
      </c>
      <c r="D56" s="245">
        <v>0</v>
      </c>
      <c r="E56" s="245">
        <v>28.971769999999999</v>
      </c>
      <c r="F56" s="245">
        <v>0</v>
      </c>
      <c r="G56" s="245">
        <v>0</v>
      </c>
      <c r="H56" s="245">
        <v>0</v>
      </c>
      <c r="I56" s="245">
        <v>0</v>
      </c>
      <c r="J56" s="245">
        <v>0</v>
      </c>
      <c r="K56" s="245">
        <v>0</v>
      </c>
      <c r="L56" s="245">
        <v>0</v>
      </c>
      <c r="M56" s="245">
        <v>0</v>
      </c>
      <c r="N56" s="245">
        <v>0</v>
      </c>
      <c r="O56" s="245">
        <v>0</v>
      </c>
      <c r="P56" s="245">
        <v>0</v>
      </c>
      <c r="Q56" s="245">
        <v>0</v>
      </c>
      <c r="R56" s="245">
        <v>0</v>
      </c>
      <c r="S56" s="245">
        <v>0</v>
      </c>
      <c r="T56" s="245">
        <v>0</v>
      </c>
      <c r="U56" s="245">
        <f t="shared" si="1"/>
        <v>28.971769999999999</v>
      </c>
    </row>
    <row r="57" spans="1:21" ht="12.75" customHeight="1" x14ac:dyDescent="0.2">
      <c r="A57" s="160" t="s">
        <v>751</v>
      </c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>
        <f t="shared" si="1"/>
        <v>0</v>
      </c>
    </row>
    <row r="58" spans="1:21" ht="12.75" customHeight="1" x14ac:dyDescent="0.2">
      <c r="A58" s="160" t="s">
        <v>2497</v>
      </c>
      <c r="B58" s="245">
        <v>0</v>
      </c>
      <c r="C58" s="245">
        <v>425351</v>
      </c>
      <c r="D58" s="245">
        <v>15808</v>
      </c>
      <c r="E58" s="245">
        <v>43676</v>
      </c>
      <c r="F58" s="245">
        <v>106470</v>
      </c>
      <c r="G58" s="245">
        <v>55525</v>
      </c>
      <c r="H58" s="245">
        <v>54</v>
      </c>
      <c r="I58" s="245">
        <v>1474560</v>
      </c>
      <c r="J58" s="245">
        <v>254788</v>
      </c>
      <c r="K58" s="245">
        <v>74</v>
      </c>
      <c r="L58" s="245">
        <v>19</v>
      </c>
      <c r="M58" s="245">
        <v>8192</v>
      </c>
      <c r="N58" s="245">
        <v>76</v>
      </c>
      <c r="O58" s="245">
        <v>46326</v>
      </c>
      <c r="P58" s="245">
        <v>0</v>
      </c>
      <c r="Q58" s="245">
        <v>988208</v>
      </c>
      <c r="R58" s="245">
        <v>18388</v>
      </c>
      <c r="S58" s="245">
        <v>951392</v>
      </c>
      <c r="T58" s="245">
        <v>201756</v>
      </c>
      <c r="U58" s="245">
        <f t="shared" si="1"/>
        <v>4590663</v>
      </c>
    </row>
    <row r="59" spans="1:21" ht="12.75" customHeight="1" x14ac:dyDescent="0.2">
      <c r="A59" s="160" t="s">
        <v>2498</v>
      </c>
      <c r="B59" s="245">
        <v>363.97620000000001</v>
      </c>
      <c r="C59" s="245">
        <v>38173.911910000003</v>
      </c>
      <c r="D59" s="245">
        <v>2004.0878599999999</v>
      </c>
      <c r="E59" s="245">
        <v>6491.8292099999999</v>
      </c>
      <c r="F59" s="245">
        <v>3870.0980199999999</v>
      </c>
      <c r="G59" s="245">
        <v>2844.9549200000006</v>
      </c>
      <c r="H59" s="245">
        <v>1800.9785200000001</v>
      </c>
      <c r="I59" s="245">
        <v>165929.86803000001</v>
      </c>
      <c r="J59" s="245">
        <v>16559.210009999999</v>
      </c>
      <c r="K59" s="245">
        <v>30.807869999999998</v>
      </c>
      <c r="L59" s="245">
        <v>1423.16707</v>
      </c>
      <c r="M59" s="245">
        <v>519.83915999999999</v>
      </c>
      <c r="N59" s="245">
        <v>63144.599560000002</v>
      </c>
      <c r="O59" s="245">
        <v>3487.5105199999994</v>
      </c>
      <c r="P59" s="245">
        <v>0</v>
      </c>
      <c r="Q59" s="245">
        <v>13012.286320000001</v>
      </c>
      <c r="R59" s="245">
        <v>3074.1751099999997</v>
      </c>
      <c r="S59" s="245">
        <v>36413.148500000003</v>
      </c>
      <c r="T59" s="245">
        <v>19004.347989999998</v>
      </c>
      <c r="U59" s="245">
        <f t="shared" si="1"/>
        <v>378148.79678000003</v>
      </c>
    </row>
    <row r="60" spans="1:21" ht="12.75" customHeight="1" x14ac:dyDescent="0.2">
      <c r="A60" s="160" t="s">
        <v>2499</v>
      </c>
      <c r="B60" s="245">
        <v>0</v>
      </c>
      <c r="C60" s="245">
        <v>0</v>
      </c>
      <c r="D60" s="245">
        <v>179.46489000000003</v>
      </c>
      <c r="E60" s="245">
        <v>1578.9537032610001</v>
      </c>
      <c r="F60" s="245">
        <v>23.066080000000003</v>
      </c>
      <c r="G60" s="245">
        <v>0</v>
      </c>
      <c r="H60" s="245">
        <v>0.46169746</v>
      </c>
      <c r="I60" s="245">
        <v>89527.188190000001</v>
      </c>
      <c r="J60" s="245">
        <v>5724.7521999999999</v>
      </c>
      <c r="K60" s="245">
        <v>0</v>
      </c>
      <c r="L60" s="245">
        <v>0</v>
      </c>
      <c r="M60" s="245">
        <v>0</v>
      </c>
      <c r="N60" s="245">
        <v>16477.783729999999</v>
      </c>
      <c r="O60" s="245">
        <v>827.91875000000005</v>
      </c>
      <c r="P60" s="245">
        <v>0</v>
      </c>
      <c r="Q60" s="245">
        <v>0</v>
      </c>
      <c r="R60" s="245">
        <v>0</v>
      </c>
      <c r="S60" s="245">
        <v>0</v>
      </c>
      <c r="T60" s="245">
        <v>13187.911990000001</v>
      </c>
      <c r="U60" s="245">
        <f t="shared" si="1"/>
        <v>127527.50123072098</v>
      </c>
    </row>
    <row r="61" spans="1:21" ht="12.75" customHeight="1" x14ac:dyDescent="0.2">
      <c r="A61" s="161" t="s">
        <v>2821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>
        <f t="shared" si="1"/>
        <v>0</v>
      </c>
    </row>
    <row r="62" spans="1:21" ht="12.75" customHeight="1" x14ac:dyDescent="0.2">
      <c r="A62" s="160" t="s">
        <v>2497</v>
      </c>
      <c r="B62" s="245">
        <v>311</v>
      </c>
      <c r="C62" s="245">
        <v>1</v>
      </c>
      <c r="D62" s="245">
        <v>0</v>
      </c>
      <c r="E62" s="245">
        <v>2317</v>
      </c>
      <c r="F62" s="245">
        <v>286</v>
      </c>
      <c r="G62" s="245">
        <v>289</v>
      </c>
      <c r="H62" s="245">
        <v>22</v>
      </c>
      <c r="I62" s="245">
        <v>73</v>
      </c>
      <c r="J62" s="245">
        <v>0</v>
      </c>
      <c r="K62" s="245">
        <v>102</v>
      </c>
      <c r="L62" s="245">
        <v>3</v>
      </c>
      <c r="M62" s="245">
        <v>0</v>
      </c>
      <c r="N62" s="245">
        <v>3</v>
      </c>
      <c r="O62" s="245">
        <v>523</v>
      </c>
      <c r="P62" s="245">
        <v>279</v>
      </c>
      <c r="Q62" s="245">
        <v>14692</v>
      </c>
      <c r="R62" s="245">
        <v>27860</v>
      </c>
      <c r="S62" s="245">
        <v>4969</v>
      </c>
      <c r="T62" s="245">
        <v>2041</v>
      </c>
      <c r="U62" s="245">
        <f t="shared" si="1"/>
        <v>53771</v>
      </c>
    </row>
    <row r="63" spans="1:21" ht="12.75" customHeight="1" x14ac:dyDescent="0.2">
      <c r="A63" s="160" t="s">
        <v>2498</v>
      </c>
      <c r="B63" s="245">
        <v>161.22400316900004</v>
      </c>
      <c r="C63" s="245">
        <v>0</v>
      </c>
      <c r="D63" s="245">
        <v>0</v>
      </c>
      <c r="E63" s="245">
        <v>4438.5802800000001</v>
      </c>
      <c r="F63" s="245">
        <v>20.471810000000001</v>
      </c>
      <c r="G63" s="245">
        <v>648.15701000000001</v>
      </c>
      <c r="H63" s="245">
        <v>3943.4160549999992</v>
      </c>
      <c r="I63" s="245">
        <v>0</v>
      </c>
      <c r="J63" s="245">
        <v>0</v>
      </c>
      <c r="K63" s="245">
        <v>78.252870000000001</v>
      </c>
      <c r="L63" s="245">
        <v>21.66452</v>
      </c>
      <c r="M63" s="245">
        <v>0</v>
      </c>
      <c r="N63" s="245">
        <v>647.36904000000004</v>
      </c>
      <c r="O63" s="245">
        <v>15492.59822</v>
      </c>
      <c r="P63" s="245">
        <v>1295.2205300000001</v>
      </c>
      <c r="Q63" s="245">
        <v>3221.1019999999999</v>
      </c>
      <c r="R63" s="245">
        <v>7188.0719900000004</v>
      </c>
      <c r="S63" s="245">
        <v>2243.0564599999998</v>
      </c>
      <c r="T63" s="245">
        <v>3976.16716</v>
      </c>
      <c r="U63" s="245">
        <f t="shared" si="1"/>
        <v>43375.351948168995</v>
      </c>
    </row>
    <row r="64" spans="1:21" ht="12.75" customHeight="1" x14ac:dyDescent="0.2">
      <c r="A64" s="160" t="s">
        <v>2499</v>
      </c>
      <c r="B64" s="245">
        <v>1279.1662699999999</v>
      </c>
      <c r="C64" s="245">
        <v>9.8170000000000007E-2</v>
      </c>
      <c r="D64" s="245">
        <v>0</v>
      </c>
      <c r="E64" s="245">
        <v>25639.524818366997</v>
      </c>
      <c r="F64" s="245">
        <v>95.554169999999999</v>
      </c>
      <c r="G64" s="245">
        <v>4403.6860199999992</v>
      </c>
      <c r="H64" s="245">
        <v>27955.518865320897</v>
      </c>
      <c r="I64" s="245">
        <v>383.07400000000001</v>
      </c>
      <c r="J64" s="245">
        <v>0</v>
      </c>
      <c r="K64" s="245">
        <v>1355.3230000000001</v>
      </c>
      <c r="L64" s="245">
        <v>86.072460000000007</v>
      </c>
      <c r="M64" s="245">
        <v>0</v>
      </c>
      <c r="N64" s="245">
        <v>3131.4015099999997</v>
      </c>
      <c r="O64" s="245">
        <v>90287.943599999999</v>
      </c>
      <c r="P64" s="245">
        <v>3100.0863799999997</v>
      </c>
      <c r="Q64" s="245">
        <v>5486.1572200000001</v>
      </c>
      <c r="R64" s="245">
        <v>51781.027782909565</v>
      </c>
      <c r="S64" s="245">
        <v>99135.692370000004</v>
      </c>
      <c r="T64" s="245">
        <v>32269.206999999999</v>
      </c>
      <c r="U64" s="245">
        <f t="shared" si="1"/>
        <v>346389.53363659745</v>
      </c>
    </row>
    <row r="65" spans="1:21" ht="12.75" customHeight="1" x14ac:dyDescent="0.2">
      <c r="A65" s="160" t="s">
        <v>752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>
        <f t="shared" si="1"/>
        <v>0</v>
      </c>
    </row>
    <row r="66" spans="1:21" ht="12.75" customHeight="1" x14ac:dyDescent="0.2">
      <c r="A66" s="160" t="s">
        <v>2497</v>
      </c>
      <c r="B66" s="70">
        <v>314</v>
      </c>
      <c r="C66" s="70">
        <v>425352</v>
      </c>
      <c r="D66" s="70">
        <v>15808</v>
      </c>
      <c r="E66" s="70">
        <v>45993</v>
      </c>
      <c r="F66" s="70">
        <v>106756</v>
      </c>
      <c r="G66" s="70">
        <v>55814</v>
      </c>
      <c r="H66" s="70">
        <v>76</v>
      </c>
      <c r="I66" s="70">
        <v>1474633</v>
      </c>
      <c r="J66" s="70">
        <v>254788</v>
      </c>
      <c r="K66" s="70">
        <v>176</v>
      </c>
      <c r="L66" s="70">
        <v>22</v>
      </c>
      <c r="M66" s="70">
        <v>8192</v>
      </c>
      <c r="N66" s="70">
        <v>79</v>
      </c>
      <c r="O66" s="70">
        <v>46849</v>
      </c>
      <c r="P66" s="70">
        <v>279</v>
      </c>
      <c r="Q66" s="70">
        <v>1002900</v>
      </c>
      <c r="R66" s="70">
        <v>46248</v>
      </c>
      <c r="S66" s="70">
        <v>956361</v>
      </c>
      <c r="T66" s="70">
        <v>203797</v>
      </c>
      <c r="U66" s="70">
        <f t="shared" si="1"/>
        <v>4644437</v>
      </c>
    </row>
    <row r="67" spans="1:21" ht="12.75" customHeight="1" x14ac:dyDescent="0.2">
      <c r="A67" s="160" t="s">
        <v>2498</v>
      </c>
      <c r="B67" s="70">
        <v>525.20020316900013</v>
      </c>
      <c r="C67" s="70">
        <v>38173.911910000003</v>
      </c>
      <c r="D67" s="70">
        <v>2004.0878599999999</v>
      </c>
      <c r="E67" s="70">
        <v>10930.40949</v>
      </c>
      <c r="F67" s="70">
        <v>3890.5698299999999</v>
      </c>
      <c r="G67" s="70">
        <v>3493.1119300000005</v>
      </c>
      <c r="H67" s="70">
        <v>5744.3945749999993</v>
      </c>
      <c r="I67" s="70">
        <v>165929.86803000001</v>
      </c>
      <c r="J67" s="70">
        <v>16559.210009999999</v>
      </c>
      <c r="K67" s="70">
        <v>109.06074</v>
      </c>
      <c r="L67" s="70">
        <v>1444.83159</v>
      </c>
      <c r="M67" s="70">
        <v>519.83915999999999</v>
      </c>
      <c r="N67" s="70">
        <v>63791.9686</v>
      </c>
      <c r="O67" s="70">
        <v>18980.108740000003</v>
      </c>
      <c r="P67" s="70">
        <v>1295.2205300000001</v>
      </c>
      <c r="Q67" s="70">
        <v>16233.38832</v>
      </c>
      <c r="R67" s="70">
        <v>10262.247100000001</v>
      </c>
      <c r="S67" s="70">
        <v>38656.204960000003</v>
      </c>
      <c r="T67" s="70">
        <v>22980.515149999999</v>
      </c>
      <c r="U67" s="70">
        <f t="shared" si="1"/>
        <v>421524.14872816898</v>
      </c>
    </row>
    <row r="68" spans="1:21" ht="12.75" customHeight="1" x14ac:dyDescent="0.2">
      <c r="A68" s="160" t="s">
        <v>2499</v>
      </c>
      <c r="B68" s="70">
        <v>1279.1662699999999</v>
      </c>
      <c r="C68" s="70">
        <v>9.8170000000000007E-2</v>
      </c>
      <c r="D68" s="70">
        <v>179.46489000000003</v>
      </c>
      <c r="E68" s="70">
        <v>27218.478521627996</v>
      </c>
      <c r="F68" s="70">
        <v>118.62025</v>
      </c>
      <c r="G68" s="70">
        <v>4403.6860199999992</v>
      </c>
      <c r="H68" s="70">
        <v>27955.980562780896</v>
      </c>
      <c r="I68" s="70">
        <v>89910.262189999994</v>
      </c>
      <c r="J68" s="70">
        <v>5724.7521999999999</v>
      </c>
      <c r="K68" s="70">
        <v>1355.3230000000001</v>
      </c>
      <c r="L68" s="70">
        <v>86.072460000000007</v>
      </c>
      <c r="M68" s="70">
        <v>0</v>
      </c>
      <c r="N68" s="70">
        <v>19609.185240000003</v>
      </c>
      <c r="O68" s="70">
        <v>91115.862349999996</v>
      </c>
      <c r="P68" s="70">
        <v>3100.0863799999997</v>
      </c>
      <c r="Q68" s="70">
        <v>5486.1572200000001</v>
      </c>
      <c r="R68" s="70">
        <v>51781.027782909565</v>
      </c>
      <c r="S68" s="70">
        <v>99135.692370000004</v>
      </c>
      <c r="T68" s="70">
        <v>45457.118990000003</v>
      </c>
      <c r="U68" s="70">
        <f t="shared" si="1"/>
        <v>473917.03486731841</v>
      </c>
    </row>
    <row r="69" spans="1:21" ht="12.75" customHeight="1" x14ac:dyDescent="0.2">
      <c r="A69" s="16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>
        <f t="shared" si="1"/>
        <v>0</v>
      </c>
    </row>
    <row r="70" spans="1:21" ht="12.75" customHeight="1" x14ac:dyDescent="0.2">
      <c r="A70" s="66" t="s">
        <v>753</v>
      </c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>
        <f t="shared" si="1"/>
        <v>0</v>
      </c>
    </row>
    <row r="71" spans="1:21" ht="12.75" customHeight="1" x14ac:dyDescent="0.2">
      <c r="A71" s="160" t="s">
        <v>2497</v>
      </c>
      <c r="B71" s="70">
        <v>8598</v>
      </c>
      <c r="C71" s="70">
        <v>570811</v>
      </c>
      <c r="D71" s="70">
        <v>49790</v>
      </c>
      <c r="E71" s="70">
        <v>754294</v>
      </c>
      <c r="F71" s="70">
        <v>117148</v>
      </c>
      <c r="G71" s="70">
        <v>138071</v>
      </c>
      <c r="H71" s="70">
        <v>268699</v>
      </c>
      <c r="I71" s="70">
        <v>1535837</v>
      </c>
      <c r="J71" s="70">
        <v>450904</v>
      </c>
      <c r="K71" s="70">
        <v>10740</v>
      </c>
      <c r="L71" s="70">
        <v>16976</v>
      </c>
      <c r="M71" s="70">
        <v>36070</v>
      </c>
      <c r="N71" s="70">
        <v>162256</v>
      </c>
      <c r="O71" s="70">
        <v>50048</v>
      </c>
      <c r="P71" s="70">
        <v>1430</v>
      </c>
      <c r="Q71" s="70">
        <v>1010144</v>
      </c>
      <c r="R71" s="70">
        <v>135707</v>
      </c>
      <c r="S71" s="70">
        <v>999834</v>
      </c>
      <c r="T71" s="70">
        <v>385338</v>
      </c>
      <c r="U71" s="70">
        <f t="shared" si="1"/>
        <v>6702695</v>
      </c>
    </row>
    <row r="72" spans="1:21" x14ac:dyDescent="0.2">
      <c r="A72" s="160" t="s">
        <v>2498</v>
      </c>
      <c r="B72" s="70">
        <v>9348.0390044069991</v>
      </c>
      <c r="C72" s="70">
        <v>60640.872859999996</v>
      </c>
      <c r="D72" s="70">
        <v>58783.33</v>
      </c>
      <c r="E72" s="70">
        <v>340536.47945000004</v>
      </c>
      <c r="F72" s="70">
        <v>10292.145480000001</v>
      </c>
      <c r="G72" s="70">
        <v>131470.85690000001</v>
      </c>
      <c r="H72" s="70">
        <v>70509.814841254032</v>
      </c>
      <c r="I72" s="70">
        <v>180223.44865000001</v>
      </c>
      <c r="J72" s="70">
        <v>33489.985449999993</v>
      </c>
      <c r="K72" s="70">
        <v>7293.0259100000003</v>
      </c>
      <c r="L72" s="70">
        <v>24342.241099999999</v>
      </c>
      <c r="M72" s="70">
        <v>25447.156469999998</v>
      </c>
      <c r="N72" s="70">
        <v>98599.822520000016</v>
      </c>
      <c r="O72" s="70">
        <v>23816.040720000001</v>
      </c>
      <c r="P72" s="70">
        <v>2395.5429399999998</v>
      </c>
      <c r="Q72" s="70">
        <v>16328.97867</v>
      </c>
      <c r="R72" s="70">
        <v>87362.130889999986</v>
      </c>
      <c r="S72" s="70">
        <v>85506.346539999999</v>
      </c>
      <c r="T72" s="70">
        <v>111844.86898000001</v>
      </c>
      <c r="U72" s="70">
        <f t="shared" si="1"/>
        <v>1378231.1273756614</v>
      </c>
    </row>
    <row r="73" spans="1:21" ht="13.5" thickBot="1" x14ac:dyDescent="0.25">
      <c r="A73" s="68" t="s">
        <v>2499</v>
      </c>
      <c r="B73" s="112">
        <v>34272.873579999999</v>
      </c>
      <c r="C73" s="112">
        <v>47902.46789</v>
      </c>
      <c r="D73" s="112">
        <v>140547.33366999999</v>
      </c>
      <c r="E73" s="112">
        <v>1301625.8534804229</v>
      </c>
      <c r="F73" s="112">
        <v>32012.882870000001</v>
      </c>
      <c r="G73" s="112">
        <v>375310.52453999995</v>
      </c>
      <c r="H73" s="112">
        <v>229166.02568577425</v>
      </c>
      <c r="I73" s="112">
        <v>183823.12599999999</v>
      </c>
      <c r="J73" s="112">
        <v>11856.87621</v>
      </c>
      <c r="K73" s="112">
        <v>28058.345600000001</v>
      </c>
      <c r="L73" s="112">
        <v>59252.670330000001</v>
      </c>
      <c r="M73" s="112">
        <v>35279.495751062001</v>
      </c>
      <c r="N73" s="112">
        <v>66348.886410000006</v>
      </c>
      <c r="O73" s="112">
        <v>101192.49347</v>
      </c>
      <c r="P73" s="112">
        <v>7568.1960099999997</v>
      </c>
      <c r="Q73" s="112">
        <v>10737.961219999999</v>
      </c>
      <c r="R73" s="112">
        <v>425085.67263202975</v>
      </c>
      <c r="S73" s="112">
        <v>266161.63818999997</v>
      </c>
      <c r="T73" s="112">
        <v>510952.81099199998</v>
      </c>
      <c r="U73" s="112">
        <f t="shared" si="1"/>
        <v>3867156.1345312889</v>
      </c>
    </row>
    <row r="75" spans="1:21" x14ac:dyDescent="0.2">
      <c r="B75" s="25"/>
    </row>
  </sheetData>
  <mergeCells count="2">
    <mergeCell ref="A5:L6"/>
    <mergeCell ref="M5:U6"/>
  </mergeCells>
  <phoneticPr fontId="2" type="noConversion"/>
  <conditionalFormatting sqref="B8:X8">
    <cfRule type="expression" dxfId="13" priority="1" stopIfTrue="1">
      <formula>$BA8=1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6692913385826772" right="0.39370078740157483" top="0.6692913385826772" bottom="0.6692913385826772" header="0.51181102362204722" footer="0.51181102362204722"/>
  <pageSetup paperSize="8" scale="77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workbookViewId="0">
      <selection activeCell="A2" sqref="A2"/>
    </sheetView>
  </sheetViews>
  <sheetFormatPr defaultColWidth="15.7109375" defaultRowHeight="12.75" x14ac:dyDescent="0.2"/>
  <cols>
    <col min="1" max="1" width="72.42578125" bestFit="1" customWidth="1"/>
    <col min="2" max="2" width="13" customWidth="1"/>
    <col min="3" max="3" width="11" customWidth="1"/>
    <col min="4" max="4" width="11.85546875" customWidth="1"/>
    <col min="5" max="5" width="11.28515625" customWidth="1"/>
    <col min="6" max="6" width="13" customWidth="1"/>
  </cols>
  <sheetData>
    <row r="1" spans="1:6" x14ac:dyDescent="0.2">
      <c r="A1" s="519" t="s">
        <v>185</v>
      </c>
    </row>
    <row r="2" spans="1:6" x14ac:dyDescent="0.2">
      <c r="A2" s="519" t="s">
        <v>2786</v>
      </c>
    </row>
    <row r="3" spans="1:6" x14ac:dyDescent="0.2">
      <c r="A3" s="20" t="s">
        <v>2070</v>
      </c>
      <c r="B3" s="11"/>
      <c r="C3" s="11"/>
      <c r="D3" s="11"/>
      <c r="E3" s="11"/>
      <c r="F3" s="175" t="s">
        <v>2069</v>
      </c>
    </row>
    <row r="4" spans="1:6" x14ac:dyDescent="0.2">
      <c r="A4" s="11"/>
      <c r="B4" s="11"/>
      <c r="C4" s="11"/>
      <c r="D4" s="11"/>
      <c r="E4" s="11"/>
      <c r="F4" s="11"/>
    </row>
    <row r="5" spans="1:6" ht="15.75" customHeight="1" x14ac:dyDescent="0.2">
      <c r="A5" s="576" t="s">
        <v>1405</v>
      </c>
      <c r="B5" s="576"/>
      <c r="C5" s="576"/>
      <c r="D5" s="576"/>
      <c r="E5" s="576"/>
      <c r="F5" s="576"/>
    </row>
    <row r="6" spans="1:6" ht="15.75" customHeight="1" x14ac:dyDescent="0.2">
      <c r="A6" s="576"/>
      <c r="B6" s="576"/>
      <c r="C6" s="576"/>
      <c r="D6" s="576"/>
      <c r="E6" s="576"/>
      <c r="F6" s="576"/>
    </row>
    <row r="7" spans="1:6" s="2" customFormat="1" ht="13.5" thickBot="1" x14ac:dyDescent="0.25">
      <c r="A7" s="11"/>
      <c r="B7" s="11"/>
      <c r="C7" s="11"/>
      <c r="D7" s="11"/>
      <c r="E7" s="11"/>
      <c r="F7" s="14" t="s">
        <v>2525</v>
      </c>
    </row>
    <row r="8" spans="1:6" s="2" customFormat="1" ht="13.5" customHeight="1" thickBot="1" x14ac:dyDescent="0.25">
      <c r="A8" s="589" t="s">
        <v>2447</v>
      </c>
      <c r="B8" s="580" t="s">
        <v>2432</v>
      </c>
      <c r="C8" s="581"/>
      <c r="D8" s="582"/>
      <c r="E8" s="583" t="s">
        <v>2436</v>
      </c>
      <c r="F8" s="586" t="s">
        <v>2437</v>
      </c>
    </row>
    <row r="9" spans="1:6" s="2" customFormat="1" ht="12.75" customHeight="1" x14ac:dyDescent="0.2">
      <c r="A9" s="590"/>
      <c r="B9" s="586" t="s">
        <v>2433</v>
      </c>
      <c r="C9" s="586" t="s">
        <v>2434</v>
      </c>
      <c r="D9" s="586" t="s">
        <v>2435</v>
      </c>
      <c r="E9" s="592"/>
      <c r="F9" s="584"/>
    </row>
    <row r="10" spans="1:6" s="2" customFormat="1" x14ac:dyDescent="0.2">
      <c r="A10" s="590"/>
      <c r="B10" s="584"/>
      <c r="C10" s="584"/>
      <c r="D10" s="584"/>
      <c r="E10" s="592"/>
      <c r="F10" s="584"/>
    </row>
    <row r="11" spans="1:6" ht="13.5" thickBot="1" x14ac:dyDescent="0.25">
      <c r="A11" s="591"/>
      <c r="B11" s="585"/>
      <c r="C11" s="585"/>
      <c r="D11" s="585"/>
      <c r="E11" s="593"/>
      <c r="F11" s="585"/>
    </row>
    <row r="12" spans="1:6" x14ac:dyDescent="0.2">
      <c r="A12" s="283" t="s">
        <v>2448</v>
      </c>
      <c r="B12" s="284"/>
      <c r="C12" s="285"/>
      <c r="D12" s="284"/>
      <c r="E12" s="286"/>
      <c r="F12" s="284"/>
    </row>
    <row r="13" spans="1:6" x14ac:dyDescent="0.2">
      <c r="A13" s="22"/>
      <c r="B13" s="225"/>
      <c r="C13" s="207"/>
      <c r="D13" s="225"/>
      <c r="E13" s="226"/>
      <c r="F13" s="226"/>
    </row>
    <row r="14" spans="1:6" ht="13.5" x14ac:dyDescent="0.2">
      <c r="A14" s="176" t="s">
        <v>1510</v>
      </c>
      <c r="B14" s="28">
        <v>5079623.4957973957</v>
      </c>
      <c r="C14" s="227">
        <v>169025.85245000006</v>
      </c>
      <c r="D14" s="28">
        <v>5248649.3482473958</v>
      </c>
      <c r="E14" s="28">
        <v>744626.42819000012</v>
      </c>
      <c r="F14" s="28">
        <v>5993275.7764373962</v>
      </c>
    </row>
    <row r="15" spans="1:6" ht="13.5" x14ac:dyDescent="0.2">
      <c r="A15" s="23" t="s">
        <v>1568</v>
      </c>
      <c r="B15" s="29">
        <v>4785098.5942145027</v>
      </c>
      <c r="C15" s="228">
        <v>159417.07212000006</v>
      </c>
      <c r="D15" s="29">
        <v>4944515.6663345024</v>
      </c>
      <c r="E15" s="29">
        <v>711768.61355000024</v>
      </c>
      <c r="F15" s="29">
        <v>5656284.2798845023</v>
      </c>
    </row>
    <row r="16" spans="1:6" x14ac:dyDescent="0.2">
      <c r="A16" s="23" t="s">
        <v>1569</v>
      </c>
      <c r="B16" s="29">
        <v>8017088.6245245021</v>
      </c>
      <c r="C16" s="228">
        <v>267287.53346000001</v>
      </c>
      <c r="D16" s="29">
        <v>8284376.1579845017</v>
      </c>
      <c r="E16" s="29">
        <v>837344.67853000003</v>
      </c>
      <c r="F16" s="29">
        <v>9121720.8365145009</v>
      </c>
    </row>
    <row r="17" spans="1:6" ht="13.5" x14ac:dyDescent="0.2">
      <c r="A17" s="23" t="s">
        <v>1570</v>
      </c>
      <c r="B17" s="29">
        <v>-2757881.4259799994</v>
      </c>
      <c r="C17" s="228">
        <v>-96632.148689999973</v>
      </c>
      <c r="D17" s="29">
        <v>-2854513.5746699995</v>
      </c>
      <c r="E17" s="29">
        <v>-106181.51046999996</v>
      </c>
      <c r="F17" s="29">
        <v>-2960695.0851399992</v>
      </c>
    </row>
    <row r="18" spans="1:6" ht="13.5" x14ac:dyDescent="0.2">
      <c r="A18" s="23" t="s">
        <v>2096</v>
      </c>
      <c r="B18" s="29">
        <v>-2963572.3551599993</v>
      </c>
      <c r="C18" s="228">
        <v>-100497.16991999997</v>
      </c>
      <c r="D18" s="29">
        <v>-3064069.5250799996</v>
      </c>
      <c r="E18" s="29">
        <v>-253693.80547999995</v>
      </c>
      <c r="F18" s="29">
        <v>-3317763.3305599997</v>
      </c>
    </row>
    <row r="19" spans="1:6" ht="13.5" x14ac:dyDescent="0.2">
      <c r="A19" s="23" t="s">
        <v>2097</v>
      </c>
      <c r="B19" s="29">
        <v>787464.22904000012</v>
      </c>
      <c r="C19" s="228">
        <v>35871.489970000002</v>
      </c>
      <c r="D19" s="29">
        <v>823335.71901000012</v>
      </c>
      <c r="E19" s="29">
        <v>16580.893340000002</v>
      </c>
      <c r="F19" s="29">
        <v>839916.61235000018</v>
      </c>
    </row>
    <row r="20" spans="1:6" ht="13.5" x14ac:dyDescent="0.2">
      <c r="A20" s="23" t="s">
        <v>1525</v>
      </c>
      <c r="B20" s="29">
        <v>2396395.5809599995</v>
      </c>
      <c r="C20" s="228">
        <v>82633.54518999999</v>
      </c>
      <c r="D20" s="29">
        <v>2479029.1261499994</v>
      </c>
      <c r="E20" s="29">
        <v>236074.22097000005</v>
      </c>
      <c r="F20" s="29">
        <v>2715103.34712</v>
      </c>
    </row>
    <row r="21" spans="1:6" ht="13.5" x14ac:dyDescent="0.2">
      <c r="A21" s="23" t="s">
        <v>1526</v>
      </c>
      <c r="B21" s="29">
        <v>-694396.05917000002</v>
      </c>
      <c r="C21" s="228">
        <v>-29246.177889999995</v>
      </c>
      <c r="D21" s="29">
        <v>-723642.23706000007</v>
      </c>
      <c r="E21" s="29">
        <v>-18355.863339999996</v>
      </c>
      <c r="F21" s="29">
        <v>-741998.10040000011</v>
      </c>
    </row>
    <row r="22" spans="1:6" ht="13.5" x14ac:dyDescent="0.2">
      <c r="A22" s="23" t="s">
        <v>1643</v>
      </c>
      <c r="B22" s="29">
        <v>0</v>
      </c>
      <c r="C22" s="228">
        <v>0</v>
      </c>
      <c r="D22" s="29">
        <v>0</v>
      </c>
      <c r="E22" s="29">
        <v>0</v>
      </c>
      <c r="F22" s="29">
        <v>0</v>
      </c>
    </row>
    <row r="23" spans="1:6" ht="13.5" x14ac:dyDescent="0.2">
      <c r="A23" s="23" t="s">
        <v>33</v>
      </c>
      <c r="B23" s="29">
        <v>183168.37763489346</v>
      </c>
      <c r="C23" s="228">
        <v>8364.0490600000012</v>
      </c>
      <c r="D23" s="29">
        <v>191532.42669489348</v>
      </c>
      <c r="E23" s="29">
        <v>22200.068669999997</v>
      </c>
      <c r="F23" s="29">
        <v>213732.49536489346</v>
      </c>
    </row>
    <row r="24" spans="1:6" ht="13.5" x14ac:dyDescent="0.2">
      <c r="A24" s="23" t="s">
        <v>1644</v>
      </c>
      <c r="B24" s="29">
        <v>111356.52394799999</v>
      </c>
      <c r="C24" s="228">
        <v>1244.73127</v>
      </c>
      <c r="D24" s="29">
        <v>112601.25521799998</v>
      </c>
      <c r="E24" s="29">
        <v>10657.745970000002</v>
      </c>
      <c r="F24" s="29">
        <v>123259.00118799998</v>
      </c>
    </row>
    <row r="25" spans="1:6" ht="13.5" x14ac:dyDescent="0.2">
      <c r="A25" s="23" t="s">
        <v>1645</v>
      </c>
      <c r="B25" s="28">
        <v>6950.7997100000002</v>
      </c>
      <c r="C25" s="227">
        <v>2046735.8329296783</v>
      </c>
      <c r="D25" s="28">
        <v>2053686.6326396782</v>
      </c>
      <c r="E25" s="28">
        <v>15545.558839999998</v>
      </c>
      <c r="F25" s="28">
        <v>2069232.1914796783</v>
      </c>
    </row>
    <row r="26" spans="1:6" ht="13.5" x14ac:dyDescent="0.2">
      <c r="A26" s="23" t="s">
        <v>1568</v>
      </c>
      <c r="B26" s="29">
        <v>2615.7482199999999</v>
      </c>
      <c r="C26" s="228">
        <v>1309486.8359596783</v>
      </c>
      <c r="D26" s="29">
        <v>1312102.5841796782</v>
      </c>
      <c r="E26" s="29">
        <v>14848.855089999997</v>
      </c>
      <c r="F26" s="29">
        <v>1326951.4392696782</v>
      </c>
    </row>
    <row r="27" spans="1:6" ht="13.5" x14ac:dyDescent="0.2">
      <c r="A27" s="23" t="s">
        <v>1646</v>
      </c>
      <c r="B27" s="29">
        <v>3083.5664899999997</v>
      </c>
      <c r="C27" s="228">
        <v>1382718.5449999999</v>
      </c>
      <c r="D27" s="29">
        <v>1385802.11149</v>
      </c>
      <c r="E27" s="29">
        <v>16084.07343</v>
      </c>
      <c r="F27" s="29">
        <v>1401886.1849200001</v>
      </c>
    </row>
    <row r="28" spans="1:6" ht="13.5" x14ac:dyDescent="0.2">
      <c r="A28" s="23" t="s">
        <v>1570</v>
      </c>
      <c r="B28" s="29">
        <v>-472.83222999999992</v>
      </c>
      <c r="C28" s="228">
        <v>-45554.604010000003</v>
      </c>
      <c r="D28" s="29">
        <v>-46027.436240000003</v>
      </c>
      <c r="E28" s="29">
        <v>-1131.3642199999999</v>
      </c>
      <c r="F28" s="29">
        <v>-47158.800459999999</v>
      </c>
    </row>
    <row r="29" spans="1:6" ht="13.5" x14ac:dyDescent="0.2">
      <c r="A29" s="23" t="s">
        <v>1641</v>
      </c>
      <c r="B29" s="29">
        <v>-51.29862</v>
      </c>
      <c r="C29" s="228">
        <v>-90804.326219999988</v>
      </c>
      <c r="D29" s="29">
        <v>-90855.624839999989</v>
      </c>
      <c r="E29" s="29">
        <v>-2687.1510699999999</v>
      </c>
      <c r="F29" s="29">
        <v>-93542.775909999982</v>
      </c>
    </row>
    <row r="30" spans="1:6" ht="13.5" x14ac:dyDescent="0.2">
      <c r="A30" s="23" t="s">
        <v>1642</v>
      </c>
      <c r="B30" s="29">
        <v>42.577750000000009</v>
      </c>
      <c r="C30" s="228">
        <v>9181.6312400000006</v>
      </c>
      <c r="D30" s="29">
        <v>9224.208990000001</v>
      </c>
      <c r="E30" s="29">
        <v>512.01599999999996</v>
      </c>
      <c r="F30" s="29">
        <v>9736.2249900000006</v>
      </c>
    </row>
    <row r="31" spans="1:6" ht="13.5" x14ac:dyDescent="0.2">
      <c r="A31" s="23" t="s">
        <v>1528</v>
      </c>
      <c r="B31" s="29">
        <v>96.942670000000007</v>
      </c>
      <c r="C31" s="228">
        <v>57899.648559677997</v>
      </c>
      <c r="D31" s="29">
        <v>57996.591229678001</v>
      </c>
      <c r="E31" s="29">
        <v>2097.98362</v>
      </c>
      <c r="F31" s="29">
        <v>60094.574849677992</v>
      </c>
    </row>
    <row r="32" spans="1:6" ht="13.5" x14ac:dyDescent="0.2">
      <c r="A32" s="23" t="s">
        <v>1527</v>
      </c>
      <c r="B32" s="29">
        <v>-83.207839999999976</v>
      </c>
      <c r="C32" s="228">
        <v>-6392.3357700000015</v>
      </c>
      <c r="D32" s="29">
        <v>-6475.5436100000015</v>
      </c>
      <c r="E32" s="29">
        <v>-26.702669999999998</v>
      </c>
      <c r="F32" s="29">
        <v>-6502.2462800000012</v>
      </c>
    </row>
    <row r="33" spans="1:6" ht="13.5" x14ac:dyDescent="0.2">
      <c r="A33" s="23" t="s">
        <v>1643</v>
      </c>
      <c r="B33" s="29">
        <v>0</v>
      </c>
      <c r="C33" s="228">
        <v>2438.2771600000001</v>
      </c>
      <c r="D33" s="29">
        <v>2438.2771600000001</v>
      </c>
      <c r="E33" s="29">
        <v>0</v>
      </c>
      <c r="F33" s="29">
        <v>2438.2771600000001</v>
      </c>
    </row>
    <row r="34" spans="1:6" ht="13.5" x14ac:dyDescent="0.2">
      <c r="A34" s="23" t="s">
        <v>1802</v>
      </c>
      <c r="B34" s="29">
        <v>3469.3757700000001</v>
      </c>
      <c r="C34" s="228">
        <v>727879.06025999994</v>
      </c>
      <c r="D34" s="29">
        <v>731348.43602999998</v>
      </c>
      <c r="E34" s="29">
        <v>696.40366999999992</v>
      </c>
      <c r="F34" s="29">
        <v>732044.83969999989</v>
      </c>
    </row>
    <row r="35" spans="1:6" ht="13.5" x14ac:dyDescent="0.2">
      <c r="A35" s="23" t="s">
        <v>2822</v>
      </c>
      <c r="B35" s="29">
        <v>0</v>
      </c>
      <c r="C35" s="228">
        <v>-1439.07195</v>
      </c>
      <c r="D35" s="29">
        <v>-1439.07195</v>
      </c>
      <c r="E35" s="29">
        <v>0</v>
      </c>
      <c r="F35" s="29">
        <v>-1439.07195</v>
      </c>
    </row>
    <row r="36" spans="1:6" ht="13.5" x14ac:dyDescent="0.2">
      <c r="A36" s="23" t="s">
        <v>2823</v>
      </c>
      <c r="B36" s="29">
        <v>865.67571999999996</v>
      </c>
      <c r="C36" s="228">
        <v>10809.00866</v>
      </c>
      <c r="D36" s="29">
        <v>11674.684380000001</v>
      </c>
      <c r="E36" s="29">
        <v>0.30007999999999996</v>
      </c>
      <c r="F36" s="29">
        <v>11674.984460000001</v>
      </c>
    </row>
    <row r="37" spans="1:6" ht="13.5" x14ac:dyDescent="0.2">
      <c r="A37" s="23" t="s">
        <v>2824</v>
      </c>
      <c r="B37" s="28">
        <v>0</v>
      </c>
      <c r="C37" s="227">
        <v>135852.12215000112</v>
      </c>
      <c r="D37" s="28">
        <v>135852.12215000112</v>
      </c>
      <c r="E37" s="28">
        <v>0</v>
      </c>
      <c r="F37" s="28">
        <v>135852.12215000112</v>
      </c>
    </row>
    <row r="38" spans="1:6" ht="13.5" x14ac:dyDescent="0.2">
      <c r="A38" s="23" t="s">
        <v>2825</v>
      </c>
      <c r="B38" s="29">
        <v>0</v>
      </c>
      <c r="C38" s="228">
        <v>47231.848709999998</v>
      </c>
      <c r="D38" s="29">
        <v>47231.848709999998</v>
      </c>
      <c r="E38" s="29">
        <v>0</v>
      </c>
      <c r="F38" s="29">
        <v>47231.848709999998</v>
      </c>
    </row>
    <row r="39" spans="1:6" ht="13.5" x14ac:dyDescent="0.2">
      <c r="A39" s="23" t="s">
        <v>2826</v>
      </c>
      <c r="B39" s="29">
        <v>0</v>
      </c>
      <c r="C39" s="228">
        <v>50655.580850000813</v>
      </c>
      <c r="D39" s="29">
        <v>50655.580850000813</v>
      </c>
      <c r="E39" s="29">
        <v>0</v>
      </c>
      <c r="F39" s="29">
        <v>50655.580850000813</v>
      </c>
    </row>
    <row r="40" spans="1:6" ht="13.5" x14ac:dyDescent="0.2">
      <c r="A40" s="23" t="s">
        <v>2376</v>
      </c>
      <c r="B40" s="29">
        <v>0</v>
      </c>
      <c r="C40" s="228">
        <v>34087.350520000189</v>
      </c>
      <c r="D40" s="29">
        <v>34087.350520000189</v>
      </c>
      <c r="E40" s="29">
        <v>0</v>
      </c>
      <c r="F40" s="29">
        <v>34087.350520000189</v>
      </c>
    </row>
    <row r="41" spans="1:6" ht="13.5" x14ac:dyDescent="0.2">
      <c r="A41" s="23" t="s">
        <v>2377</v>
      </c>
      <c r="B41" s="29">
        <v>0</v>
      </c>
      <c r="C41" s="228">
        <v>3061.2837300001174</v>
      </c>
      <c r="D41" s="29">
        <v>3061.2837300001174</v>
      </c>
      <c r="E41" s="29">
        <v>0</v>
      </c>
      <c r="F41" s="29">
        <v>3061.2837300001174</v>
      </c>
    </row>
    <row r="42" spans="1:6" ht="13.5" x14ac:dyDescent="0.2">
      <c r="A42" s="23" t="s">
        <v>2378</v>
      </c>
      <c r="B42" s="29">
        <v>0</v>
      </c>
      <c r="C42" s="228">
        <v>137.88800000000001</v>
      </c>
      <c r="D42" s="29">
        <v>137.88800000000001</v>
      </c>
      <c r="E42" s="29">
        <v>0</v>
      </c>
      <c r="F42" s="29">
        <v>137.88800000000001</v>
      </c>
    </row>
    <row r="43" spans="1:6" ht="13.5" x14ac:dyDescent="0.2">
      <c r="A43" s="23" t="s">
        <v>2379</v>
      </c>
      <c r="B43" s="29">
        <v>0</v>
      </c>
      <c r="C43" s="228">
        <v>197.54273000000001</v>
      </c>
      <c r="D43" s="29">
        <v>197.54273000000001</v>
      </c>
      <c r="E43" s="29">
        <v>0</v>
      </c>
      <c r="F43" s="29">
        <v>197.54273000000001</v>
      </c>
    </row>
    <row r="44" spans="1:6" x14ac:dyDescent="0.2">
      <c r="A44" s="23" t="s">
        <v>2380</v>
      </c>
      <c r="B44" s="29">
        <v>0</v>
      </c>
      <c r="C44" s="228">
        <v>480.62761</v>
      </c>
      <c r="D44" s="29">
        <v>480.62761</v>
      </c>
      <c r="E44" s="29">
        <v>0</v>
      </c>
      <c r="F44" s="29">
        <v>480.62761</v>
      </c>
    </row>
    <row r="45" spans="1:6" ht="13.5" x14ac:dyDescent="0.2">
      <c r="A45" s="23" t="s">
        <v>2449</v>
      </c>
      <c r="B45" s="28">
        <v>5086574.2955073956</v>
      </c>
      <c r="C45" s="227">
        <v>2351613.80752968</v>
      </c>
      <c r="D45" s="28">
        <v>7438188.1030370751</v>
      </c>
      <c r="E45" s="28">
        <v>760171.98703000019</v>
      </c>
      <c r="F45" s="28">
        <v>8198360.0900670756</v>
      </c>
    </row>
    <row r="46" spans="1:6" x14ac:dyDescent="0.2">
      <c r="A46" s="15"/>
      <c r="B46" s="29"/>
      <c r="C46" s="228"/>
      <c r="D46" s="29"/>
      <c r="E46" s="29"/>
      <c r="F46" s="29"/>
    </row>
    <row r="47" spans="1:6" ht="13.5" x14ac:dyDescent="0.2">
      <c r="A47" s="22" t="s">
        <v>2450</v>
      </c>
      <c r="B47" s="29"/>
      <c r="C47" s="228"/>
      <c r="D47" s="29"/>
      <c r="E47" s="29"/>
      <c r="F47" s="29"/>
    </row>
    <row r="48" spans="1:6" x14ac:dyDescent="0.2">
      <c r="A48" s="22"/>
      <c r="B48" s="29"/>
      <c r="C48" s="228"/>
      <c r="D48" s="29"/>
      <c r="E48" s="29"/>
      <c r="F48" s="29"/>
    </row>
    <row r="49" spans="1:6" ht="13.5" x14ac:dyDescent="0.2">
      <c r="A49" s="23" t="s">
        <v>2381</v>
      </c>
      <c r="B49" s="28">
        <v>572528.66338999989</v>
      </c>
      <c r="C49" s="227">
        <v>197551.27056</v>
      </c>
      <c r="D49" s="28">
        <v>770079.93394999986</v>
      </c>
      <c r="E49" s="28">
        <v>119785.08242000001</v>
      </c>
      <c r="F49" s="28">
        <v>889865.01636999974</v>
      </c>
    </row>
    <row r="50" spans="1:6" x14ac:dyDescent="0.2">
      <c r="A50" s="23" t="s">
        <v>2382</v>
      </c>
      <c r="B50" s="29">
        <v>312309.66823999991</v>
      </c>
      <c r="C50" s="228">
        <v>74601.745970000004</v>
      </c>
      <c r="D50" s="29">
        <v>386911.4142099999</v>
      </c>
      <c r="E50" s="29">
        <v>60165.145050000006</v>
      </c>
      <c r="F50" s="29">
        <v>447076.55925999995</v>
      </c>
    </row>
    <row r="51" spans="1:6" x14ac:dyDescent="0.2">
      <c r="A51" s="23" t="s">
        <v>2383</v>
      </c>
      <c r="B51" s="29">
        <v>26733.084419999996</v>
      </c>
      <c r="C51" s="228">
        <v>55165.379699999998</v>
      </c>
      <c r="D51" s="29">
        <v>81898.46411999999</v>
      </c>
      <c r="E51" s="29">
        <v>20836.387930000001</v>
      </c>
      <c r="F51" s="29">
        <v>102734.85204999999</v>
      </c>
    </row>
    <row r="52" spans="1:6" ht="13.5" x14ac:dyDescent="0.2">
      <c r="A52" s="23" t="s">
        <v>2384</v>
      </c>
      <c r="B52" s="29">
        <v>54663.707060000001</v>
      </c>
      <c r="C52" s="228">
        <v>33170.238199999993</v>
      </c>
      <c r="D52" s="29">
        <v>87833.945259999993</v>
      </c>
      <c r="E52" s="29">
        <v>973.40809000000002</v>
      </c>
      <c r="F52" s="29">
        <v>88807.35334999999</v>
      </c>
    </row>
    <row r="53" spans="1:6" ht="13.5" x14ac:dyDescent="0.2">
      <c r="A53" s="23" t="s">
        <v>2385</v>
      </c>
      <c r="B53" s="29">
        <v>78536.344140000001</v>
      </c>
      <c r="C53" s="228">
        <v>5608.5015199999998</v>
      </c>
      <c r="D53" s="29">
        <v>84144.845659999992</v>
      </c>
      <c r="E53" s="29">
        <v>23072.446050000002</v>
      </c>
      <c r="F53" s="29">
        <v>107217.29170999999</v>
      </c>
    </row>
    <row r="54" spans="1:6" ht="13.5" x14ac:dyDescent="0.2">
      <c r="A54" s="23" t="s">
        <v>2386</v>
      </c>
      <c r="B54" s="29">
        <v>82953.199950000009</v>
      </c>
      <c r="C54" s="228">
        <v>5069.4735599999985</v>
      </c>
      <c r="D54" s="29">
        <v>88022.673510000008</v>
      </c>
      <c r="E54" s="29">
        <v>5678.6116300000003</v>
      </c>
      <c r="F54" s="29">
        <v>93701.285140000007</v>
      </c>
    </row>
    <row r="55" spans="1:6" ht="13.5" x14ac:dyDescent="0.2">
      <c r="A55" s="23" t="s">
        <v>2387</v>
      </c>
      <c r="B55" s="29">
        <v>1367.0599300000001</v>
      </c>
      <c r="C55" s="228">
        <v>68.280500000000004</v>
      </c>
      <c r="D55" s="29">
        <v>1435.3404300000002</v>
      </c>
      <c r="E55" s="29">
        <v>0</v>
      </c>
      <c r="F55" s="29">
        <v>1435.3404300000002</v>
      </c>
    </row>
    <row r="56" spans="1:6" ht="13.5" x14ac:dyDescent="0.2">
      <c r="A56" s="23" t="s">
        <v>2388</v>
      </c>
      <c r="B56" s="29">
        <v>13808.18129</v>
      </c>
      <c r="C56" s="228">
        <v>4708.3763600000002</v>
      </c>
      <c r="D56" s="29">
        <v>18516.557650000002</v>
      </c>
      <c r="E56" s="29">
        <v>8784.7373699999989</v>
      </c>
      <c r="F56" s="29">
        <v>27301.295020000005</v>
      </c>
    </row>
    <row r="57" spans="1:6" ht="13.5" x14ac:dyDescent="0.2">
      <c r="A57" s="24" t="s">
        <v>2389</v>
      </c>
      <c r="B57" s="29">
        <v>1668.0551199999995</v>
      </c>
      <c r="C57" s="228">
        <v>225.27099999999999</v>
      </c>
      <c r="D57" s="29">
        <v>1893.3261199999997</v>
      </c>
      <c r="E57" s="29">
        <v>274.34629999999999</v>
      </c>
      <c r="F57" s="29">
        <v>2167.6724199999994</v>
      </c>
    </row>
    <row r="58" spans="1:6" ht="13.5" x14ac:dyDescent="0.2">
      <c r="A58" s="23" t="s">
        <v>2390</v>
      </c>
      <c r="B58" s="29">
        <v>373.44803000000002</v>
      </c>
      <c r="C58" s="228">
        <v>574.42648999999983</v>
      </c>
      <c r="D58" s="29">
        <v>947.87451999999985</v>
      </c>
      <c r="E58" s="29">
        <v>0</v>
      </c>
      <c r="F58" s="29">
        <v>947.87451999999985</v>
      </c>
    </row>
    <row r="59" spans="1:6" ht="13.5" x14ac:dyDescent="0.2">
      <c r="A59" s="23" t="s">
        <v>970</v>
      </c>
      <c r="B59" s="29">
        <v>115.91521</v>
      </c>
      <c r="C59" s="228">
        <v>18359.577259999998</v>
      </c>
      <c r="D59" s="29">
        <v>18475.492469999997</v>
      </c>
      <c r="E59" s="29">
        <v>0</v>
      </c>
      <c r="F59" s="29">
        <v>18475.492469999997</v>
      </c>
    </row>
    <row r="60" spans="1:6" x14ac:dyDescent="0.2">
      <c r="A60" s="23"/>
      <c r="B60" s="29"/>
      <c r="C60" s="228"/>
      <c r="D60" s="29"/>
      <c r="E60" s="29"/>
      <c r="F60" s="29"/>
    </row>
    <row r="61" spans="1:6" x14ac:dyDescent="0.2">
      <c r="A61" s="15" t="s">
        <v>2094</v>
      </c>
      <c r="B61" s="29">
        <v>192700.715</v>
      </c>
      <c r="C61" s="228">
        <v>102604.038</v>
      </c>
      <c r="D61" s="29">
        <f>+B61+C61</f>
        <v>295304.75300000003</v>
      </c>
      <c r="E61" s="29">
        <v>65075.644999999997</v>
      </c>
      <c r="F61" s="29">
        <f>+E61+D61</f>
        <v>360380.39800000004</v>
      </c>
    </row>
    <row r="62" spans="1:6" ht="13.5" thickBot="1" x14ac:dyDescent="0.25">
      <c r="A62" s="173" t="s">
        <v>2095</v>
      </c>
      <c r="B62" s="31">
        <v>141311.51269773574</v>
      </c>
      <c r="C62" s="229">
        <v>73382.911018199666</v>
      </c>
      <c r="D62" s="31">
        <v>214694.42371593541</v>
      </c>
      <c r="E62" s="31">
        <v>48413.135090000003</v>
      </c>
      <c r="F62" s="31">
        <v>263107.55880593543</v>
      </c>
    </row>
  </sheetData>
  <mergeCells count="8">
    <mergeCell ref="A5:F6"/>
    <mergeCell ref="A8:A11"/>
    <mergeCell ref="B8:D8"/>
    <mergeCell ref="E8:E11"/>
    <mergeCell ref="F8:F11"/>
    <mergeCell ref="B9:B11"/>
    <mergeCell ref="C9:C11"/>
    <mergeCell ref="D9:D11"/>
  </mergeCells>
  <phoneticPr fontId="2" type="noConversion"/>
  <conditionalFormatting sqref="B14:F62">
    <cfRule type="expression" dxfId="113" priority="1" stopIfTrue="1">
      <formula>$BB14=1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32" right="0.33" top="0.34" bottom="1.72" header="0.22" footer="0.51181102362204722"/>
  <pageSetup paperSize="9" scale="66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6"/>
  <sheetViews>
    <sheetView showGridLines="0" workbookViewId="0">
      <selection activeCell="A2" sqref="A2"/>
    </sheetView>
  </sheetViews>
  <sheetFormatPr defaultRowHeight="12.75" x14ac:dyDescent="0.2"/>
  <cols>
    <col min="1" max="1" width="45" style="164" customWidth="1"/>
    <col min="2" max="24" width="9.42578125" style="2" customWidth="1"/>
    <col min="25" max="16384" width="9.140625" style="2"/>
  </cols>
  <sheetData>
    <row r="1" spans="1:25" s="9" customFormat="1" ht="12" customHeight="1" x14ac:dyDescent="0.2">
      <c r="A1" s="519" t="s">
        <v>185</v>
      </c>
    </row>
    <row r="2" spans="1:25" s="9" customFormat="1" ht="12" customHeight="1" x14ac:dyDescent="0.2">
      <c r="A2" s="519" t="s">
        <v>2786</v>
      </c>
    </row>
    <row r="3" spans="1:25" s="9" customFormat="1" ht="12" customHeight="1" x14ac:dyDescent="0.2">
      <c r="A3" s="20" t="s">
        <v>2310</v>
      </c>
      <c r="V3" s="82" t="s">
        <v>2311</v>
      </c>
    </row>
    <row r="4" spans="1:25" s="9" customFormat="1" ht="12" customHeight="1" x14ac:dyDescent="0.2">
      <c r="A4" s="164"/>
    </row>
    <row r="5" spans="1:25" s="9" customFormat="1" ht="12" customHeight="1" x14ac:dyDescent="0.2">
      <c r="A5" s="683" t="s">
        <v>505</v>
      </c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4" t="s">
        <v>516</v>
      </c>
      <c r="M5" s="684"/>
      <c r="N5" s="684"/>
      <c r="O5" s="684"/>
      <c r="P5" s="684"/>
      <c r="Q5" s="684"/>
      <c r="R5" s="684"/>
      <c r="S5" s="684"/>
      <c r="T5" s="684"/>
      <c r="U5" s="684"/>
    </row>
    <row r="6" spans="1:25" s="9" customFormat="1" ht="12" customHeight="1" x14ac:dyDescent="0.2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4"/>
      <c r="M6" s="684"/>
      <c r="N6" s="684"/>
      <c r="O6" s="684"/>
      <c r="P6" s="684"/>
      <c r="Q6" s="684"/>
      <c r="R6" s="684"/>
      <c r="S6" s="684"/>
      <c r="T6" s="684"/>
      <c r="U6" s="684"/>
    </row>
    <row r="7" spans="1:25" s="9" customFormat="1" ht="12" customHeight="1" thickBot="1" x14ac:dyDescent="0.25">
      <c r="A7" s="164"/>
      <c r="V7" s="14" t="s">
        <v>764</v>
      </c>
    </row>
    <row r="8" spans="1:25" s="9" customFormat="1" ht="10.5" hidden="1" customHeight="1" x14ac:dyDescent="0.2">
      <c r="A8" s="164"/>
    </row>
    <row r="9" spans="1:25" s="9" customFormat="1" ht="57" customHeight="1" thickBot="1" x14ac:dyDescent="0.25">
      <c r="A9" s="144"/>
      <c r="B9" s="267" t="s">
        <v>2507</v>
      </c>
      <c r="C9" s="267" t="s">
        <v>2718</v>
      </c>
      <c r="D9" s="267" t="s">
        <v>2719</v>
      </c>
      <c r="E9" s="267" t="s">
        <v>2720</v>
      </c>
      <c r="F9" s="267" t="s">
        <v>2721</v>
      </c>
      <c r="G9" s="267" t="s">
        <v>2722</v>
      </c>
      <c r="H9" s="267" t="s">
        <v>2723</v>
      </c>
      <c r="I9" s="267" t="s">
        <v>292</v>
      </c>
      <c r="J9" s="267" t="s">
        <v>2724</v>
      </c>
      <c r="K9" s="267" t="s">
        <v>2725</v>
      </c>
      <c r="L9" s="267" t="s">
        <v>293</v>
      </c>
      <c r="M9" s="267" t="s">
        <v>294</v>
      </c>
      <c r="N9" s="267" t="s">
        <v>295</v>
      </c>
      <c r="O9" s="267" t="s">
        <v>296</v>
      </c>
      <c r="P9" s="267" t="s">
        <v>297</v>
      </c>
      <c r="Q9" s="267" t="s">
        <v>298</v>
      </c>
      <c r="R9" s="267" t="s">
        <v>2726</v>
      </c>
      <c r="S9" s="267" t="s">
        <v>2727</v>
      </c>
      <c r="T9" s="267" t="s">
        <v>2728</v>
      </c>
      <c r="U9" s="267" t="s">
        <v>299</v>
      </c>
      <c r="V9" s="268"/>
      <c r="W9" s="142"/>
      <c r="X9" s="142"/>
      <c r="Y9" s="155"/>
    </row>
    <row r="10" spans="1:25" s="9" customFormat="1" ht="12.75" customHeight="1" x14ac:dyDescent="0.2">
      <c r="A10" s="165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</row>
    <row r="11" spans="1:25" ht="12.75" customHeight="1" x14ac:dyDescent="0.2">
      <c r="A11" s="66" t="s">
        <v>755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spans="1:25" ht="12.75" customHeight="1" x14ac:dyDescent="0.2">
      <c r="A12" s="66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</row>
    <row r="13" spans="1:25" ht="12.75" customHeight="1" x14ac:dyDescent="0.2">
      <c r="A13" s="66" t="s">
        <v>756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</row>
    <row r="14" spans="1:25" ht="12.75" customHeight="1" x14ac:dyDescent="0.2">
      <c r="A14" s="160" t="s">
        <v>2493</v>
      </c>
      <c r="B14" s="70">
        <v>9776</v>
      </c>
      <c r="C14" s="70">
        <v>67273</v>
      </c>
      <c r="D14" s="70">
        <v>25569</v>
      </c>
      <c r="E14" s="70">
        <v>488588</v>
      </c>
      <c r="F14" s="70">
        <v>11693</v>
      </c>
      <c r="G14" s="70">
        <v>99539</v>
      </c>
      <c r="H14" s="70">
        <v>239403</v>
      </c>
      <c r="I14" s="70">
        <v>51533</v>
      </c>
      <c r="J14" s="70">
        <v>258355</v>
      </c>
      <c r="K14" s="70">
        <v>0</v>
      </c>
      <c r="L14" s="70">
        <v>16357</v>
      </c>
      <c r="M14" s="70">
        <v>44567</v>
      </c>
      <c r="N14" s="70">
        <v>81854</v>
      </c>
      <c r="O14" s="70">
        <v>2812</v>
      </c>
      <c r="P14" s="70">
        <v>946</v>
      </c>
      <c r="Q14" s="70">
        <v>1919</v>
      </c>
      <c r="R14" s="70">
        <v>1025258</v>
      </c>
      <c r="S14" s="70">
        <v>37508</v>
      </c>
      <c r="T14" s="70">
        <v>82592</v>
      </c>
      <c r="U14" s="70">
        <f>SUM(B14:T14)</f>
        <v>2545542</v>
      </c>
    </row>
    <row r="15" spans="1:25" ht="12.75" customHeight="1" x14ac:dyDescent="0.2">
      <c r="A15" s="160" t="s">
        <v>2489</v>
      </c>
      <c r="B15" s="70">
        <v>1293</v>
      </c>
      <c r="C15" s="70">
        <v>1067</v>
      </c>
      <c r="D15" s="70">
        <v>3455</v>
      </c>
      <c r="E15" s="70">
        <v>89800</v>
      </c>
      <c r="F15" s="70">
        <v>3325</v>
      </c>
      <c r="G15" s="70">
        <v>6597</v>
      </c>
      <c r="H15" s="70">
        <v>3593</v>
      </c>
      <c r="I15" s="70">
        <v>9179</v>
      </c>
      <c r="J15" s="70">
        <v>257</v>
      </c>
      <c r="K15" s="70">
        <v>0</v>
      </c>
      <c r="L15" s="70">
        <v>687</v>
      </c>
      <c r="M15" s="70">
        <v>1632</v>
      </c>
      <c r="N15" s="70">
        <v>337</v>
      </c>
      <c r="O15" s="70">
        <v>2685</v>
      </c>
      <c r="P15" s="70">
        <v>58</v>
      </c>
      <c r="Q15" s="70">
        <v>6138</v>
      </c>
      <c r="R15" s="70">
        <v>4330</v>
      </c>
      <c r="S15" s="70">
        <v>2640</v>
      </c>
      <c r="T15" s="70">
        <v>149021</v>
      </c>
      <c r="U15" s="70">
        <f t="shared" ref="U15:U73" si="0">SUM(B15:T15)</f>
        <v>286094</v>
      </c>
    </row>
    <row r="16" spans="1:25" ht="12.75" customHeight="1" x14ac:dyDescent="0.2">
      <c r="A16" s="160" t="s">
        <v>2490</v>
      </c>
      <c r="B16" s="70">
        <v>11069</v>
      </c>
      <c r="C16" s="70">
        <v>68340</v>
      </c>
      <c r="D16" s="70">
        <v>29024</v>
      </c>
      <c r="E16" s="70">
        <v>578388</v>
      </c>
      <c r="F16" s="70">
        <v>15018</v>
      </c>
      <c r="G16" s="70">
        <v>106136</v>
      </c>
      <c r="H16" s="70">
        <v>242996</v>
      </c>
      <c r="I16" s="70">
        <v>60712</v>
      </c>
      <c r="J16" s="70">
        <v>258612</v>
      </c>
      <c r="K16" s="70">
        <v>0</v>
      </c>
      <c r="L16" s="70">
        <v>17044</v>
      </c>
      <c r="M16" s="70">
        <v>46199</v>
      </c>
      <c r="N16" s="70">
        <v>82191</v>
      </c>
      <c r="O16" s="70">
        <v>5497</v>
      </c>
      <c r="P16" s="70">
        <v>1004</v>
      </c>
      <c r="Q16" s="70">
        <v>8057</v>
      </c>
      <c r="R16" s="70">
        <v>1029588</v>
      </c>
      <c r="S16" s="70">
        <v>40148</v>
      </c>
      <c r="T16" s="70">
        <v>231613</v>
      </c>
      <c r="U16" s="70">
        <f t="shared" si="0"/>
        <v>2831636</v>
      </c>
    </row>
    <row r="17" spans="1:21" ht="12.75" customHeight="1" x14ac:dyDescent="0.2">
      <c r="A17" s="160" t="s">
        <v>2491</v>
      </c>
      <c r="B17" s="70">
        <v>11069</v>
      </c>
      <c r="C17" s="70">
        <v>68340</v>
      </c>
      <c r="D17" s="70">
        <v>0</v>
      </c>
      <c r="E17" s="70">
        <v>547952</v>
      </c>
      <c r="F17" s="70">
        <v>15018</v>
      </c>
      <c r="G17" s="70">
        <v>84792</v>
      </c>
      <c r="H17" s="70">
        <v>0</v>
      </c>
      <c r="I17" s="70">
        <v>0</v>
      </c>
      <c r="J17" s="70">
        <v>0</v>
      </c>
      <c r="K17" s="70">
        <v>8773</v>
      </c>
      <c r="L17" s="70">
        <v>0</v>
      </c>
      <c r="M17" s="70">
        <v>43995</v>
      </c>
      <c r="N17" s="70">
        <v>0</v>
      </c>
      <c r="O17" s="70">
        <v>0</v>
      </c>
      <c r="P17" s="70">
        <v>0</v>
      </c>
      <c r="Q17" s="70">
        <v>8057</v>
      </c>
      <c r="R17" s="70">
        <v>102083</v>
      </c>
      <c r="S17" s="70">
        <v>0</v>
      </c>
      <c r="T17" s="70">
        <v>0</v>
      </c>
      <c r="U17" s="70">
        <f t="shared" si="0"/>
        <v>890079</v>
      </c>
    </row>
    <row r="18" spans="1:21" ht="12.75" customHeight="1" x14ac:dyDescent="0.2">
      <c r="A18" s="160" t="s">
        <v>2492</v>
      </c>
      <c r="B18" s="70">
        <v>590</v>
      </c>
      <c r="C18" s="70">
        <v>0</v>
      </c>
      <c r="D18" s="70">
        <v>1782</v>
      </c>
      <c r="E18" s="70">
        <v>3442</v>
      </c>
      <c r="F18" s="70">
        <v>351</v>
      </c>
      <c r="G18" s="70">
        <v>2447</v>
      </c>
      <c r="H18" s="70">
        <v>1117</v>
      </c>
      <c r="I18" s="70">
        <v>194</v>
      </c>
      <c r="J18" s="70">
        <v>0</v>
      </c>
      <c r="K18" s="70">
        <v>0</v>
      </c>
      <c r="L18" s="70">
        <v>1740</v>
      </c>
      <c r="M18" s="70">
        <v>5781</v>
      </c>
      <c r="N18" s="70">
        <v>1457</v>
      </c>
      <c r="O18" s="70">
        <v>0</v>
      </c>
      <c r="P18" s="70">
        <v>0</v>
      </c>
      <c r="Q18" s="70">
        <v>22</v>
      </c>
      <c r="R18" s="70">
        <v>4664</v>
      </c>
      <c r="S18" s="70">
        <v>110</v>
      </c>
      <c r="T18" s="70">
        <v>7221</v>
      </c>
      <c r="U18" s="70">
        <f t="shared" si="0"/>
        <v>30918</v>
      </c>
    </row>
    <row r="19" spans="1:21" ht="12.75" customHeight="1" x14ac:dyDescent="0.2">
      <c r="A19" s="66" t="s">
        <v>757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</row>
    <row r="20" spans="1:21" ht="12.75" customHeight="1" x14ac:dyDescent="0.2">
      <c r="A20" s="160" t="s">
        <v>514</v>
      </c>
      <c r="B20" s="70">
        <v>0</v>
      </c>
      <c r="C20" s="70">
        <v>0</v>
      </c>
      <c r="D20" s="70">
        <v>0</v>
      </c>
      <c r="E20" s="70">
        <v>0</v>
      </c>
      <c r="F20" s="70">
        <v>15</v>
      </c>
      <c r="G20" s="70">
        <v>2854</v>
      </c>
      <c r="H20" s="70">
        <v>48315</v>
      </c>
      <c r="I20" s="70">
        <v>14536</v>
      </c>
      <c r="J20" s="70">
        <v>8310</v>
      </c>
      <c r="K20" s="70">
        <v>0</v>
      </c>
      <c r="L20" s="70">
        <v>0</v>
      </c>
      <c r="M20" s="70">
        <v>20</v>
      </c>
      <c r="N20" s="70">
        <v>10443</v>
      </c>
      <c r="O20" s="70">
        <v>0</v>
      </c>
      <c r="P20" s="70">
        <v>0</v>
      </c>
      <c r="Q20" s="70">
        <v>0</v>
      </c>
      <c r="R20" s="70">
        <v>16214</v>
      </c>
      <c r="S20" s="70">
        <v>2</v>
      </c>
      <c r="T20" s="70">
        <v>0</v>
      </c>
      <c r="U20" s="70">
        <f t="shared" si="0"/>
        <v>100709</v>
      </c>
    </row>
    <row r="21" spans="1:21" ht="12.75" customHeight="1" x14ac:dyDescent="0.2">
      <c r="A21" s="160" t="s">
        <v>506</v>
      </c>
      <c r="B21" s="70">
        <v>831</v>
      </c>
      <c r="C21" s="70">
        <v>94155</v>
      </c>
      <c r="D21" s="70">
        <v>11868</v>
      </c>
      <c r="E21" s="70">
        <v>414930</v>
      </c>
      <c r="F21" s="70">
        <v>826</v>
      </c>
      <c r="G21" s="70">
        <v>8035</v>
      </c>
      <c r="H21" s="70">
        <v>139297</v>
      </c>
      <c r="I21" s="70">
        <v>17497</v>
      </c>
      <c r="J21" s="70">
        <v>166985</v>
      </c>
      <c r="K21" s="70">
        <v>0</v>
      </c>
      <c r="L21" s="70">
        <v>3720</v>
      </c>
      <c r="M21" s="70">
        <v>57936</v>
      </c>
      <c r="N21" s="70">
        <v>90944</v>
      </c>
      <c r="O21" s="70">
        <v>1302</v>
      </c>
      <c r="P21" s="70">
        <v>458</v>
      </c>
      <c r="Q21" s="70">
        <v>100</v>
      </c>
      <c r="R21" s="70">
        <v>31912</v>
      </c>
      <c r="S21" s="70">
        <v>5194</v>
      </c>
      <c r="T21" s="70">
        <v>9014</v>
      </c>
      <c r="U21" s="70">
        <f t="shared" si="0"/>
        <v>1055004</v>
      </c>
    </row>
    <row r="22" spans="1:21" ht="12.75" customHeight="1" x14ac:dyDescent="0.2">
      <c r="A22" s="160" t="s">
        <v>507</v>
      </c>
      <c r="B22" s="70">
        <v>617</v>
      </c>
      <c r="C22" s="70">
        <v>0</v>
      </c>
      <c r="D22" s="70">
        <v>261</v>
      </c>
      <c r="E22" s="70">
        <v>271</v>
      </c>
      <c r="F22" s="70">
        <v>153</v>
      </c>
      <c r="G22" s="70">
        <v>258</v>
      </c>
      <c r="H22" s="70">
        <v>185</v>
      </c>
      <c r="I22" s="70">
        <v>205</v>
      </c>
      <c r="J22" s="70">
        <v>0</v>
      </c>
      <c r="K22" s="70">
        <v>0</v>
      </c>
      <c r="L22" s="70">
        <v>90</v>
      </c>
      <c r="M22" s="70">
        <v>344</v>
      </c>
      <c r="N22" s="70">
        <v>0</v>
      </c>
      <c r="O22" s="70">
        <v>30</v>
      </c>
      <c r="P22" s="70">
        <v>0</v>
      </c>
      <c r="Q22" s="70">
        <v>34</v>
      </c>
      <c r="R22" s="70">
        <v>134</v>
      </c>
      <c r="S22" s="70">
        <v>5</v>
      </c>
      <c r="T22" s="70">
        <v>682</v>
      </c>
      <c r="U22" s="70">
        <f t="shared" si="0"/>
        <v>3269</v>
      </c>
    </row>
    <row r="23" spans="1:21" ht="12.75" customHeight="1" x14ac:dyDescent="0.2">
      <c r="A23" s="160" t="s">
        <v>508</v>
      </c>
      <c r="B23" s="70">
        <v>583</v>
      </c>
      <c r="C23" s="70">
        <v>563</v>
      </c>
      <c r="D23" s="70">
        <v>1094</v>
      </c>
      <c r="E23" s="70">
        <v>143</v>
      </c>
      <c r="F23" s="70">
        <v>18</v>
      </c>
      <c r="G23" s="70">
        <v>628</v>
      </c>
      <c r="H23" s="70">
        <v>171</v>
      </c>
      <c r="I23" s="70">
        <v>24</v>
      </c>
      <c r="J23" s="70">
        <v>0</v>
      </c>
      <c r="K23" s="70">
        <v>0</v>
      </c>
      <c r="L23" s="70">
        <v>93</v>
      </c>
      <c r="M23" s="70">
        <v>973</v>
      </c>
      <c r="N23" s="70">
        <v>110</v>
      </c>
      <c r="O23" s="70">
        <v>9</v>
      </c>
      <c r="P23" s="70">
        <v>4</v>
      </c>
      <c r="Q23" s="70">
        <v>0</v>
      </c>
      <c r="R23" s="70">
        <v>1507</v>
      </c>
      <c r="S23" s="70">
        <v>0</v>
      </c>
      <c r="T23" s="70">
        <v>123</v>
      </c>
      <c r="U23" s="70">
        <f t="shared" si="0"/>
        <v>6043</v>
      </c>
    </row>
    <row r="24" spans="1:21" s="1" customFormat="1" ht="12.75" customHeight="1" x14ac:dyDescent="0.2">
      <c r="A24" s="66" t="s">
        <v>758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70"/>
    </row>
    <row r="25" spans="1:21" ht="12.75" customHeight="1" x14ac:dyDescent="0.2">
      <c r="A25" s="160" t="s">
        <v>509</v>
      </c>
      <c r="B25" s="70">
        <v>1398</v>
      </c>
      <c r="C25" s="70">
        <v>7232</v>
      </c>
      <c r="D25" s="70">
        <v>5161</v>
      </c>
      <c r="E25" s="70">
        <v>5114</v>
      </c>
      <c r="F25" s="70">
        <v>466</v>
      </c>
      <c r="G25" s="70">
        <v>5572</v>
      </c>
      <c r="H25" s="70">
        <v>9275</v>
      </c>
      <c r="I25" s="70">
        <v>1103</v>
      </c>
      <c r="J25" s="70">
        <v>1411</v>
      </c>
      <c r="K25" s="70">
        <v>0</v>
      </c>
      <c r="L25" s="70">
        <v>1899</v>
      </c>
      <c r="M25" s="70">
        <v>3163</v>
      </c>
      <c r="N25" s="70">
        <v>5592</v>
      </c>
      <c r="O25" s="70">
        <v>233</v>
      </c>
      <c r="P25" s="70">
        <v>144</v>
      </c>
      <c r="Q25" s="70">
        <v>20</v>
      </c>
      <c r="R25" s="70">
        <v>8903</v>
      </c>
      <c r="S25" s="70">
        <v>739</v>
      </c>
      <c r="T25" s="70">
        <v>3092</v>
      </c>
      <c r="U25" s="70">
        <f t="shared" si="0"/>
        <v>60517</v>
      </c>
    </row>
    <row r="26" spans="1:21" ht="12.75" customHeight="1" x14ac:dyDescent="0.2">
      <c r="A26" s="160" t="s">
        <v>510</v>
      </c>
      <c r="B26" s="70">
        <v>1418</v>
      </c>
      <c r="C26" s="70">
        <v>134</v>
      </c>
      <c r="D26" s="70">
        <v>1189</v>
      </c>
      <c r="E26" s="70">
        <v>7833</v>
      </c>
      <c r="F26" s="70">
        <v>463</v>
      </c>
      <c r="G26" s="70">
        <v>3270</v>
      </c>
      <c r="H26" s="70">
        <v>1731</v>
      </c>
      <c r="I26" s="70">
        <v>367</v>
      </c>
      <c r="J26" s="70">
        <v>7</v>
      </c>
      <c r="K26" s="70">
        <v>0</v>
      </c>
      <c r="L26" s="70">
        <v>371</v>
      </c>
      <c r="M26" s="70">
        <v>1795</v>
      </c>
      <c r="N26" s="70">
        <v>59</v>
      </c>
      <c r="O26" s="70">
        <v>103</v>
      </c>
      <c r="P26" s="70">
        <v>6</v>
      </c>
      <c r="Q26" s="70">
        <v>88</v>
      </c>
      <c r="R26" s="70">
        <v>326</v>
      </c>
      <c r="S26" s="70">
        <v>1785</v>
      </c>
      <c r="T26" s="70">
        <v>2402</v>
      </c>
      <c r="U26" s="70">
        <f t="shared" si="0"/>
        <v>23347</v>
      </c>
    </row>
    <row r="27" spans="1:21" ht="12.75" customHeight="1" x14ac:dyDescent="0.2">
      <c r="A27" s="160" t="s">
        <v>511</v>
      </c>
      <c r="B27" s="70">
        <f>+B28+B29</f>
        <v>1655</v>
      </c>
      <c r="C27" s="70">
        <f t="shared" ref="C27:U27" si="1">+C28+C29</f>
        <v>2856</v>
      </c>
      <c r="D27" s="70">
        <f t="shared" si="1"/>
        <v>2433</v>
      </c>
      <c r="E27" s="70">
        <f t="shared" si="1"/>
        <v>38995</v>
      </c>
      <c r="F27" s="70">
        <f t="shared" si="1"/>
        <v>3136</v>
      </c>
      <c r="G27" s="70">
        <f t="shared" si="1"/>
        <v>25842</v>
      </c>
      <c r="H27" s="70">
        <f t="shared" si="1"/>
        <v>6651</v>
      </c>
      <c r="I27" s="70">
        <f t="shared" si="1"/>
        <v>4552</v>
      </c>
      <c r="J27" s="70">
        <f t="shared" si="1"/>
        <v>58</v>
      </c>
      <c r="K27" s="70">
        <f t="shared" si="1"/>
        <v>0</v>
      </c>
      <c r="L27" s="70">
        <f t="shared" si="1"/>
        <v>1702</v>
      </c>
      <c r="M27" s="70">
        <f t="shared" si="1"/>
        <v>8747</v>
      </c>
      <c r="N27" s="70">
        <f t="shared" si="1"/>
        <v>2428</v>
      </c>
      <c r="O27" s="70">
        <f t="shared" si="1"/>
        <v>300</v>
      </c>
      <c r="P27" s="70">
        <f t="shared" si="1"/>
        <v>111</v>
      </c>
      <c r="Q27" s="70">
        <f t="shared" si="1"/>
        <v>414</v>
      </c>
      <c r="R27" s="70">
        <f t="shared" si="1"/>
        <v>6827</v>
      </c>
      <c r="S27" s="70">
        <f t="shared" si="1"/>
        <v>6936</v>
      </c>
      <c r="T27" s="70">
        <f t="shared" si="1"/>
        <v>53105</v>
      </c>
      <c r="U27" s="70">
        <f t="shared" si="1"/>
        <v>166748</v>
      </c>
    </row>
    <row r="28" spans="1:21" ht="12.75" customHeight="1" x14ac:dyDescent="0.2">
      <c r="A28" s="160" t="s">
        <v>2493</v>
      </c>
      <c r="B28" s="70">
        <v>1067</v>
      </c>
      <c r="C28" s="70">
        <v>2856</v>
      </c>
      <c r="D28" s="70">
        <v>1805</v>
      </c>
      <c r="E28" s="70">
        <v>29895</v>
      </c>
      <c r="F28" s="70">
        <v>2658</v>
      </c>
      <c r="G28" s="70">
        <v>23235</v>
      </c>
      <c r="H28" s="70">
        <v>6598</v>
      </c>
      <c r="I28" s="70">
        <v>3529</v>
      </c>
      <c r="J28" s="70">
        <v>31</v>
      </c>
      <c r="K28" s="70">
        <v>0</v>
      </c>
      <c r="L28" s="70">
        <v>1503</v>
      </c>
      <c r="M28" s="70">
        <v>7897</v>
      </c>
      <c r="N28" s="70">
        <v>2428</v>
      </c>
      <c r="O28" s="70">
        <v>203</v>
      </c>
      <c r="P28" s="70">
        <v>111</v>
      </c>
      <c r="Q28" s="70">
        <v>209</v>
      </c>
      <c r="R28" s="70">
        <v>6719</v>
      </c>
      <c r="S28" s="70">
        <v>5422</v>
      </c>
      <c r="T28" s="70">
        <v>23405</v>
      </c>
      <c r="U28" s="70">
        <f t="shared" si="0"/>
        <v>119571</v>
      </c>
    </row>
    <row r="29" spans="1:21" ht="12.75" customHeight="1" x14ac:dyDescent="0.2">
      <c r="A29" s="160" t="s">
        <v>2489</v>
      </c>
      <c r="B29" s="70">
        <v>588</v>
      </c>
      <c r="C29" s="70">
        <v>0</v>
      </c>
      <c r="D29" s="70">
        <v>628</v>
      </c>
      <c r="E29" s="70">
        <v>9100</v>
      </c>
      <c r="F29" s="70">
        <v>478</v>
      </c>
      <c r="G29" s="70">
        <v>2607</v>
      </c>
      <c r="H29" s="70">
        <v>53</v>
      </c>
      <c r="I29" s="70">
        <v>1023</v>
      </c>
      <c r="J29" s="70">
        <v>27</v>
      </c>
      <c r="K29" s="70">
        <v>0</v>
      </c>
      <c r="L29" s="70">
        <v>199</v>
      </c>
      <c r="M29" s="70">
        <v>850</v>
      </c>
      <c r="N29" s="70">
        <v>0</v>
      </c>
      <c r="O29" s="70">
        <v>97</v>
      </c>
      <c r="P29" s="70">
        <v>0</v>
      </c>
      <c r="Q29" s="70">
        <v>205</v>
      </c>
      <c r="R29" s="70">
        <v>108</v>
      </c>
      <c r="S29" s="70">
        <v>1514</v>
      </c>
      <c r="T29" s="70">
        <v>29700</v>
      </c>
      <c r="U29" s="70">
        <f t="shared" si="0"/>
        <v>47177</v>
      </c>
    </row>
    <row r="30" spans="1:21" ht="12.75" customHeight="1" x14ac:dyDescent="0.2">
      <c r="A30" s="160" t="s">
        <v>512</v>
      </c>
      <c r="B30" s="70">
        <f>+B31+B32</f>
        <v>5</v>
      </c>
      <c r="C30" s="70">
        <f t="shared" ref="C30:U30" si="2">+C31+C32</f>
        <v>57</v>
      </c>
      <c r="D30" s="70">
        <f t="shared" si="2"/>
        <v>23</v>
      </c>
      <c r="E30" s="70">
        <f t="shared" si="2"/>
        <v>989</v>
      </c>
      <c r="F30" s="70">
        <f t="shared" si="2"/>
        <v>18</v>
      </c>
      <c r="G30" s="70">
        <f t="shared" si="2"/>
        <v>76</v>
      </c>
      <c r="H30" s="70">
        <f t="shared" si="2"/>
        <v>384</v>
      </c>
      <c r="I30" s="70">
        <f t="shared" si="2"/>
        <v>56</v>
      </c>
      <c r="J30" s="70">
        <f t="shared" si="2"/>
        <v>1784</v>
      </c>
      <c r="K30" s="70">
        <f t="shared" si="2"/>
        <v>0</v>
      </c>
      <c r="L30" s="70">
        <f t="shared" si="2"/>
        <v>9</v>
      </c>
      <c r="M30" s="70">
        <f t="shared" si="2"/>
        <v>63</v>
      </c>
      <c r="N30" s="70">
        <f t="shared" si="2"/>
        <v>181</v>
      </c>
      <c r="O30" s="70">
        <f t="shared" si="2"/>
        <v>5</v>
      </c>
      <c r="P30" s="70">
        <f t="shared" si="2"/>
        <v>2</v>
      </c>
      <c r="Q30" s="70">
        <f t="shared" si="2"/>
        <v>6</v>
      </c>
      <c r="R30" s="70">
        <f t="shared" si="2"/>
        <v>78</v>
      </c>
      <c r="S30" s="70">
        <f t="shared" si="2"/>
        <v>50</v>
      </c>
      <c r="T30" s="70">
        <f t="shared" si="2"/>
        <v>646</v>
      </c>
      <c r="U30" s="70">
        <f t="shared" si="2"/>
        <v>4432</v>
      </c>
    </row>
    <row r="31" spans="1:21" ht="12.75" customHeight="1" x14ac:dyDescent="0.2">
      <c r="A31" s="160" t="s">
        <v>2493</v>
      </c>
      <c r="B31" s="70">
        <v>3</v>
      </c>
      <c r="C31" s="70">
        <v>57</v>
      </c>
      <c r="D31" s="70">
        <v>20</v>
      </c>
      <c r="E31" s="70">
        <v>693</v>
      </c>
      <c r="F31" s="70">
        <v>15</v>
      </c>
      <c r="G31" s="70">
        <v>73</v>
      </c>
      <c r="H31" s="70">
        <v>383</v>
      </c>
      <c r="I31" s="70">
        <v>34</v>
      </c>
      <c r="J31" s="70">
        <v>1782</v>
      </c>
      <c r="K31" s="70">
        <v>0</v>
      </c>
      <c r="L31" s="70">
        <v>9</v>
      </c>
      <c r="M31" s="70">
        <v>60</v>
      </c>
      <c r="N31" s="70">
        <v>181</v>
      </c>
      <c r="O31" s="70">
        <v>5</v>
      </c>
      <c r="P31" s="70">
        <v>2</v>
      </c>
      <c r="Q31" s="70">
        <v>4</v>
      </c>
      <c r="R31" s="70">
        <v>78</v>
      </c>
      <c r="S31" s="70">
        <v>46</v>
      </c>
      <c r="T31" s="70">
        <v>94</v>
      </c>
      <c r="U31" s="70">
        <f t="shared" si="0"/>
        <v>3539</v>
      </c>
    </row>
    <row r="32" spans="1:21" ht="12.75" customHeight="1" x14ac:dyDescent="0.2">
      <c r="A32" s="160" t="s">
        <v>2489</v>
      </c>
      <c r="B32" s="70">
        <v>2</v>
      </c>
      <c r="C32" s="70">
        <v>0</v>
      </c>
      <c r="D32" s="70">
        <v>3</v>
      </c>
      <c r="E32" s="70">
        <v>296</v>
      </c>
      <c r="F32" s="70">
        <v>3</v>
      </c>
      <c r="G32" s="70">
        <v>3</v>
      </c>
      <c r="H32" s="70">
        <v>1</v>
      </c>
      <c r="I32" s="70">
        <v>22</v>
      </c>
      <c r="J32" s="70">
        <v>2</v>
      </c>
      <c r="K32" s="70">
        <v>0</v>
      </c>
      <c r="L32" s="70">
        <v>0</v>
      </c>
      <c r="M32" s="70">
        <v>3</v>
      </c>
      <c r="N32" s="70">
        <v>0</v>
      </c>
      <c r="O32" s="70">
        <v>0</v>
      </c>
      <c r="P32" s="70">
        <v>0</v>
      </c>
      <c r="Q32" s="70">
        <v>2</v>
      </c>
      <c r="R32" s="70">
        <v>0</v>
      </c>
      <c r="S32" s="70">
        <v>4</v>
      </c>
      <c r="T32" s="70">
        <v>552</v>
      </c>
      <c r="U32" s="70">
        <f t="shared" si="0"/>
        <v>893</v>
      </c>
    </row>
    <row r="33" spans="1:21" ht="12.75" customHeight="1" x14ac:dyDescent="0.2">
      <c r="A33" s="160" t="s">
        <v>513</v>
      </c>
      <c r="B33" s="70">
        <f>+B34+B35</f>
        <v>1141</v>
      </c>
      <c r="C33" s="70">
        <f t="shared" ref="C33:U33" si="3">+C34+C35</f>
        <v>7454</v>
      </c>
      <c r="D33" s="70">
        <f t="shared" si="3"/>
        <v>387</v>
      </c>
      <c r="E33" s="70">
        <f t="shared" si="3"/>
        <v>242861</v>
      </c>
      <c r="F33" s="70">
        <f t="shared" si="3"/>
        <v>1863</v>
      </c>
      <c r="G33" s="70">
        <f t="shared" si="3"/>
        <v>3906.0000000000009</v>
      </c>
      <c r="H33" s="70">
        <f t="shared" si="3"/>
        <v>145693</v>
      </c>
      <c r="I33" s="70">
        <f t="shared" si="3"/>
        <v>11443</v>
      </c>
      <c r="J33" s="70">
        <f t="shared" si="3"/>
        <v>234538</v>
      </c>
      <c r="K33" s="70">
        <f t="shared" si="3"/>
        <v>0</v>
      </c>
      <c r="L33" s="70">
        <f t="shared" si="3"/>
        <v>293</v>
      </c>
      <c r="M33" s="70">
        <f t="shared" si="3"/>
        <v>15356</v>
      </c>
      <c r="N33" s="70">
        <f t="shared" si="3"/>
        <v>13310</v>
      </c>
      <c r="O33" s="70">
        <f t="shared" si="3"/>
        <v>480</v>
      </c>
      <c r="P33" s="70">
        <f t="shared" si="3"/>
        <v>58</v>
      </c>
      <c r="Q33" s="70">
        <f t="shared" si="3"/>
        <v>471</v>
      </c>
      <c r="R33" s="70">
        <f t="shared" si="3"/>
        <v>973954</v>
      </c>
      <c r="S33" s="70">
        <f t="shared" si="3"/>
        <v>2520</v>
      </c>
      <c r="T33" s="70">
        <f t="shared" si="3"/>
        <v>2366</v>
      </c>
      <c r="U33" s="70">
        <f t="shared" si="3"/>
        <v>1658094</v>
      </c>
    </row>
    <row r="34" spans="1:21" ht="12.75" customHeight="1" x14ac:dyDescent="0.2">
      <c r="A34" s="160" t="s">
        <v>2493</v>
      </c>
      <c r="B34" s="70">
        <v>849</v>
      </c>
      <c r="C34" s="70">
        <v>7454</v>
      </c>
      <c r="D34" s="70">
        <v>232</v>
      </c>
      <c r="E34" s="70">
        <v>220695</v>
      </c>
      <c r="F34" s="70">
        <v>1608</v>
      </c>
      <c r="G34" s="70">
        <v>3906</v>
      </c>
      <c r="H34" s="70">
        <v>144345</v>
      </c>
      <c r="I34" s="70">
        <v>10566</v>
      </c>
      <c r="J34" s="70">
        <v>234484</v>
      </c>
      <c r="K34" s="70">
        <v>0</v>
      </c>
      <c r="L34" s="70">
        <v>293</v>
      </c>
      <c r="M34" s="70">
        <v>15306</v>
      </c>
      <c r="N34" s="70">
        <v>13310</v>
      </c>
      <c r="O34" s="70">
        <v>353</v>
      </c>
      <c r="P34" s="70">
        <v>58</v>
      </c>
      <c r="Q34" s="70">
        <v>349</v>
      </c>
      <c r="R34" s="70">
        <v>973814</v>
      </c>
      <c r="S34" s="70">
        <v>1074</v>
      </c>
      <c r="T34" s="70">
        <v>1629</v>
      </c>
      <c r="U34" s="70">
        <f t="shared" si="0"/>
        <v>1630325</v>
      </c>
    </row>
    <row r="35" spans="1:21" ht="12.75" customHeight="1" x14ac:dyDescent="0.2">
      <c r="A35" s="160" t="s">
        <v>2489</v>
      </c>
      <c r="B35" s="70">
        <v>292</v>
      </c>
      <c r="C35" s="70">
        <v>0</v>
      </c>
      <c r="D35" s="70">
        <v>155</v>
      </c>
      <c r="E35" s="70">
        <v>22166</v>
      </c>
      <c r="F35" s="70">
        <v>255</v>
      </c>
      <c r="G35" s="70">
        <v>9.9999999999999998E-13</v>
      </c>
      <c r="H35" s="70">
        <v>1348</v>
      </c>
      <c r="I35" s="70">
        <v>877</v>
      </c>
      <c r="J35" s="70">
        <v>54</v>
      </c>
      <c r="K35" s="70">
        <v>0</v>
      </c>
      <c r="L35" s="70">
        <v>0</v>
      </c>
      <c r="M35" s="70">
        <v>50</v>
      </c>
      <c r="N35" s="70">
        <v>0</v>
      </c>
      <c r="O35" s="70">
        <v>127</v>
      </c>
      <c r="P35" s="70">
        <v>0</v>
      </c>
      <c r="Q35" s="70">
        <v>122</v>
      </c>
      <c r="R35" s="70">
        <v>140</v>
      </c>
      <c r="S35" s="70">
        <v>1446</v>
      </c>
      <c r="T35" s="70">
        <v>737</v>
      </c>
      <c r="U35" s="70">
        <f t="shared" si="0"/>
        <v>27769</v>
      </c>
    </row>
    <row r="36" spans="1:21" ht="12.75" customHeight="1" x14ac:dyDescent="0.2">
      <c r="A36" s="66" t="s">
        <v>759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</row>
    <row r="37" spans="1:21" ht="12.75" customHeight="1" x14ac:dyDescent="0.2">
      <c r="A37" s="160" t="s">
        <v>2493</v>
      </c>
      <c r="B37" s="70">
        <v>7072</v>
      </c>
      <c r="C37" s="70">
        <v>144258</v>
      </c>
      <c r="D37" s="70">
        <v>30385</v>
      </c>
      <c r="E37" s="70">
        <v>639702</v>
      </c>
      <c r="F37" s="70">
        <v>7495</v>
      </c>
      <c r="G37" s="70">
        <v>75159</v>
      </c>
      <c r="H37" s="70">
        <v>265039</v>
      </c>
      <c r="I37" s="70">
        <v>68196</v>
      </c>
      <c r="J37" s="70">
        <v>195935</v>
      </c>
      <c r="K37" s="70">
        <v>0</v>
      </c>
      <c r="L37" s="70">
        <v>16185</v>
      </c>
      <c r="M37" s="70">
        <v>75619</v>
      </c>
      <c r="N37" s="70">
        <v>161781</v>
      </c>
      <c r="O37" s="70">
        <v>3256</v>
      </c>
      <c r="P37" s="70">
        <v>1087</v>
      </c>
      <c r="Q37" s="70">
        <v>1383</v>
      </c>
      <c r="R37" s="70">
        <v>85185</v>
      </c>
      <c r="S37" s="70">
        <v>33643</v>
      </c>
      <c r="T37" s="70">
        <v>61789</v>
      </c>
      <c r="U37" s="70">
        <f t="shared" si="0"/>
        <v>1873169</v>
      </c>
    </row>
    <row r="38" spans="1:21" ht="12.75" customHeight="1" x14ac:dyDescent="0.2">
      <c r="A38" s="160" t="s">
        <v>2489</v>
      </c>
      <c r="B38" s="70">
        <v>1212</v>
      </c>
      <c r="C38" s="70">
        <v>1201</v>
      </c>
      <c r="D38" s="70">
        <v>3597</v>
      </c>
      <c r="E38" s="70">
        <v>65800</v>
      </c>
      <c r="F38" s="70">
        <v>2899</v>
      </c>
      <c r="G38" s="70">
        <v>7098</v>
      </c>
      <c r="H38" s="70">
        <v>3737</v>
      </c>
      <c r="I38" s="70">
        <v>7419</v>
      </c>
      <c r="J38" s="70">
        <v>181</v>
      </c>
      <c r="K38" s="70">
        <v>0</v>
      </c>
      <c r="L38" s="70">
        <v>769</v>
      </c>
      <c r="M38" s="70">
        <v>2180</v>
      </c>
      <c r="N38" s="70">
        <v>396</v>
      </c>
      <c r="O38" s="70">
        <v>2534</v>
      </c>
      <c r="P38" s="70">
        <v>64</v>
      </c>
      <c r="Q38" s="70">
        <v>5863</v>
      </c>
      <c r="R38" s="70">
        <v>4274</v>
      </c>
      <c r="S38" s="70">
        <v>1456</v>
      </c>
      <c r="T38" s="70">
        <v>119752</v>
      </c>
      <c r="U38" s="70">
        <f t="shared" si="0"/>
        <v>230432</v>
      </c>
    </row>
    <row r="39" spans="1:21" ht="12.75" customHeight="1" x14ac:dyDescent="0.2">
      <c r="A39" s="160" t="s">
        <v>2490</v>
      </c>
      <c r="B39" s="70">
        <v>8284</v>
      </c>
      <c r="C39" s="70">
        <v>145459</v>
      </c>
      <c r="D39" s="70">
        <v>33982</v>
      </c>
      <c r="E39" s="70">
        <v>705502</v>
      </c>
      <c r="F39" s="70">
        <v>10394</v>
      </c>
      <c r="G39" s="70">
        <v>82257</v>
      </c>
      <c r="H39" s="70">
        <v>268776</v>
      </c>
      <c r="I39" s="70">
        <v>75615</v>
      </c>
      <c r="J39" s="70">
        <v>196116</v>
      </c>
      <c r="K39" s="70">
        <v>0</v>
      </c>
      <c r="L39" s="70">
        <v>16954</v>
      </c>
      <c r="M39" s="70">
        <v>77799</v>
      </c>
      <c r="N39" s="70">
        <v>162177</v>
      </c>
      <c r="O39" s="70">
        <v>5790</v>
      </c>
      <c r="P39" s="70">
        <v>1151</v>
      </c>
      <c r="Q39" s="70">
        <v>7246</v>
      </c>
      <c r="R39" s="70">
        <v>89459</v>
      </c>
      <c r="S39" s="70">
        <v>35099</v>
      </c>
      <c r="T39" s="70">
        <v>181541</v>
      </c>
      <c r="U39" s="70">
        <f t="shared" si="0"/>
        <v>2103601</v>
      </c>
    </row>
    <row r="40" spans="1:21" ht="12.75" customHeight="1" x14ac:dyDescent="0.2">
      <c r="A40" s="160" t="s">
        <v>2491</v>
      </c>
      <c r="B40" s="70">
        <v>8284</v>
      </c>
      <c r="C40" s="70">
        <v>145459</v>
      </c>
      <c r="D40" s="70">
        <v>0</v>
      </c>
      <c r="E40" s="70">
        <v>0</v>
      </c>
      <c r="F40" s="70">
        <v>10394</v>
      </c>
      <c r="G40" s="70">
        <v>67833</v>
      </c>
      <c r="H40" s="70">
        <v>0</v>
      </c>
      <c r="I40" s="70">
        <v>0</v>
      </c>
      <c r="J40" s="70">
        <v>0</v>
      </c>
      <c r="K40" s="70">
        <v>10564</v>
      </c>
      <c r="L40" s="70">
        <v>0</v>
      </c>
      <c r="M40" s="70">
        <v>0</v>
      </c>
      <c r="N40" s="70">
        <v>0</v>
      </c>
      <c r="O40" s="70">
        <v>0</v>
      </c>
      <c r="P40" s="70">
        <v>1151</v>
      </c>
      <c r="Q40" s="70">
        <v>7247</v>
      </c>
      <c r="R40" s="70">
        <v>89459</v>
      </c>
      <c r="S40" s="70">
        <v>0</v>
      </c>
      <c r="T40" s="70">
        <v>0</v>
      </c>
      <c r="U40" s="70">
        <f t="shared" si="0"/>
        <v>340391</v>
      </c>
    </row>
    <row r="41" spans="1:21" ht="12.75" customHeight="1" x14ac:dyDescent="0.2">
      <c r="A41" s="160" t="s">
        <v>2492</v>
      </c>
      <c r="B41" s="70">
        <v>294</v>
      </c>
      <c r="C41" s="70">
        <v>0</v>
      </c>
      <c r="D41" s="70">
        <v>1782</v>
      </c>
      <c r="E41" s="70">
        <v>2799</v>
      </c>
      <c r="F41" s="70">
        <v>351</v>
      </c>
      <c r="G41" s="70">
        <v>1412</v>
      </c>
      <c r="H41" s="70">
        <v>2545</v>
      </c>
      <c r="I41" s="70">
        <v>131</v>
      </c>
      <c r="J41" s="70">
        <v>702</v>
      </c>
      <c r="K41" s="70">
        <v>67</v>
      </c>
      <c r="L41" s="70">
        <v>0</v>
      </c>
      <c r="M41" s="70">
        <v>1245</v>
      </c>
      <c r="N41" s="70">
        <v>2716</v>
      </c>
      <c r="O41" s="70">
        <v>0</v>
      </c>
      <c r="P41" s="70">
        <v>0</v>
      </c>
      <c r="Q41" s="70">
        <v>10</v>
      </c>
      <c r="R41" s="70">
        <v>3431</v>
      </c>
      <c r="S41" s="70">
        <v>266</v>
      </c>
      <c r="T41" s="70">
        <v>7937</v>
      </c>
      <c r="U41" s="70">
        <f t="shared" si="0"/>
        <v>25688</v>
      </c>
    </row>
    <row r="42" spans="1:21" ht="12.75" customHeight="1" x14ac:dyDescent="0.2">
      <c r="A42" s="16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</row>
    <row r="43" spans="1:21" ht="12.75" customHeight="1" x14ac:dyDescent="0.2">
      <c r="A43" s="66" t="s">
        <v>760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</row>
    <row r="44" spans="1:21" ht="12.75" customHeight="1" x14ac:dyDescent="0.2">
      <c r="A44" s="16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spans="1:21" ht="12.75" customHeight="1" x14ac:dyDescent="0.2">
      <c r="A45" s="66" t="s">
        <v>761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</row>
    <row r="46" spans="1:21" ht="12.75" customHeight="1" x14ac:dyDescent="0.2">
      <c r="A46" s="160" t="s">
        <v>2493</v>
      </c>
      <c r="B46" s="70">
        <v>731</v>
      </c>
      <c r="C46" s="70">
        <v>361533</v>
      </c>
      <c r="D46" s="70">
        <v>8760</v>
      </c>
      <c r="E46" s="70">
        <v>43209</v>
      </c>
      <c r="F46" s="70">
        <v>4</v>
      </c>
      <c r="G46" s="70">
        <v>69551</v>
      </c>
      <c r="H46" s="70">
        <v>79</v>
      </c>
      <c r="I46" s="70">
        <v>1347782</v>
      </c>
      <c r="J46" s="70">
        <v>8308</v>
      </c>
      <c r="K46" s="70">
        <v>0</v>
      </c>
      <c r="L46" s="70">
        <v>21</v>
      </c>
      <c r="M46" s="70">
        <v>5157</v>
      </c>
      <c r="N46" s="70">
        <v>73</v>
      </c>
      <c r="O46" s="70">
        <v>5541</v>
      </c>
      <c r="P46" s="70">
        <v>277</v>
      </c>
      <c r="Q46" s="70">
        <v>50</v>
      </c>
      <c r="R46" s="70">
        <v>738987</v>
      </c>
      <c r="S46" s="70">
        <v>924084</v>
      </c>
      <c r="T46" s="70">
        <v>203503</v>
      </c>
      <c r="U46" s="70">
        <f t="shared" si="0"/>
        <v>3717650</v>
      </c>
    </row>
    <row r="47" spans="1:21" ht="12.75" customHeight="1" x14ac:dyDescent="0.2">
      <c r="A47" s="160" t="s">
        <v>2489</v>
      </c>
      <c r="B47" s="70">
        <v>125</v>
      </c>
      <c r="C47" s="70">
        <v>1</v>
      </c>
      <c r="D47" s="70">
        <v>0</v>
      </c>
      <c r="E47" s="70">
        <v>457</v>
      </c>
      <c r="F47" s="70">
        <v>2</v>
      </c>
      <c r="G47" s="70">
        <v>30</v>
      </c>
      <c r="H47" s="70">
        <v>1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265</v>
      </c>
      <c r="P47" s="70">
        <v>0</v>
      </c>
      <c r="Q47" s="70">
        <v>25</v>
      </c>
      <c r="R47" s="70">
        <v>0</v>
      </c>
      <c r="S47" s="70">
        <v>5408</v>
      </c>
      <c r="T47" s="70">
        <v>309</v>
      </c>
      <c r="U47" s="70">
        <f t="shared" si="0"/>
        <v>6623</v>
      </c>
    </row>
    <row r="48" spans="1:21" ht="12.75" customHeight="1" x14ac:dyDescent="0.2">
      <c r="A48" s="160" t="s">
        <v>2490</v>
      </c>
      <c r="B48" s="70">
        <v>856</v>
      </c>
      <c r="C48" s="70">
        <v>361534</v>
      </c>
      <c r="D48" s="70">
        <v>8760</v>
      </c>
      <c r="E48" s="70">
        <v>43666</v>
      </c>
      <c r="F48" s="70">
        <v>6</v>
      </c>
      <c r="G48" s="70">
        <v>69581</v>
      </c>
      <c r="H48" s="70">
        <v>80</v>
      </c>
      <c r="I48" s="70">
        <v>1347782</v>
      </c>
      <c r="J48" s="70">
        <v>8308</v>
      </c>
      <c r="K48" s="70">
        <v>0</v>
      </c>
      <c r="L48" s="70">
        <v>21</v>
      </c>
      <c r="M48" s="70">
        <v>5157</v>
      </c>
      <c r="N48" s="70">
        <v>73</v>
      </c>
      <c r="O48" s="70">
        <v>5806</v>
      </c>
      <c r="P48" s="70">
        <v>277</v>
      </c>
      <c r="Q48" s="70">
        <v>75</v>
      </c>
      <c r="R48" s="70">
        <v>738987</v>
      </c>
      <c r="S48" s="70">
        <v>929492</v>
      </c>
      <c r="T48" s="70">
        <v>203812</v>
      </c>
      <c r="U48" s="70">
        <f t="shared" si="0"/>
        <v>3724273</v>
      </c>
    </row>
    <row r="49" spans="1:21" ht="12.75" customHeight="1" x14ac:dyDescent="0.2">
      <c r="A49" s="160" t="s">
        <v>2491</v>
      </c>
      <c r="B49" s="70">
        <v>856</v>
      </c>
      <c r="C49" s="70">
        <v>361534</v>
      </c>
      <c r="D49" s="70">
        <v>0</v>
      </c>
      <c r="E49" s="70">
        <v>39997</v>
      </c>
      <c r="F49" s="70">
        <v>364</v>
      </c>
      <c r="G49" s="70">
        <v>69256</v>
      </c>
      <c r="H49" s="70">
        <v>0</v>
      </c>
      <c r="I49" s="70">
        <v>0</v>
      </c>
      <c r="J49" s="70">
        <v>0</v>
      </c>
      <c r="K49" s="70">
        <v>3442</v>
      </c>
      <c r="L49" s="70">
        <v>0</v>
      </c>
      <c r="M49" s="70">
        <v>5157</v>
      </c>
      <c r="N49" s="70">
        <v>0</v>
      </c>
      <c r="O49" s="70">
        <v>0</v>
      </c>
      <c r="P49" s="70">
        <v>277</v>
      </c>
      <c r="Q49" s="70">
        <v>811614</v>
      </c>
      <c r="R49" s="70">
        <v>48219</v>
      </c>
      <c r="S49" s="70">
        <v>0</v>
      </c>
      <c r="T49" s="70">
        <v>0</v>
      </c>
      <c r="U49" s="70">
        <f t="shared" si="0"/>
        <v>1340716</v>
      </c>
    </row>
    <row r="50" spans="1:21" ht="12.75" customHeight="1" x14ac:dyDescent="0.2">
      <c r="A50" s="160" t="s">
        <v>2492</v>
      </c>
      <c r="B50" s="70">
        <v>2</v>
      </c>
      <c r="C50" s="70">
        <v>0</v>
      </c>
      <c r="D50" s="70">
        <v>0</v>
      </c>
      <c r="E50" s="70">
        <v>24</v>
      </c>
      <c r="F50" s="70">
        <v>2</v>
      </c>
      <c r="G50" s="70">
        <v>1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>
        <v>542</v>
      </c>
      <c r="N50" s="70">
        <v>0</v>
      </c>
      <c r="O50" s="70">
        <v>0</v>
      </c>
      <c r="P50" s="70">
        <v>0</v>
      </c>
      <c r="Q50" s="70">
        <v>6</v>
      </c>
      <c r="R50" s="70">
        <v>1994</v>
      </c>
      <c r="S50" s="70">
        <v>1190</v>
      </c>
      <c r="T50" s="70">
        <v>0</v>
      </c>
      <c r="U50" s="70">
        <f t="shared" si="0"/>
        <v>3761</v>
      </c>
    </row>
    <row r="51" spans="1:21" ht="12.75" customHeight="1" x14ac:dyDescent="0.2">
      <c r="A51" s="66" t="s">
        <v>762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>
        <f t="shared" si="0"/>
        <v>0</v>
      </c>
    </row>
    <row r="52" spans="1:21" ht="12.75" customHeight="1" x14ac:dyDescent="0.2">
      <c r="A52" s="160" t="s">
        <v>514</v>
      </c>
      <c r="B52" s="70">
        <v>466</v>
      </c>
      <c r="C52" s="70">
        <v>0</v>
      </c>
      <c r="D52" s="70">
        <v>9151</v>
      </c>
      <c r="E52" s="70">
        <v>27041</v>
      </c>
      <c r="F52" s="70">
        <v>0</v>
      </c>
      <c r="G52" s="70">
        <v>9074</v>
      </c>
      <c r="H52" s="70">
        <v>0</v>
      </c>
      <c r="I52" s="70">
        <v>0</v>
      </c>
      <c r="J52" s="70">
        <v>625</v>
      </c>
      <c r="K52" s="70">
        <v>0</v>
      </c>
      <c r="L52" s="70">
        <v>19</v>
      </c>
      <c r="M52" s="70">
        <v>0</v>
      </c>
      <c r="N52" s="70">
        <v>0</v>
      </c>
      <c r="O52" s="70">
        <v>0</v>
      </c>
      <c r="P52" s="70">
        <v>0</v>
      </c>
      <c r="Q52" s="70">
        <v>0</v>
      </c>
      <c r="R52" s="70">
        <v>14428</v>
      </c>
      <c r="S52" s="70">
        <v>181451</v>
      </c>
      <c r="T52" s="70">
        <v>0</v>
      </c>
      <c r="U52" s="70">
        <f t="shared" si="0"/>
        <v>242255</v>
      </c>
    </row>
    <row r="53" spans="1:21" ht="12.75" customHeight="1" x14ac:dyDescent="0.2">
      <c r="A53" s="160" t="s">
        <v>506</v>
      </c>
      <c r="B53" s="70">
        <v>3449</v>
      </c>
      <c r="C53" s="70">
        <v>469447</v>
      </c>
      <c r="D53" s="70">
        <v>6657</v>
      </c>
      <c r="E53" s="70">
        <v>17845</v>
      </c>
      <c r="F53" s="70">
        <v>3</v>
      </c>
      <c r="G53" s="70">
        <v>700</v>
      </c>
      <c r="H53" s="70">
        <v>0</v>
      </c>
      <c r="I53" s="70">
        <v>1919710</v>
      </c>
      <c r="J53" s="70">
        <v>250645</v>
      </c>
      <c r="K53" s="70">
        <v>0</v>
      </c>
      <c r="L53" s="70">
        <v>0</v>
      </c>
      <c r="M53" s="70">
        <v>8202</v>
      </c>
      <c r="N53" s="70">
        <v>6</v>
      </c>
      <c r="O53" s="70">
        <v>47455</v>
      </c>
      <c r="P53" s="70">
        <v>77</v>
      </c>
      <c r="Q53" s="70">
        <v>276</v>
      </c>
      <c r="R53" s="70">
        <v>6263</v>
      </c>
      <c r="S53" s="70">
        <v>641875</v>
      </c>
      <c r="T53" s="70">
        <v>131483</v>
      </c>
      <c r="U53" s="70">
        <f t="shared" si="0"/>
        <v>3504093</v>
      </c>
    </row>
    <row r="54" spans="1:21" ht="12.75" customHeight="1" x14ac:dyDescent="0.2">
      <c r="A54" s="160" t="s">
        <v>507</v>
      </c>
      <c r="B54" s="70">
        <v>33</v>
      </c>
      <c r="C54" s="70">
        <v>0</v>
      </c>
      <c r="D54" s="70">
        <v>0</v>
      </c>
      <c r="E54" s="70">
        <v>0</v>
      </c>
      <c r="F54" s="70">
        <v>0</v>
      </c>
      <c r="G54" s="70">
        <v>5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0">
        <v>0</v>
      </c>
      <c r="Q54" s="70">
        <v>38</v>
      </c>
      <c r="R54" s="70">
        <v>0</v>
      </c>
      <c r="S54" s="70">
        <v>5</v>
      </c>
      <c r="T54" s="70">
        <v>23</v>
      </c>
      <c r="U54" s="70">
        <f t="shared" si="0"/>
        <v>104</v>
      </c>
    </row>
    <row r="55" spans="1:21" ht="12.75" customHeight="1" x14ac:dyDescent="0.2">
      <c r="A55" s="160" t="s">
        <v>508</v>
      </c>
      <c r="B55" s="70">
        <v>0</v>
      </c>
      <c r="C55" s="70">
        <v>0</v>
      </c>
      <c r="D55" s="70">
        <v>0</v>
      </c>
      <c r="E55" s="70">
        <v>0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0">
        <v>3</v>
      </c>
      <c r="N55" s="70">
        <v>0</v>
      </c>
      <c r="O55" s="70">
        <v>0</v>
      </c>
      <c r="P55" s="70">
        <v>1</v>
      </c>
      <c r="Q55" s="70">
        <v>0</v>
      </c>
      <c r="R55" s="70">
        <v>0</v>
      </c>
      <c r="S55" s="70">
        <v>11</v>
      </c>
      <c r="T55" s="70">
        <v>0</v>
      </c>
      <c r="U55" s="70">
        <f t="shared" si="0"/>
        <v>15</v>
      </c>
    </row>
    <row r="56" spans="1:21" ht="12.75" customHeight="1" x14ac:dyDescent="0.2">
      <c r="A56" s="66" t="s">
        <v>758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>
        <f t="shared" si="0"/>
        <v>0</v>
      </c>
    </row>
    <row r="57" spans="1:21" ht="12.75" customHeight="1" x14ac:dyDescent="0.2">
      <c r="A57" s="160" t="s">
        <v>509</v>
      </c>
      <c r="B57" s="70">
        <v>46</v>
      </c>
      <c r="C57" s="70">
        <v>11614</v>
      </c>
      <c r="D57" s="70">
        <v>609</v>
      </c>
      <c r="E57" s="70">
        <v>14820</v>
      </c>
      <c r="F57" s="70">
        <v>0</v>
      </c>
      <c r="G57" s="70">
        <v>1282</v>
      </c>
      <c r="H57" s="70">
        <v>0</v>
      </c>
      <c r="I57" s="70">
        <v>145727</v>
      </c>
      <c r="J57" s="70">
        <v>510</v>
      </c>
      <c r="K57" s="70">
        <v>0</v>
      </c>
      <c r="L57" s="70">
        <v>0</v>
      </c>
      <c r="M57" s="70">
        <v>1120</v>
      </c>
      <c r="N57" s="70">
        <v>0</v>
      </c>
      <c r="O57" s="70">
        <v>1416</v>
      </c>
      <c r="P57" s="70">
        <v>24</v>
      </c>
      <c r="Q57" s="70">
        <v>63</v>
      </c>
      <c r="R57" s="70">
        <v>2394</v>
      </c>
      <c r="S57" s="70">
        <v>20856</v>
      </c>
      <c r="T57" s="70">
        <v>30</v>
      </c>
      <c r="U57" s="70">
        <f t="shared" si="0"/>
        <v>200511</v>
      </c>
    </row>
    <row r="58" spans="1:21" ht="12.75" customHeight="1" x14ac:dyDescent="0.2">
      <c r="A58" s="160" t="s">
        <v>510</v>
      </c>
      <c r="B58" s="70">
        <v>61</v>
      </c>
      <c r="C58" s="70">
        <v>0</v>
      </c>
      <c r="D58" s="70">
        <v>0</v>
      </c>
      <c r="E58" s="70">
        <v>41</v>
      </c>
      <c r="F58" s="70">
        <v>2</v>
      </c>
      <c r="G58" s="70">
        <v>1</v>
      </c>
      <c r="H58" s="70">
        <v>1</v>
      </c>
      <c r="I58" s="70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70">
        <v>0</v>
      </c>
      <c r="Q58" s="70">
        <v>38</v>
      </c>
      <c r="R58" s="70">
        <v>0</v>
      </c>
      <c r="S58" s="70">
        <v>39</v>
      </c>
      <c r="T58" s="70">
        <v>52</v>
      </c>
      <c r="U58" s="70">
        <f t="shared" si="0"/>
        <v>235</v>
      </c>
    </row>
    <row r="59" spans="1:21" ht="12.75" customHeight="1" x14ac:dyDescent="0.2">
      <c r="A59" s="160" t="s">
        <v>511</v>
      </c>
      <c r="B59" s="70">
        <f>+B60+B61</f>
        <v>86</v>
      </c>
      <c r="C59" s="70">
        <f t="shared" ref="C59:U59" si="4">+C60+C61</f>
        <v>0</v>
      </c>
      <c r="D59" s="70">
        <f t="shared" si="4"/>
        <v>0</v>
      </c>
      <c r="E59" s="70">
        <f t="shared" si="4"/>
        <v>575</v>
      </c>
      <c r="F59" s="70">
        <f t="shared" si="4"/>
        <v>1</v>
      </c>
      <c r="G59" s="70">
        <f t="shared" si="4"/>
        <v>118</v>
      </c>
      <c r="H59" s="70">
        <f t="shared" si="4"/>
        <v>0</v>
      </c>
      <c r="I59" s="70">
        <f t="shared" si="4"/>
        <v>10</v>
      </c>
      <c r="J59" s="70">
        <f t="shared" si="4"/>
        <v>32</v>
      </c>
      <c r="K59" s="70">
        <f t="shared" si="4"/>
        <v>0</v>
      </c>
      <c r="L59" s="70">
        <f t="shared" si="4"/>
        <v>0</v>
      </c>
      <c r="M59" s="70">
        <f t="shared" si="4"/>
        <v>0</v>
      </c>
      <c r="N59" s="70">
        <f t="shared" si="4"/>
        <v>0</v>
      </c>
      <c r="O59" s="70">
        <f t="shared" si="4"/>
        <v>60</v>
      </c>
      <c r="P59" s="70">
        <f t="shared" si="4"/>
        <v>51</v>
      </c>
      <c r="Q59" s="70">
        <f t="shared" si="4"/>
        <v>40</v>
      </c>
      <c r="R59" s="70">
        <f t="shared" si="4"/>
        <v>2530</v>
      </c>
      <c r="S59" s="70">
        <f t="shared" si="4"/>
        <v>2756</v>
      </c>
      <c r="T59" s="70">
        <f t="shared" si="4"/>
        <v>5719</v>
      </c>
      <c r="U59" s="70">
        <f t="shared" si="4"/>
        <v>11978</v>
      </c>
    </row>
    <row r="60" spans="1:21" ht="12.75" customHeight="1" x14ac:dyDescent="0.2">
      <c r="A60" s="160" t="s">
        <v>2493</v>
      </c>
      <c r="B60" s="70">
        <v>47</v>
      </c>
      <c r="C60" s="70">
        <v>0</v>
      </c>
      <c r="D60" s="70">
        <v>0</v>
      </c>
      <c r="E60" s="70">
        <v>522</v>
      </c>
      <c r="F60" s="70">
        <v>0</v>
      </c>
      <c r="G60" s="70">
        <v>107</v>
      </c>
      <c r="H60" s="70">
        <v>0</v>
      </c>
      <c r="I60" s="70">
        <v>10</v>
      </c>
      <c r="J60" s="70">
        <v>32</v>
      </c>
      <c r="K60" s="70">
        <v>0</v>
      </c>
      <c r="L60" s="70">
        <v>0</v>
      </c>
      <c r="M60" s="70">
        <v>0</v>
      </c>
      <c r="N60" s="70">
        <v>0</v>
      </c>
      <c r="O60" s="70">
        <v>60</v>
      </c>
      <c r="P60" s="70">
        <v>51</v>
      </c>
      <c r="Q60" s="70">
        <v>38</v>
      </c>
      <c r="R60" s="70">
        <v>2530</v>
      </c>
      <c r="S60" s="70">
        <v>93</v>
      </c>
      <c r="T60" s="70">
        <v>5583</v>
      </c>
      <c r="U60" s="70">
        <f t="shared" si="0"/>
        <v>9073</v>
      </c>
    </row>
    <row r="61" spans="1:21" ht="12.75" customHeight="1" x14ac:dyDescent="0.2">
      <c r="A61" s="160" t="s">
        <v>2489</v>
      </c>
      <c r="B61" s="70">
        <v>39</v>
      </c>
      <c r="C61" s="70">
        <v>0</v>
      </c>
      <c r="D61" s="70">
        <v>0</v>
      </c>
      <c r="E61" s="70">
        <v>53</v>
      </c>
      <c r="F61" s="70">
        <v>1</v>
      </c>
      <c r="G61" s="70">
        <v>11</v>
      </c>
      <c r="H61" s="70">
        <v>0</v>
      </c>
      <c r="I61" s="70">
        <v>0</v>
      </c>
      <c r="J61" s="70">
        <v>0</v>
      </c>
      <c r="K61" s="70">
        <v>0</v>
      </c>
      <c r="L61" s="70">
        <v>0</v>
      </c>
      <c r="M61" s="70">
        <v>0</v>
      </c>
      <c r="N61" s="70">
        <v>0</v>
      </c>
      <c r="O61" s="70">
        <v>0</v>
      </c>
      <c r="P61" s="70">
        <v>0</v>
      </c>
      <c r="Q61" s="70">
        <v>2</v>
      </c>
      <c r="R61" s="70">
        <v>0</v>
      </c>
      <c r="S61" s="70">
        <v>2663</v>
      </c>
      <c r="T61" s="70">
        <v>136</v>
      </c>
      <c r="U61" s="70">
        <f t="shared" si="0"/>
        <v>2905</v>
      </c>
    </row>
    <row r="62" spans="1:21" ht="12.75" customHeight="1" x14ac:dyDescent="0.2">
      <c r="A62" s="160" t="s">
        <v>512</v>
      </c>
      <c r="B62" s="70">
        <f>+B63+B64</f>
        <v>0</v>
      </c>
      <c r="C62" s="70">
        <f t="shared" ref="C62:U62" si="5">+C63+C64</f>
        <v>529</v>
      </c>
      <c r="D62" s="70">
        <f t="shared" si="5"/>
        <v>0</v>
      </c>
      <c r="E62" s="70">
        <f t="shared" si="5"/>
        <v>46</v>
      </c>
      <c r="F62" s="70">
        <f t="shared" si="5"/>
        <v>0</v>
      </c>
      <c r="G62" s="70">
        <f t="shared" si="5"/>
        <v>84</v>
      </c>
      <c r="H62" s="70">
        <f t="shared" si="5"/>
        <v>0</v>
      </c>
      <c r="I62" s="70">
        <f t="shared" si="5"/>
        <v>13792</v>
      </c>
      <c r="J62" s="70">
        <f t="shared" si="5"/>
        <v>373</v>
      </c>
      <c r="K62" s="70">
        <f t="shared" si="5"/>
        <v>0</v>
      </c>
      <c r="L62" s="70">
        <f t="shared" si="5"/>
        <v>0</v>
      </c>
      <c r="M62" s="70">
        <f t="shared" si="5"/>
        <v>3</v>
      </c>
      <c r="N62" s="70">
        <f t="shared" si="5"/>
        <v>0</v>
      </c>
      <c r="O62" s="70">
        <f t="shared" si="5"/>
        <v>24</v>
      </c>
      <c r="P62" s="70">
        <f t="shared" si="5"/>
        <v>1</v>
      </c>
      <c r="Q62" s="70">
        <f t="shared" si="5"/>
        <v>87</v>
      </c>
      <c r="R62" s="70">
        <f t="shared" si="5"/>
        <v>16</v>
      </c>
      <c r="S62" s="70">
        <f t="shared" si="5"/>
        <v>3664</v>
      </c>
      <c r="T62" s="70">
        <f t="shared" si="5"/>
        <v>149</v>
      </c>
      <c r="U62" s="70">
        <f t="shared" si="5"/>
        <v>18768</v>
      </c>
    </row>
    <row r="63" spans="1:21" ht="12.75" customHeight="1" x14ac:dyDescent="0.2">
      <c r="A63" s="160" t="s">
        <v>2493</v>
      </c>
      <c r="B63" s="70">
        <v>0</v>
      </c>
      <c r="C63" s="70">
        <v>529</v>
      </c>
      <c r="D63" s="70">
        <v>0</v>
      </c>
      <c r="E63" s="70">
        <v>46</v>
      </c>
      <c r="F63" s="70">
        <v>0</v>
      </c>
      <c r="G63" s="70">
        <v>84</v>
      </c>
      <c r="H63" s="70">
        <v>0</v>
      </c>
      <c r="I63" s="70">
        <v>13792</v>
      </c>
      <c r="J63" s="70">
        <v>373</v>
      </c>
      <c r="K63" s="70">
        <v>0</v>
      </c>
      <c r="L63" s="70">
        <v>0</v>
      </c>
      <c r="M63" s="70">
        <v>3</v>
      </c>
      <c r="N63" s="70">
        <v>0</v>
      </c>
      <c r="O63" s="70">
        <v>24</v>
      </c>
      <c r="P63" s="70">
        <v>1</v>
      </c>
      <c r="Q63" s="70">
        <v>86</v>
      </c>
      <c r="R63" s="70">
        <v>16</v>
      </c>
      <c r="S63" s="70">
        <v>3660</v>
      </c>
      <c r="T63" s="70">
        <v>149</v>
      </c>
      <c r="U63" s="70">
        <f t="shared" si="0"/>
        <v>18763</v>
      </c>
    </row>
    <row r="64" spans="1:21" ht="12.75" customHeight="1" x14ac:dyDescent="0.2">
      <c r="A64" s="160" t="s">
        <v>2489</v>
      </c>
      <c r="B64" s="70">
        <v>0</v>
      </c>
      <c r="C64" s="70">
        <v>0</v>
      </c>
      <c r="D64" s="70">
        <v>0</v>
      </c>
      <c r="E64" s="70">
        <v>0</v>
      </c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>
        <v>0</v>
      </c>
      <c r="Q64" s="70">
        <v>1</v>
      </c>
      <c r="R64" s="70">
        <v>0</v>
      </c>
      <c r="S64" s="70">
        <v>4</v>
      </c>
      <c r="T64" s="70">
        <v>0</v>
      </c>
      <c r="U64" s="70">
        <f t="shared" si="0"/>
        <v>5</v>
      </c>
    </row>
    <row r="65" spans="1:21" ht="12.75" customHeight="1" x14ac:dyDescent="0.2">
      <c r="A65" s="160" t="s">
        <v>515</v>
      </c>
      <c r="B65" s="70">
        <f>+B66+B67</f>
        <v>474</v>
      </c>
      <c r="C65" s="70">
        <f t="shared" ref="C65:U65" si="6">+C66+C67</f>
        <v>393485</v>
      </c>
      <c r="D65" s="70">
        <f t="shared" si="6"/>
        <v>8151</v>
      </c>
      <c r="E65" s="70">
        <f t="shared" si="6"/>
        <v>27126</v>
      </c>
      <c r="F65" s="70">
        <f t="shared" si="6"/>
        <v>0</v>
      </c>
      <c r="G65" s="70">
        <f t="shared" si="6"/>
        <v>22057</v>
      </c>
      <c r="H65" s="70">
        <f t="shared" si="6"/>
        <v>0</v>
      </c>
      <c r="I65" s="70">
        <f t="shared" si="6"/>
        <v>1633041</v>
      </c>
      <c r="J65" s="70">
        <f t="shared" si="6"/>
        <v>3875</v>
      </c>
      <c r="K65" s="70">
        <f t="shared" si="6"/>
        <v>0</v>
      </c>
      <c r="L65" s="70">
        <f t="shared" si="6"/>
        <v>19</v>
      </c>
      <c r="M65" s="70">
        <f t="shared" si="6"/>
        <v>5407</v>
      </c>
      <c r="N65" s="70">
        <f t="shared" si="6"/>
        <v>0</v>
      </c>
      <c r="O65" s="70">
        <f t="shared" si="6"/>
        <v>4639</v>
      </c>
      <c r="P65" s="70">
        <f t="shared" si="6"/>
        <v>0</v>
      </c>
      <c r="Q65" s="70">
        <f t="shared" si="6"/>
        <v>86</v>
      </c>
      <c r="R65" s="70">
        <f t="shared" si="6"/>
        <v>708490</v>
      </c>
      <c r="S65" s="70">
        <f t="shared" si="6"/>
        <v>771386</v>
      </c>
      <c r="T65" s="70">
        <f t="shared" si="6"/>
        <v>125600</v>
      </c>
      <c r="U65" s="70">
        <f t="shared" si="6"/>
        <v>3703836</v>
      </c>
    </row>
    <row r="66" spans="1:21" ht="12.75" customHeight="1" x14ac:dyDescent="0.2">
      <c r="A66" s="160" t="s">
        <v>2493</v>
      </c>
      <c r="B66" s="70">
        <v>474</v>
      </c>
      <c r="C66" s="70">
        <v>393485</v>
      </c>
      <c r="D66" s="70">
        <v>8151</v>
      </c>
      <c r="E66" s="70">
        <v>27122</v>
      </c>
      <c r="F66" s="70">
        <v>0</v>
      </c>
      <c r="G66" s="70">
        <v>22057</v>
      </c>
      <c r="H66" s="70">
        <v>0</v>
      </c>
      <c r="I66" s="70">
        <v>1633041</v>
      </c>
      <c r="J66" s="70">
        <v>3875</v>
      </c>
      <c r="K66" s="70">
        <v>0</v>
      </c>
      <c r="L66" s="70">
        <v>19</v>
      </c>
      <c r="M66" s="70">
        <v>5407</v>
      </c>
      <c r="N66" s="70">
        <v>0</v>
      </c>
      <c r="O66" s="70">
        <v>4417</v>
      </c>
      <c r="P66" s="70">
        <v>0</v>
      </c>
      <c r="Q66" s="70">
        <v>86</v>
      </c>
      <c r="R66" s="70">
        <v>708490</v>
      </c>
      <c r="S66" s="70">
        <v>771386</v>
      </c>
      <c r="T66" s="70">
        <v>125600</v>
      </c>
      <c r="U66" s="70">
        <f t="shared" si="0"/>
        <v>3703610</v>
      </c>
    </row>
    <row r="67" spans="1:21" ht="12.75" customHeight="1" x14ac:dyDescent="0.2">
      <c r="A67" s="160" t="s">
        <v>2489</v>
      </c>
      <c r="B67" s="70">
        <v>0</v>
      </c>
      <c r="C67" s="70">
        <v>0</v>
      </c>
      <c r="D67" s="70">
        <v>0</v>
      </c>
      <c r="E67" s="70">
        <v>4</v>
      </c>
      <c r="F67" s="70">
        <v>0</v>
      </c>
      <c r="G67" s="70">
        <v>0</v>
      </c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0">
        <v>0</v>
      </c>
      <c r="N67" s="70">
        <v>0</v>
      </c>
      <c r="O67" s="70">
        <v>222</v>
      </c>
      <c r="P67" s="70">
        <v>0</v>
      </c>
      <c r="Q67" s="70">
        <v>0</v>
      </c>
      <c r="R67" s="70">
        <v>0</v>
      </c>
      <c r="S67" s="70">
        <v>0</v>
      </c>
      <c r="T67" s="70">
        <v>0</v>
      </c>
      <c r="U67" s="70">
        <f t="shared" si="0"/>
        <v>226</v>
      </c>
    </row>
    <row r="68" spans="1:21" ht="12.75" customHeight="1" x14ac:dyDescent="0.2">
      <c r="A68" s="66" t="s">
        <v>763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>
        <f t="shared" si="0"/>
        <v>0</v>
      </c>
    </row>
    <row r="69" spans="1:21" ht="12.75" customHeight="1" x14ac:dyDescent="0.2">
      <c r="A69" s="160" t="s">
        <v>2493</v>
      </c>
      <c r="B69" s="70">
        <v>4051</v>
      </c>
      <c r="C69" s="70">
        <v>425352</v>
      </c>
      <c r="D69" s="70">
        <v>15808</v>
      </c>
      <c r="E69" s="70">
        <v>45544</v>
      </c>
      <c r="F69" s="70">
        <v>5</v>
      </c>
      <c r="G69" s="70">
        <v>55799</v>
      </c>
      <c r="H69" s="70">
        <v>78</v>
      </c>
      <c r="I69" s="70">
        <v>1474922</v>
      </c>
      <c r="J69" s="70">
        <v>254788</v>
      </c>
      <c r="K69" s="70">
        <v>0</v>
      </c>
      <c r="L69" s="70">
        <v>21</v>
      </c>
      <c r="M69" s="70">
        <v>6832</v>
      </c>
      <c r="N69" s="70">
        <v>79</v>
      </c>
      <c r="O69" s="70">
        <v>47079</v>
      </c>
      <c r="P69" s="70">
        <v>279</v>
      </c>
      <c r="Q69" s="70">
        <v>53</v>
      </c>
      <c r="R69" s="70">
        <v>46248</v>
      </c>
      <c r="S69" s="70">
        <v>951392</v>
      </c>
      <c r="T69" s="70">
        <v>203595</v>
      </c>
      <c r="U69" s="70">
        <f t="shared" si="0"/>
        <v>3531925</v>
      </c>
    </row>
    <row r="70" spans="1:21" ht="12.75" customHeight="1" x14ac:dyDescent="0.2">
      <c r="A70" s="160" t="s">
        <v>2489</v>
      </c>
      <c r="B70" s="70">
        <v>114</v>
      </c>
      <c r="C70" s="70">
        <v>1</v>
      </c>
      <c r="D70" s="70">
        <v>0</v>
      </c>
      <c r="E70" s="70">
        <v>441</v>
      </c>
      <c r="F70" s="70">
        <v>3</v>
      </c>
      <c r="G70" s="70">
        <v>15</v>
      </c>
      <c r="H70" s="70">
        <v>2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43</v>
      </c>
      <c r="P70" s="70">
        <v>0</v>
      </c>
      <c r="Q70" s="70">
        <v>22</v>
      </c>
      <c r="R70" s="70">
        <v>0</v>
      </c>
      <c r="S70" s="70">
        <v>2775</v>
      </c>
      <c r="T70" s="70">
        <v>202</v>
      </c>
      <c r="U70" s="70">
        <f t="shared" si="0"/>
        <v>3618</v>
      </c>
    </row>
    <row r="71" spans="1:21" ht="12.75" customHeight="1" x14ac:dyDescent="0.2">
      <c r="A71" s="160" t="s">
        <v>2490</v>
      </c>
      <c r="B71" s="70">
        <v>4165</v>
      </c>
      <c r="C71" s="70">
        <v>425353</v>
      </c>
      <c r="D71" s="70">
        <v>15808</v>
      </c>
      <c r="E71" s="70">
        <v>45985</v>
      </c>
      <c r="F71" s="70">
        <v>8</v>
      </c>
      <c r="G71" s="70">
        <v>55814</v>
      </c>
      <c r="H71" s="70">
        <v>80</v>
      </c>
      <c r="I71" s="70">
        <v>1474922</v>
      </c>
      <c r="J71" s="70">
        <v>254788</v>
      </c>
      <c r="K71" s="70">
        <v>0</v>
      </c>
      <c r="L71" s="70">
        <v>21</v>
      </c>
      <c r="M71" s="70">
        <v>6832</v>
      </c>
      <c r="N71" s="70">
        <v>79</v>
      </c>
      <c r="O71" s="70">
        <v>47122</v>
      </c>
      <c r="P71" s="70">
        <v>279</v>
      </c>
      <c r="Q71" s="70">
        <v>75</v>
      </c>
      <c r="R71" s="70">
        <v>46248</v>
      </c>
      <c r="S71" s="70">
        <v>954167</v>
      </c>
      <c r="T71" s="70">
        <v>203797</v>
      </c>
      <c r="U71" s="70">
        <f t="shared" si="0"/>
        <v>3535543</v>
      </c>
    </row>
    <row r="72" spans="1:21" ht="12.75" customHeight="1" x14ac:dyDescent="0.2">
      <c r="A72" s="160" t="s">
        <v>2491</v>
      </c>
      <c r="B72" s="70">
        <v>4165</v>
      </c>
      <c r="C72" s="70">
        <v>425352</v>
      </c>
      <c r="D72" s="70">
        <v>0</v>
      </c>
      <c r="E72" s="70">
        <v>34818</v>
      </c>
      <c r="F72" s="70">
        <v>1154</v>
      </c>
      <c r="G72" s="70">
        <v>55405</v>
      </c>
      <c r="H72" s="70">
        <v>0</v>
      </c>
      <c r="I72" s="70">
        <v>0</v>
      </c>
      <c r="J72" s="70">
        <v>0</v>
      </c>
      <c r="K72" s="70">
        <v>176</v>
      </c>
      <c r="L72" s="70">
        <v>0</v>
      </c>
      <c r="M72" s="70">
        <v>6832</v>
      </c>
      <c r="N72" s="70">
        <v>0</v>
      </c>
      <c r="O72" s="70">
        <v>0</v>
      </c>
      <c r="P72" s="70">
        <v>279</v>
      </c>
      <c r="Q72" s="70">
        <v>1002900</v>
      </c>
      <c r="R72" s="70">
        <v>46248</v>
      </c>
      <c r="S72" s="70">
        <v>0</v>
      </c>
      <c r="T72" s="70">
        <v>0</v>
      </c>
      <c r="U72" s="70">
        <f t="shared" si="0"/>
        <v>1577329</v>
      </c>
    </row>
    <row r="73" spans="1:21" ht="12.75" customHeight="1" thickBot="1" x14ac:dyDescent="0.25">
      <c r="A73" s="68" t="s">
        <v>2492</v>
      </c>
      <c r="B73" s="112">
        <v>0</v>
      </c>
      <c r="C73" s="112">
        <v>0</v>
      </c>
      <c r="D73" s="112">
        <v>0</v>
      </c>
      <c r="E73" s="112">
        <v>8</v>
      </c>
      <c r="F73" s="112">
        <v>2</v>
      </c>
      <c r="G73" s="112">
        <v>4</v>
      </c>
      <c r="H73" s="112">
        <v>0</v>
      </c>
      <c r="I73" s="112">
        <v>0</v>
      </c>
      <c r="J73" s="112">
        <v>451</v>
      </c>
      <c r="K73" s="112">
        <v>0</v>
      </c>
      <c r="L73" s="112">
        <v>0</v>
      </c>
      <c r="M73" s="112">
        <v>617</v>
      </c>
      <c r="N73" s="112">
        <v>0</v>
      </c>
      <c r="O73" s="112">
        <v>0</v>
      </c>
      <c r="P73" s="112">
        <v>0</v>
      </c>
      <c r="Q73" s="112">
        <v>6</v>
      </c>
      <c r="R73" s="112">
        <v>1270</v>
      </c>
      <c r="S73" s="112">
        <v>20856</v>
      </c>
      <c r="T73" s="112">
        <v>0</v>
      </c>
      <c r="U73" s="112">
        <f t="shared" si="0"/>
        <v>23214</v>
      </c>
    </row>
    <row r="74" spans="1:21" ht="12.75" customHeight="1" x14ac:dyDescent="0.2">
      <c r="A74" s="30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spans="1:2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spans="1:2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</row>
    <row r="77" spans="1:2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spans="1:2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</row>
    <row r="79" spans="1:2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</row>
    <row r="80" spans="1:2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</row>
    <row r="81" spans="2:2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</row>
    <row r="82" spans="2:2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</row>
    <row r="83" spans="2:2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</row>
    <row r="84" spans="2:2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</row>
    <row r="85" spans="2:2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</row>
    <row r="86" spans="2:2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</sheetData>
  <mergeCells count="2">
    <mergeCell ref="A5:K6"/>
    <mergeCell ref="L5:U6"/>
  </mergeCells>
  <phoneticPr fontId="2" type="noConversion"/>
  <conditionalFormatting sqref="B9:X9">
    <cfRule type="expression" dxfId="12" priority="1" stopIfTrue="1">
      <formula>$BA9=1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65" right="0.23" top="0.76" bottom="0.98425196850393704" header="0.51181102362204722" footer="0.51181102362204722"/>
  <pageSetup paperSize="8" scale="75" orientation="landscape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showGridLines="0" workbookViewId="0">
      <selection activeCell="A2" sqref="A2"/>
    </sheetView>
  </sheetViews>
  <sheetFormatPr defaultRowHeight="12.75" x14ac:dyDescent="0.2"/>
  <cols>
    <col min="1" max="1" width="43" style="154" customWidth="1"/>
    <col min="2" max="2" width="10" style="2" customWidth="1"/>
    <col min="3" max="3" width="11.42578125" style="2" customWidth="1"/>
    <col min="4" max="4" width="10.28515625" style="2" customWidth="1"/>
    <col min="5" max="5" width="11.5703125" style="2" customWidth="1"/>
    <col min="6" max="6" width="10" style="2" customWidth="1"/>
    <col min="7" max="7" width="11.85546875" style="2" customWidth="1"/>
    <col min="8" max="9" width="12.42578125" style="2" customWidth="1"/>
    <col min="10" max="10" width="12.28515625" style="2" customWidth="1"/>
    <col min="11" max="11" width="9.85546875" style="2" customWidth="1"/>
    <col min="12" max="12" width="10.85546875" style="2" customWidth="1"/>
    <col min="13" max="13" width="12.140625" style="2" customWidth="1"/>
    <col min="14" max="14" width="12.85546875" style="2" customWidth="1"/>
    <col min="15" max="15" width="10.5703125" style="2" customWidth="1"/>
    <col min="16" max="16" width="10.42578125" style="2" customWidth="1"/>
    <col min="17" max="20" width="12.28515625" style="2" customWidth="1"/>
    <col min="21" max="21" width="12.7109375" style="2" customWidth="1"/>
    <col min="22" max="22" width="10" style="2" customWidth="1"/>
    <col min="23" max="49" width="9.42578125" style="2" customWidth="1"/>
    <col min="50" max="16384" width="9.140625" style="2"/>
  </cols>
  <sheetData>
    <row r="1" spans="1:25" x14ac:dyDescent="0.2">
      <c r="A1" s="519" t="s">
        <v>185</v>
      </c>
    </row>
    <row r="2" spans="1:25" x14ac:dyDescent="0.2">
      <c r="A2" s="519" t="s">
        <v>2786</v>
      </c>
    </row>
    <row r="3" spans="1:25" x14ac:dyDescent="0.2">
      <c r="A3" s="20" t="s">
        <v>2312</v>
      </c>
      <c r="V3" s="82" t="s">
        <v>765</v>
      </c>
    </row>
    <row r="5" spans="1:25" x14ac:dyDescent="0.2">
      <c r="A5" s="683" t="s">
        <v>2078</v>
      </c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4" t="s">
        <v>1222</v>
      </c>
      <c r="M5" s="684"/>
      <c r="N5" s="684"/>
      <c r="O5" s="684"/>
      <c r="P5" s="684"/>
      <c r="Q5" s="684"/>
      <c r="R5" s="684"/>
      <c r="S5" s="684"/>
      <c r="T5" s="684"/>
      <c r="U5" s="684"/>
      <c r="V5" s="684"/>
    </row>
    <row r="6" spans="1:25" ht="14.25" customHeight="1" x14ac:dyDescent="0.2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4"/>
      <c r="M6" s="684"/>
      <c r="N6" s="684"/>
      <c r="O6" s="684"/>
      <c r="P6" s="684"/>
      <c r="Q6" s="684"/>
      <c r="R6" s="684"/>
      <c r="S6" s="684"/>
      <c r="T6" s="684"/>
      <c r="U6" s="684"/>
      <c r="V6" s="684"/>
    </row>
    <row r="7" spans="1:25" ht="13.5" thickBot="1" x14ac:dyDescent="0.25">
      <c r="V7" s="14" t="s">
        <v>2035</v>
      </c>
    </row>
    <row r="8" spans="1:25" s="9" customFormat="1" ht="57" customHeight="1" thickBot="1" x14ac:dyDescent="0.25">
      <c r="A8" s="144"/>
      <c r="B8" s="267" t="s">
        <v>2507</v>
      </c>
      <c r="C8" s="267" t="s">
        <v>2718</v>
      </c>
      <c r="D8" s="267" t="s">
        <v>2719</v>
      </c>
      <c r="E8" s="267" t="s">
        <v>2720</v>
      </c>
      <c r="F8" s="267" t="s">
        <v>2721</v>
      </c>
      <c r="G8" s="267" t="s">
        <v>2722</v>
      </c>
      <c r="H8" s="267" t="s">
        <v>2723</v>
      </c>
      <c r="I8" s="267" t="s">
        <v>292</v>
      </c>
      <c r="J8" s="267" t="s">
        <v>2724</v>
      </c>
      <c r="K8" s="267" t="s">
        <v>2725</v>
      </c>
      <c r="L8" s="267" t="s">
        <v>293</v>
      </c>
      <c r="M8" s="267" t="s">
        <v>294</v>
      </c>
      <c r="N8" s="267" t="s">
        <v>295</v>
      </c>
      <c r="O8" s="267" t="s">
        <v>296</v>
      </c>
      <c r="P8" s="267" t="s">
        <v>297</v>
      </c>
      <c r="Q8" s="267" t="s">
        <v>298</v>
      </c>
      <c r="R8" s="267" t="s">
        <v>2726</v>
      </c>
      <c r="S8" s="267" t="s">
        <v>2727</v>
      </c>
      <c r="T8" s="267" t="s">
        <v>2728</v>
      </c>
      <c r="U8" s="267" t="s">
        <v>299</v>
      </c>
      <c r="V8" s="268"/>
      <c r="W8" s="142"/>
      <c r="X8" s="142"/>
      <c r="Y8" s="155"/>
    </row>
    <row r="9" spans="1:25" s="9" customFormat="1" ht="12.75" customHeight="1" x14ac:dyDescent="0.2">
      <c r="A9" s="158"/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155"/>
      <c r="W9" s="155"/>
      <c r="X9" s="155"/>
      <c r="Y9" s="155"/>
    </row>
    <row r="10" spans="1:25" ht="12.75" customHeight="1" x14ac:dyDescent="0.2">
      <c r="A10" s="66" t="s">
        <v>766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spans="1:25" ht="12.75" customHeight="1" x14ac:dyDescent="0.2">
      <c r="A11" s="66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spans="1:25" x14ac:dyDescent="0.2">
      <c r="A12" s="66" t="s">
        <v>767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</row>
    <row r="13" spans="1:25" x14ac:dyDescent="0.2">
      <c r="A13" s="160" t="s">
        <v>857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</row>
    <row r="14" spans="1:25" x14ac:dyDescent="0.2">
      <c r="A14" s="160" t="s">
        <v>2487</v>
      </c>
      <c r="B14" s="70">
        <v>26243825.779999997</v>
      </c>
      <c r="C14" s="70">
        <v>59074060</v>
      </c>
      <c r="D14" s="70">
        <v>53909657.369999997</v>
      </c>
      <c r="E14" s="70">
        <v>753151054.28856003</v>
      </c>
      <c r="F14" s="70">
        <v>15055854</v>
      </c>
      <c r="G14" s="70">
        <v>269314212.84890699</v>
      </c>
      <c r="H14" s="70">
        <v>127040743</v>
      </c>
      <c r="I14" s="70">
        <v>67481000</v>
      </c>
      <c r="J14" s="70">
        <v>2884455.69</v>
      </c>
      <c r="K14" s="70">
        <v>18442100.899999999</v>
      </c>
      <c r="L14" s="70">
        <v>41350692.618018977</v>
      </c>
      <c r="M14" s="70">
        <v>25525623.394613922</v>
      </c>
      <c r="N14" s="70">
        <v>37288182.890000001</v>
      </c>
      <c r="O14" s="70">
        <v>14606036.699999999</v>
      </c>
      <c r="P14" s="70">
        <v>2013140.22</v>
      </c>
      <c r="Q14" s="70">
        <v>4958730</v>
      </c>
      <c r="R14" s="70">
        <v>205452093.49182537</v>
      </c>
      <c r="S14" s="70">
        <v>91209554.319999993</v>
      </c>
      <c r="T14" s="70">
        <v>281312982</v>
      </c>
      <c r="U14" s="70">
        <f>SUM(B14:T14)</f>
        <v>2096313999.5119255</v>
      </c>
      <c r="V14" s="25"/>
    </row>
    <row r="15" spans="1:25" x14ac:dyDescent="0.2">
      <c r="A15" s="160" t="s">
        <v>2488</v>
      </c>
      <c r="B15" s="70">
        <v>2370.9301454512602</v>
      </c>
      <c r="C15" s="70">
        <v>864.41410594088381</v>
      </c>
      <c r="D15" s="70">
        <v>1857.4165301130099</v>
      </c>
      <c r="E15" s="70">
        <v>1302.1553944559016</v>
      </c>
      <c r="F15" s="70">
        <v>1002.5205753096285</v>
      </c>
      <c r="G15" s="70">
        <v>2537.4445320052291</v>
      </c>
      <c r="H15" s="70">
        <v>522.81001744884691</v>
      </c>
      <c r="I15" s="70">
        <v>1111.4936091711688</v>
      </c>
      <c r="J15" s="70">
        <v>11.153603429075217</v>
      </c>
      <c r="K15" s="70" t="s">
        <v>1575</v>
      </c>
      <c r="L15" s="70">
        <v>2426.1143286798274</v>
      </c>
      <c r="M15" s="70">
        <v>552.5146300702163</v>
      </c>
      <c r="N15" s="70">
        <v>453.6772017617501</v>
      </c>
      <c r="O15" s="70">
        <v>2657.0923594688011</v>
      </c>
      <c r="P15" s="70">
        <v>2005.1197410358568</v>
      </c>
      <c r="Q15" s="70">
        <v>615.45612510860121</v>
      </c>
      <c r="R15" s="70">
        <v>199.54787108224394</v>
      </c>
      <c r="S15" s="70">
        <v>2271.8330756202049</v>
      </c>
      <c r="T15" s="70">
        <v>1214.582005327853</v>
      </c>
      <c r="U15" s="302">
        <v>739.41220505995022</v>
      </c>
      <c r="V15" s="25"/>
    </row>
    <row r="16" spans="1:25" x14ac:dyDescent="0.2">
      <c r="A16" s="160" t="s">
        <v>858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302"/>
      <c r="V16" s="25"/>
    </row>
    <row r="17" spans="1:22" x14ac:dyDescent="0.2">
      <c r="A17" s="160" t="s">
        <v>2487</v>
      </c>
      <c r="B17" s="70">
        <v>31482305.260000002</v>
      </c>
      <c r="C17" s="70">
        <v>59074060</v>
      </c>
      <c r="D17" s="70">
        <v>122316801.75</v>
      </c>
      <c r="E17" s="70">
        <v>1370928003</v>
      </c>
      <c r="F17" s="70">
        <v>33880590.479999997</v>
      </c>
      <c r="G17" s="70">
        <v>397898735.41134501</v>
      </c>
      <c r="H17" s="70">
        <v>172316473</v>
      </c>
      <c r="I17" s="70">
        <v>102307000</v>
      </c>
      <c r="J17" s="70">
        <v>3295219.79</v>
      </c>
      <c r="K17" s="70">
        <v>22203701.080000002</v>
      </c>
      <c r="L17" s="70">
        <v>45754241.209346987</v>
      </c>
      <c r="M17" s="70">
        <v>28131146.828905918</v>
      </c>
      <c r="N17" s="70">
        <v>42747375.599999994</v>
      </c>
      <c r="O17" s="70">
        <v>7734647.71</v>
      </c>
      <c r="P17" s="70">
        <v>3750532.91</v>
      </c>
      <c r="Q17" s="70">
        <v>13230608</v>
      </c>
      <c r="R17" s="70">
        <v>332685874.32999998</v>
      </c>
      <c r="S17" s="70">
        <v>157835649.44999999</v>
      </c>
      <c r="T17" s="70">
        <v>526512527</v>
      </c>
      <c r="U17" s="70">
        <f>SUM(B17:T17)</f>
        <v>3474085492.8095975</v>
      </c>
      <c r="V17" s="25"/>
    </row>
    <row r="18" spans="1:22" x14ac:dyDescent="0.2">
      <c r="A18" s="160" t="s">
        <v>2488</v>
      </c>
      <c r="B18" s="70">
        <v>2844.1869419098384</v>
      </c>
      <c r="C18" s="70">
        <v>864.41410594088381</v>
      </c>
      <c r="D18" s="70">
        <v>4214.3330261163173</v>
      </c>
      <c r="E18" s="70">
        <v>2370.2566495155502</v>
      </c>
      <c r="F18" s="70">
        <v>2255.9988333999199</v>
      </c>
      <c r="G18" s="70">
        <v>3748.9516790848065</v>
      </c>
      <c r="H18" s="70">
        <v>709.13296103639561</v>
      </c>
      <c r="I18" s="70">
        <v>1685.1199103966267</v>
      </c>
      <c r="J18" s="70">
        <v>12.741944650673597</v>
      </c>
      <c r="K18" s="70" t="s">
        <v>1575</v>
      </c>
      <c r="L18" s="70">
        <v>2684.4778930618977</v>
      </c>
      <c r="M18" s="70">
        <v>608.91246193436905</v>
      </c>
      <c r="N18" s="70">
        <v>520.09801073110191</v>
      </c>
      <c r="O18" s="70">
        <v>1407.0670747680554</v>
      </c>
      <c r="P18" s="70">
        <v>3735.5905478087652</v>
      </c>
      <c r="Q18" s="70">
        <v>1642.1258532952711</v>
      </c>
      <c r="R18" s="70">
        <v>323.12524459298282</v>
      </c>
      <c r="S18" s="70">
        <v>3931.3452587924676</v>
      </c>
      <c r="T18" s="70">
        <v>2273.2425511521374</v>
      </c>
      <c r="U18" s="302">
        <v>1225.3807415049555</v>
      </c>
      <c r="V18" s="25"/>
    </row>
    <row r="19" spans="1:22" x14ac:dyDescent="0.2">
      <c r="A19" s="160" t="s">
        <v>2077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302"/>
      <c r="V19" s="25"/>
    </row>
    <row r="20" spans="1:22" x14ac:dyDescent="0.2">
      <c r="A20" s="160" t="s">
        <v>2487</v>
      </c>
      <c r="B20" s="70">
        <v>98535983.263001099</v>
      </c>
      <c r="C20" s="70">
        <v>756764.48</v>
      </c>
      <c r="D20" s="70">
        <v>850792000</v>
      </c>
      <c r="E20" s="70">
        <v>5427544471</v>
      </c>
      <c r="F20" s="70">
        <v>92504569.829999998</v>
      </c>
      <c r="G20" s="70">
        <v>1885395001.0341601</v>
      </c>
      <c r="H20" s="70">
        <v>1763590394</v>
      </c>
      <c r="I20" s="70">
        <v>440671000</v>
      </c>
      <c r="J20" s="70">
        <v>1270520075.9200001</v>
      </c>
      <c r="K20" s="70">
        <v>72167255.030000001</v>
      </c>
      <c r="L20" s="70">
        <v>235156605</v>
      </c>
      <c r="M20" s="70">
        <v>556112318.47000003</v>
      </c>
      <c r="N20" s="70">
        <v>1390923552.98</v>
      </c>
      <c r="O20" s="70">
        <v>81416211.290000007</v>
      </c>
      <c r="P20" s="70">
        <v>8138124.96</v>
      </c>
      <c r="Q20" s="70">
        <v>29549563</v>
      </c>
      <c r="R20" s="70">
        <v>1616748220.45</v>
      </c>
      <c r="S20" s="70">
        <v>251333129.11000001</v>
      </c>
      <c r="T20" s="70">
        <v>2318742564</v>
      </c>
      <c r="U20" s="70">
        <f>SUM(B20:T20)</f>
        <v>18390597803.817162</v>
      </c>
      <c r="V20" s="25"/>
    </row>
    <row r="21" spans="1:22" x14ac:dyDescent="0.2">
      <c r="A21" s="160" t="s">
        <v>2488</v>
      </c>
      <c r="B21" s="70">
        <v>8901.9769864487389</v>
      </c>
      <c r="C21" s="70">
        <v>11.073521802750951</v>
      </c>
      <c r="D21" s="70">
        <v>29313.395810363836</v>
      </c>
      <c r="E21" s="70">
        <v>9383.9161099469566</v>
      </c>
      <c r="F21" s="70">
        <v>6159.57982620855</v>
      </c>
      <c r="G21" s="70">
        <v>17763.953804874502</v>
      </c>
      <c r="H21" s="70">
        <v>7257.6931060593588</v>
      </c>
      <c r="I21" s="70">
        <v>7258.3838450388721</v>
      </c>
      <c r="J21" s="70">
        <v>4912.8426984053331</v>
      </c>
      <c r="K21" s="70" t="s">
        <v>1575</v>
      </c>
      <c r="L21" s="70">
        <v>13797.031506688571</v>
      </c>
      <c r="M21" s="70">
        <v>12037.323718478756</v>
      </c>
      <c r="N21" s="70">
        <v>16923.063997031306</v>
      </c>
      <c r="O21" s="70">
        <v>14811.026248863018</v>
      </c>
      <c r="P21" s="70">
        <v>8105.7021513944219</v>
      </c>
      <c r="Q21" s="70">
        <v>3667.5639816308799</v>
      </c>
      <c r="R21" s="70">
        <v>1570.2865810887463</v>
      </c>
      <c r="S21" s="70">
        <v>6260.1656149745941</v>
      </c>
      <c r="T21" s="70">
        <v>10011.279867710362</v>
      </c>
      <c r="U21" s="302">
        <v>6486.7354308461754</v>
      </c>
      <c r="V21" s="25"/>
    </row>
    <row r="22" spans="1:22" x14ac:dyDescent="0.2">
      <c r="A22" s="16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302"/>
      <c r="V22" s="25"/>
    </row>
    <row r="23" spans="1:22" x14ac:dyDescent="0.2">
      <c r="A23" s="66" t="s">
        <v>2037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302"/>
      <c r="V23" s="25"/>
    </row>
    <row r="24" spans="1:22" x14ac:dyDescent="0.2">
      <c r="A24" s="160" t="s">
        <v>857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302"/>
      <c r="V24" s="25"/>
    </row>
    <row r="25" spans="1:22" x14ac:dyDescent="0.2">
      <c r="A25" s="160" t="s">
        <v>2487</v>
      </c>
      <c r="B25" s="70">
        <v>28121791.83578001</v>
      </c>
      <c r="C25" s="70">
        <v>47902369.719999999</v>
      </c>
      <c r="D25" s="70">
        <v>71487862.439999998</v>
      </c>
      <c r="E25" s="70">
        <v>794985219.89702916</v>
      </c>
      <c r="F25" s="70">
        <v>15807037.85</v>
      </c>
      <c r="G25" s="70">
        <v>249728585.98499998</v>
      </c>
      <c r="H25" s="70">
        <v>151507240.48349738</v>
      </c>
      <c r="I25" s="70">
        <v>54592997.199999996</v>
      </c>
      <c r="J25" s="70">
        <v>5809349.29</v>
      </c>
      <c r="K25" s="70">
        <v>22194596</v>
      </c>
      <c r="L25" s="70">
        <v>54115505.528185003</v>
      </c>
      <c r="M25" s="70">
        <v>32698390.563982002</v>
      </c>
      <c r="N25" s="70">
        <v>40736773.030000001</v>
      </c>
      <c r="O25" s="70">
        <v>16665820.949999999</v>
      </c>
      <c r="P25" s="70">
        <v>2512681.9</v>
      </c>
      <c r="Q25" s="70">
        <v>4503450</v>
      </c>
      <c r="R25" s="70">
        <v>246707999.3536883</v>
      </c>
      <c r="S25" s="70">
        <v>104702847.68000001</v>
      </c>
      <c r="T25" s="70">
        <v>262391085</v>
      </c>
      <c r="U25" s="70">
        <f>SUM(B25:T25)</f>
        <v>2207171604.7071619</v>
      </c>
      <c r="V25" s="25"/>
    </row>
    <row r="26" spans="1:22" x14ac:dyDescent="0.2">
      <c r="A26" s="160" t="s">
        <v>2488</v>
      </c>
      <c r="B26" s="70">
        <v>3394.7117136383399</v>
      </c>
      <c r="C26" s="70">
        <v>329.31870643961526</v>
      </c>
      <c r="D26" s="70">
        <v>2103.6979118356776</v>
      </c>
      <c r="E26" s="70">
        <v>1126.8362384472746</v>
      </c>
      <c r="F26" s="70">
        <v>1520.7848614585337</v>
      </c>
      <c r="G26" s="70">
        <v>3035.9554321820633</v>
      </c>
      <c r="H26" s="70">
        <v>563.69333751338434</v>
      </c>
      <c r="I26" s="70">
        <v>721.98634133439123</v>
      </c>
      <c r="J26" s="70">
        <v>29.622005802688204</v>
      </c>
      <c r="K26" s="70" t="s">
        <v>1575</v>
      </c>
      <c r="L26" s="70">
        <v>3191.9019422074439</v>
      </c>
      <c r="M26" s="70">
        <v>420.29319867841491</v>
      </c>
      <c r="N26" s="70">
        <v>251.18711673048583</v>
      </c>
      <c r="O26" s="70">
        <v>2878.3801295336784</v>
      </c>
      <c r="P26" s="70">
        <v>2183.0424847958298</v>
      </c>
      <c r="Q26" s="70">
        <v>621.50841843775879</v>
      </c>
      <c r="R26" s="70">
        <v>2757.7772985802244</v>
      </c>
      <c r="S26" s="70">
        <v>2983.0721011994647</v>
      </c>
      <c r="T26" s="70">
        <v>1445.3544102985002</v>
      </c>
      <c r="U26" s="302">
        <v>1049.2070866999948</v>
      </c>
      <c r="V26" s="25"/>
    </row>
    <row r="27" spans="1:22" x14ac:dyDescent="0.2">
      <c r="A27" s="160" t="s">
        <v>858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302"/>
      <c r="V27" s="25"/>
    </row>
    <row r="28" spans="1:22" x14ac:dyDescent="0.2">
      <c r="A28" s="160" t="s">
        <v>2487</v>
      </c>
      <c r="B28" s="70">
        <v>32993707.305780008</v>
      </c>
      <c r="C28" s="70">
        <v>47902369.719999999</v>
      </c>
      <c r="D28" s="70">
        <v>140367868.77000001</v>
      </c>
      <c r="E28" s="70">
        <v>1274407374.9587951</v>
      </c>
      <c r="F28" s="70">
        <v>31894262.620000001</v>
      </c>
      <c r="G28" s="70">
        <v>370906838.51999998</v>
      </c>
      <c r="H28" s="70">
        <v>201210045.12299305</v>
      </c>
      <c r="I28" s="70">
        <v>93912863.809999973</v>
      </c>
      <c r="J28" s="70">
        <v>6132124.0099999998</v>
      </c>
      <c r="K28" s="70">
        <v>26703022.600000001</v>
      </c>
      <c r="L28" s="70">
        <v>59166597.870000005</v>
      </c>
      <c r="M28" s="70">
        <v>35279495.754488997</v>
      </c>
      <c r="N28" s="70">
        <v>46739701.170000002</v>
      </c>
      <c r="O28" s="70">
        <v>10076631.120000001</v>
      </c>
      <c r="P28" s="70">
        <v>4468109.63</v>
      </c>
      <c r="Q28" s="70">
        <v>5251804</v>
      </c>
      <c r="R28" s="70">
        <v>373304644.85596889</v>
      </c>
      <c r="S28" s="70">
        <v>167025945.81999999</v>
      </c>
      <c r="T28" s="70">
        <v>465495692</v>
      </c>
      <c r="U28" s="70">
        <f>SUM(B28:T28)</f>
        <v>3393239099.6580262</v>
      </c>
      <c r="V28" s="25"/>
    </row>
    <row r="29" spans="1:22" x14ac:dyDescent="0.2">
      <c r="A29" s="160" t="s">
        <v>2488</v>
      </c>
      <c r="B29" s="70">
        <v>3982.8231899782722</v>
      </c>
      <c r="C29" s="70">
        <v>329.31870643961526</v>
      </c>
      <c r="D29" s="70">
        <v>4130.6535451121181</v>
      </c>
      <c r="E29" s="70">
        <v>1806.3837876558748</v>
      </c>
      <c r="F29" s="70">
        <v>3068.5263248027709</v>
      </c>
      <c r="G29" s="70">
        <v>4509.121880447864</v>
      </c>
      <c r="H29" s="70">
        <v>748.61611573575408</v>
      </c>
      <c r="I29" s="70">
        <v>1241.9872222442634</v>
      </c>
      <c r="J29" s="70">
        <v>31.267841532562361</v>
      </c>
      <c r="K29" s="70" t="s">
        <v>1575</v>
      </c>
      <c r="L29" s="70">
        <v>3489.8311826117733</v>
      </c>
      <c r="M29" s="70">
        <v>453.4697843736937</v>
      </c>
      <c r="N29" s="70">
        <v>288.20178675151226</v>
      </c>
      <c r="O29" s="70">
        <v>1740.3507979274614</v>
      </c>
      <c r="P29" s="70">
        <v>3881.9371242397915</v>
      </c>
      <c r="Q29" s="70">
        <v>724.78664090532709</v>
      </c>
      <c r="R29" s="70">
        <v>4172.9132323854383</v>
      </c>
      <c r="S29" s="70">
        <v>4758.709530755862</v>
      </c>
      <c r="T29" s="70">
        <v>2564.1353303110591</v>
      </c>
      <c r="U29" s="302">
        <v>1613.757514265807</v>
      </c>
      <c r="V29" s="25"/>
    </row>
    <row r="30" spans="1:22" x14ac:dyDescent="0.2">
      <c r="A30" s="160" t="s">
        <v>2077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302"/>
      <c r="V30" s="25"/>
    </row>
    <row r="31" spans="1:22" x14ac:dyDescent="0.2">
      <c r="A31" s="160" t="s">
        <v>2487</v>
      </c>
      <c r="B31" s="70">
        <v>79172799.66670306</v>
      </c>
      <c r="C31" s="70">
        <v>2319905535.6199999</v>
      </c>
      <c r="D31" s="70">
        <v>884723634.54000008</v>
      </c>
      <c r="E31" s="70">
        <v>6790887405</v>
      </c>
      <c r="F31" s="70">
        <v>90720173.709999993</v>
      </c>
      <c r="G31" s="70">
        <v>1917744718.5227652</v>
      </c>
      <c r="H31" s="70">
        <v>2974762135.3674393</v>
      </c>
      <c r="I31" s="70">
        <v>464188361.37</v>
      </c>
      <c r="J31" s="70">
        <v>1557588895.1300001</v>
      </c>
      <c r="K31" s="70">
        <v>77345010</v>
      </c>
      <c r="L31" s="70">
        <v>269446326</v>
      </c>
      <c r="M31" s="70">
        <v>1685777957</v>
      </c>
      <c r="N31" s="70">
        <v>2671382339.5500002</v>
      </c>
      <c r="O31" s="70">
        <v>87830148.200000003</v>
      </c>
      <c r="P31" s="70">
        <v>12140598.939999999</v>
      </c>
      <c r="Q31" s="70">
        <v>26294515</v>
      </c>
      <c r="R31" s="70">
        <v>1515704048.3435831</v>
      </c>
      <c r="S31" s="70">
        <v>581572761.21000004</v>
      </c>
      <c r="T31" s="70">
        <v>2403301716.0300002</v>
      </c>
      <c r="U31" s="70">
        <f>SUM(B31:T31)</f>
        <v>26410489079.200485</v>
      </c>
      <c r="V31" s="25"/>
    </row>
    <row r="32" spans="1:22" x14ac:dyDescent="0.2">
      <c r="A32" s="160" t="s">
        <v>2488</v>
      </c>
      <c r="B32" s="70">
        <v>9557.3152663813453</v>
      </c>
      <c r="C32" s="70">
        <v>15948.862123484967</v>
      </c>
      <c r="D32" s="70">
        <v>26035.06663939733</v>
      </c>
      <c r="E32" s="70">
        <v>9625.610423499862</v>
      </c>
      <c r="F32" s="70">
        <v>8728.1290850490659</v>
      </c>
      <c r="G32" s="70">
        <v>23314.061034596023</v>
      </c>
      <c r="H32" s="70">
        <v>11067.811617731641</v>
      </c>
      <c r="I32" s="70">
        <v>6138.8396663360445</v>
      </c>
      <c r="J32" s="70">
        <v>7942.181643160171</v>
      </c>
      <c r="K32" s="70" t="s">
        <v>1575</v>
      </c>
      <c r="L32" s="70">
        <v>15892.787896661555</v>
      </c>
      <c r="M32" s="70">
        <v>21668.375647501896</v>
      </c>
      <c r="N32" s="70">
        <v>16472.017237647757</v>
      </c>
      <c r="O32" s="70">
        <v>15169.282936096719</v>
      </c>
      <c r="P32" s="70">
        <v>10547.870495221547</v>
      </c>
      <c r="Q32" s="70">
        <v>3628.8317692520013</v>
      </c>
      <c r="R32" s="70">
        <v>16943.002362463063</v>
      </c>
      <c r="S32" s="70">
        <v>16569.496601327675</v>
      </c>
      <c r="T32" s="70">
        <v>13238.341289460785</v>
      </c>
      <c r="U32" s="302">
        <v>12551.922941704148</v>
      </c>
      <c r="V32" s="25"/>
    </row>
    <row r="33" spans="1:22" x14ac:dyDescent="0.2">
      <c r="A33" s="16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302"/>
      <c r="V33" s="25"/>
    </row>
    <row r="34" spans="1:22" x14ac:dyDescent="0.2">
      <c r="A34" s="66" t="s">
        <v>2038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302"/>
      <c r="V34" s="25"/>
    </row>
    <row r="35" spans="1:22" x14ac:dyDescent="0.2">
      <c r="A35" s="163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302"/>
      <c r="V35" s="25"/>
    </row>
    <row r="36" spans="1:22" x14ac:dyDescent="0.2">
      <c r="A36" s="66" t="s">
        <v>2036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302"/>
      <c r="V36" s="25"/>
    </row>
    <row r="37" spans="1:22" x14ac:dyDescent="0.2">
      <c r="A37" s="160" t="s">
        <v>857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302"/>
      <c r="V37" s="25"/>
    </row>
    <row r="38" spans="1:22" x14ac:dyDescent="0.2">
      <c r="A38" s="160" t="s">
        <v>2487</v>
      </c>
      <c r="B38" s="70">
        <v>990898.55000000098</v>
      </c>
      <c r="C38" s="70">
        <v>101</v>
      </c>
      <c r="D38" s="70">
        <v>0</v>
      </c>
      <c r="E38" s="70">
        <v>12797750.968689999</v>
      </c>
      <c r="F38" s="70">
        <v>78930.11</v>
      </c>
      <c r="G38" s="70">
        <v>2831096.9451299999</v>
      </c>
      <c r="H38" s="70">
        <v>13017729</v>
      </c>
      <c r="I38" s="70">
        <v>43406</v>
      </c>
      <c r="J38" s="70">
        <v>142587.6</v>
      </c>
      <c r="K38" s="70">
        <v>355590.64</v>
      </c>
      <c r="L38" s="70">
        <v>89871.822579</v>
      </c>
      <c r="M38" s="70">
        <v>0</v>
      </c>
      <c r="N38" s="70">
        <v>6565612.1800000006</v>
      </c>
      <c r="O38" s="70">
        <v>96575637.290000007</v>
      </c>
      <c r="P38" s="70">
        <v>1568137.42</v>
      </c>
      <c r="Q38" s="70">
        <v>4599403</v>
      </c>
      <c r="R38" s="70">
        <v>32100419.519692998</v>
      </c>
      <c r="S38" s="70">
        <v>14858380.82</v>
      </c>
      <c r="T38" s="70">
        <v>49360644.846311003</v>
      </c>
      <c r="U38" s="70">
        <f>SUM(B38:T38)</f>
        <v>235976197.71240297</v>
      </c>
      <c r="V38" s="25"/>
    </row>
    <row r="39" spans="1:22" x14ac:dyDescent="0.2">
      <c r="A39" s="160" t="s">
        <v>2488</v>
      </c>
      <c r="B39" s="70">
        <v>1157.5917640186926</v>
      </c>
      <c r="C39" s="70">
        <v>2.7936514961248457E-4</v>
      </c>
      <c r="D39" s="70">
        <v>0</v>
      </c>
      <c r="E39" s="70">
        <v>293.0827410042138</v>
      </c>
      <c r="F39" s="70">
        <v>13155.018333333333</v>
      </c>
      <c r="G39" s="70">
        <v>40.687787544444603</v>
      </c>
      <c r="H39" s="70">
        <v>162721.61249999999</v>
      </c>
      <c r="I39" s="70">
        <v>3.2205505044584359E-2</v>
      </c>
      <c r="J39" s="70">
        <v>17.16268656716418</v>
      </c>
      <c r="K39" s="70" t="s">
        <v>1575</v>
      </c>
      <c r="L39" s="70">
        <v>4279.6105989999996</v>
      </c>
      <c r="M39" s="70">
        <v>0</v>
      </c>
      <c r="N39" s="70">
        <v>89939.892876712343</v>
      </c>
      <c r="O39" s="70">
        <v>16633.764603858079</v>
      </c>
      <c r="P39" s="70">
        <v>5661.1459205776173</v>
      </c>
      <c r="Q39" s="70">
        <v>61325.373333333337</v>
      </c>
      <c r="R39" s="70">
        <v>43.438408956711008</v>
      </c>
      <c r="S39" s="70">
        <v>15.985485426447996</v>
      </c>
      <c r="T39" s="70">
        <v>242.18713739284735</v>
      </c>
      <c r="U39" s="302">
        <v>63.361680981067437</v>
      </c>
      <c r="V39" s="25"/>
    </row>
    <row r="40" spans="1:22" x14ac:dyDescent="0.2">
      <c r="A40" s="160" t="s">
        <v>858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302"/>
      <c r="V40" s="25"/>
    </row>
    <row r="41" spans="1:22" x14ac:dyDescent="0.2">
      <c r="A41" s="160" t="s">
        <v>2487</v>
      </c>
      <c r="B41" s="70">
        <v>1191730.42</v>
      </c>
      <c r="C41" s="70">
        <v>101</v>
      </c>
      <c r="D41" s="70">
        <v>0</v>
      </c>
      <c r="E41" s="70">
        <v>27422078.801439993</v>
      </c>
      <c r="F41" s="70">
        <v>113312.18</v>
      </c>
      <c r="G41" s="70">
        <v>5119662.90927999</v>
      </c>
      <c r="H41" s="70">
        <v>43875530</v>
      </c>
      <c r="I41" s="70">
        <v>43675</v>
      </c>
      <c r="J41" s="70">
        <v>142587.6</v>
      </c>
      <c r="K41" s="70">
        <v>1275324.99</v>
      </c>
      <c r="L41" s="70">
        <v>100254.85990800001</v>
      </c>
      <c r="M41" s="70">
        <v>0</v>
      </c>
      <c r="N41" s="70">
        <v>7155386.6499999994</v>
      </c>
      <c r="O41" s="70">
        <v>96575448.290000007</v>
      </c>
      <c r="P41" s="70">
        <v>1951449.44</v>
      </c>
      <c r="Q41" s="70">
        <v>8767043</v>
      </c>
      <c r="R41" s="70">
        <v>64942118.436999999</v>
      </c>
      <c r="S41" s="70">
        <v>111981586.69</v>
      </c>
      <c r="T41" s="70">
        <v>71411584</v>
      </c>
      <c r="U41" s="70">
        <f>SUM(B41:T41)</f>
        <v>442068874.26762795</v>
      </c>
      <c r="V41" s="25"/>
    </row>
    <row r="42" spans="1:22" x14ac:dyDescent="0.2">
      <c r="A42" s="160" t="s">
        <v>2488</v>
      </c>
      <c r="B42" s="70">
        <v>1392.2084345794392</v>
      </c>
      <c r="C42" s="70">
        <v>2.7936514961248457E-4</v>
      </c>
      <c r="D42" s="70">
        <v>0</v>
      </c>
      <c r="E42" s="70">
        <v>627.99612516465879</v>
      </c>
      <c r="F42" s="70">
        <v>18885.363333333331</v>
      </c>
      <c r="G42" s="70">
        <v>73.578461207513399</v>
      </c>
      <c r="H42" s="70">
        <v>548444.125</v>
      </c>
      <c r="I42" s="70">
        <v>3.2405092218177715E-2</v>
      </c>
      <c r="J42" s="70">
        <v>17.16268656716418</v>
      </c>
      <c r="K42" s="70" t="s">
        <v>1575</v>
      </c>
      <c r="L42" s="70">
        <v>4774.0409480000008</v>
      </c>
      <c r="M42" s="70">
        <v>0</v>
      </c>
      <c r="N42" s="70">
        <v>98018.995205479441</v>
      </c>
      <c r="O42" s="70">
        <v>16633.732051326217</v>
      </c>
      <c r="P42" s="70">
        <v>7044.9438267148016</v>
      </c>
      <c r="Q42" s="70">
        <v>116893.90666666666</v>
      </c>
      <c r="R42" s="70">
        <v>87.879919994533054</v>
      </c>
      <c r="S42" s="70">
        <v>120.47611672827738</v>
      </c>
      <c r="T42" s="70">
        <v>350.3796832374934</v>
      </c>
      <c r="U42" s="302">
        <v>118.69937415104316</v>
      </c>
      <c r="V42" s="25"/>
    </row>
    <row r="43" spans="1:22" x14ac:dyDescent="0.2">
      <c r="A43" s="160" t="s">
        <v>2077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302"/>
      <c r="V43" s="25"/>
    </row>
    <row r="44" spans="1:22" x14ac:dyDescent="0.2">
      <c r="A44" s="160" t="s">
        <v>2487</v>
      </c>
      <c r="B44" s="70">
        <v>14507922.269750001</v>
      </c>
      <c r="C44" s="70">
        <v>4429402.04</v>
      </c>
      <c r="D44" s="70">
        <v>474277000</v>
      </c>
      <c r="E44" s="70">
        <v>1026234339</v>
      </c>
      <c r="F44" s="70">
        <v>1385763.75</v>
      </c>
      <c r="G44" s="70">
        <v>292100224.12848002</v>
      </c>
      <c r="H44" s="70">
        <v>365652710</v>
      </c>
      <c r="I44" s="70">
        <v>5737688</v>
      </c>
      <c r="J44" s="70">
        <v>47303930.82</v>
      </c>
      <c r="K44" s="70">
        <v>53841638.469999999</v>
      </c>
      <c r="L44" s="70">
        <v>188237249.26190001</v>
      </c>
      <c r="M44" s="70">
        <v>107988625.25</v>
      </c>
      <c r="N44" s="70">
        <v>4771612671.4300003</v>
      </c>
      <c r="O44" s="70">
        <v>404373643.69999999</v>
      </c>
      <c r="P44" s="70">
        <v>5751531</v>
      </c>
      <c r="Q44" s="70">
        <v>1093447137</v>
      </c>
      <c r="R44" s="70">
        <v>789335195.38999999</v>
      </c>
      <c r="S44" s="70">
        <v>5042052379.8599997</v>
      </c>
      <c r="T44" s="70">
        <v>2542507193</v>
      </c>
      <c r="U44" s="70">
        <f>SUM(B44:T44)</f>
        <v>17230776244.370129</v>
      </c>
      <c r="V44" s="25"/>
    </row>
    <row r="45" spans="1:22" x14ac:dyDescent="0.2">
      <c r="A45" s="160" t="s">
        <v>2488</v>
      </c>
      <c r="B45" s="70">
        <v>16948.5073244743</v>
      </c>
      <c r="C45" s="70">
        <v>12.251688748499451</v>
      </c>
      <c r="D45" s="70">
        <v>54141.210045662097</v>
      </c>
      <c r="E45" s="70">
        <v>23501.908555855814</v>
      </c>
      <c r="F45" s="70">
        <v>230960.625</v>
      </c>
      <c r="G45" s="70">
        <v>4197.9883032506004</v>
      </c>
      <c r="H45" s="70">
        <v>4570658.875</v>
      </c>
      <c r="I45" s="70">
        <v>4.2571335720465182</v>
      </c>
      <c r="J45" s="70">
        <v>5693.7807920077039</v>
      </c>
      <c r="K45" s="70" t="s">
        <v>1575</v>
      </c>
      <c r="L45" s="70">
        <v>8963678.5362809524</v>
      </c>
      <c r="M45" s="70">
        <v>20940.202685669963</v>
      </c>
      <c r="N45" s="70">
        <v>65364557.142876714</v>
      </c>
      <c r="O45" s="70">
        <v>69647.544557354457</v>
      </c>
      <c r="P45" s="70">
        <v>20763.649819494585</v>
      </c>
      <c r="Q45" s="70">
        <v>14579295.16</v>
      </c>
      <c r="R45" s="70">
        <v>1068.1313681972754</v>
      </c>
      <c r="S45" s="70">
        <v>5424.5247725209038</v>
      </c>
      <c r="T45" s="70">
        <v>12474.766907738504</v>
      </c>
      <c r="U45" s="302">
        <v>4626.6147096010764</v>
      </c>
      <c r="V45" s="25"/>
    </row>
    <row r="46" spans="1:22" x14ac:dyDescent="0.2">
      <c r="A46" s="16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302"/>
      <c r="V46" s="25"/>
    </row>
    <row r="47" spans="1:22" x14ac:dyDescent="0.2">
      <c r="A47" s="66" t="s">
        <v>2037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302"/>
      <c r="V47" s="25"/>
    </row>
    <row r="48" spans="1:22" x14ac:dyDescent="0.2">
      <c r="A48" s="160" t="s">
        <v>857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302"/>
      <c r="V48" s="25"/>
    </row>
    <row r="49" spans="1:22" x14ac:dyDescent="0.2">
      <c r="A49" s="160" t="s">
        <v>2487</v>
      </c>
      <c r="B49" s="70">
        <v>1026483.38</v>
      </c>
      <c r="C49" s="70">
        <v>98.17</v>
      </c>
      <c r="D49" s="70">
        <v>179464.89</v>
      </c>
      <c r="E49" s="70">
        <v>15049913.75654852</v>
      </c>
      <c r="F49" s="70">
        <v>84823.33</v>
      </c>
      <c r="G49" s="70">
        <v>2509113.7599999998</v>
      </c>
      <c r="H49" s="70">
        <v>11267910.010597927</v>
      </c>
      <c r="I49" s="70">
        <v>89780100.479999989</v>
      </c>
      <c r="J49" s="70">
        <v>5724752.2000000002</v>
      </c>
      <c r="K49" s="70">
        <v>362399</v>
      </c>
      <c r="L49" s="70">
        <v>77323.545845000015</v>
      </c>
      <c r="M49" s="70">
        <v>0</v>
      </c>
      <c r="N49" s="70">
        <v>18950715.68</v>
      </c>
      <c r="O49" s="70">
        <v>107994414.64999999</v>
      </c>
      <c r="P49" s="70">
        <v>2453817.79</v>
      </c>
      <c r="Q49" s="70">
        <v>6131040</v>
      </c>
      <c r="R49" s="70">
        <v>26401775.689935625</v>
      </c>
      <c r="S49" s="70">
        <v>13142817.65</v>
      </c>
      <c r="T49" s="70">
        <v>32873606.560254</v>
      </c>
      <c r="U49" s="70">
        <f>SUM(B49:T49)</f>
        <v>334010570.54318094</v>
      </c>
      <c r="V49" s="25"/>
    </row>
    <row r="50" spans="1:22" x14ac:dyDescent="0.2">
      <c r="A50" s="160" t="s">
        <v>2488</v>
      </c>
      <c r="B50" s="70">
        <v>246.45459303721489</v>
      </c>
      <c r="C50" s="70">
        <v>2.3079653840457222E-4</v>
      </c>
      <c r="D50" s="70">
        <v>11.352789094129555</v>
      </c>
      <c r="E50" s="70">
        <v>327.27875952046361</v>
      </c>
      <c r="F50" s="70">
        <v>10602.91625</v>
      </c>
      <c r="G50" s="70">
        <v>44.954917404235495</v>
      </c>
      <c r="H50" s="70">
        <v>140848.87513247409</v>
      </c>
      <c r="I50" s="70">
        <v>60.871083677645316</v>
      </c>
      <c r="J50" s="70">
        <v>22.468688478264284</v>
      </c>
      <c r="K50" s="70" t="s">
        <v>1575</v>
      </c>
      <c r="L50" s="70">
        <v>3682.0736116666676</v>
      </c>
      <c r="M50" s="70">
        <v>0</v>
      </c>
      <c r="N50" s="70">
        <v>239882.47696202531</v>
      </c>
      <c r="O50" s="70">
        <v>2291.8045636857519</v>
      </c>
      <c r="P50" s="70">
        <v>8795.0458422939064</v>
      </c>
      <c r="Q50" s="70">
        <v>81747.199999999997</v>
      </c>
      <c r="R50" s="70">
        <v>570.87389054522623</v>
      </c>
      <c r="S50" s="70">
        <v>13.774127223012325</v>
      </c>
      <c r="T50" s="70">
        <v>161.30564512850532</v>
      </c>
      <c r="U50" s="302">
        <v>94.472212767085836</v>
      </c>
      <c r="V50" s="25"/>
    </row>
    <row r="51" spans="1:22" x14ac:dyDescent="0.2">
      <c r="A51" s="160" t="s">
        <v>858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302"/>
      <c r="V51" s="25"/>
    </row>
    <row r="52" spans="1:22" x14ac:dyDescent="0.2">
      <c r="A52" s="160" t="s">
        <v>2487</v>
      </c>
      <c r="B52" s="70">
        <v>1279166.27</v>
      </c>
      <c r="C52" s="70">
        <v>98.17</v>
      </c>
      <c r="D52" s="70">
        <v>179464.89</v>
      </c>
      <c r="E52" s="70">
        <v>27218478.521628</v>
      </c>
      <c r="F52" s="70">
        <v>118620.25</v>
      </c>
      <c r="G52" s="70">
        <v>4403686.0199999996</v>
      </c>
      <c r="H52" s="70">
        <v>27955980.562780906</v>
      </c>
      <c r="I52" s="70">
        <v>89910262.189999983</v>
      </c>
      <c r="J52" s="70">
        <v>5724752.2000000002</v>
      </c>
      <c r="K52" s="70">
        <v>1355323</v>
      </c>
      <c r="L52" s="70">
        <v>86072.460520000022</v>
      </c>
      <c r="M52" s="70">
        <v>0</v>
      </c>
      <c r="N52" s="70">
        <v>19609185.239999998</v>
      </c>
      <c r="O52" s="70">
        <v>91115862.349999994</v>
      </c>
      <c r="P52" s="70">
        <v>3100086.38</v>
      </c>
      <c r="Q52" s="70">
        <v>5486157.2199999997</v>
      </c>
      <c r="R52" s="70">
        <v>51781027.782903567</v>
      </c>
      <c r="S52" s="70">
        <v>99135692.370000005</v>
      </c>
      <c r="T52" s="70">
        <v>45457119</v>
      </c>
      <c r="U52" s="70">
        <f>SUM(B52:T52)</f>
        <v>473917034.87783247</v>
      </c>
      <c r="V52" s="25"/>
    </row>
    <row r="53" spans="1:22" x14ac:dyDescent="0.2">
      <c r="A53" s="160" t="s">
        <v>2488</v>
      </c>
      <c r="B53" s="70">
        <v>307.12275390156066</v>
      </c>
      <c r="C53" s="70">
        <v>2.3079653840457222E-4</v>
      </c>
      <c r="D53" s="70">
        <v>11.352789094129555</v>
      </c>
      <c r="E53" s="70">
        <v>591.89906538279877</v>
      </c>
      <c r="F53" s="70">
        <v>14827.53125</v>
      </c>
      <c r="G53" s="70">
        <v>78.899308775576031</v>
      </c>
      <c r="H53" s="70">
        <v>349449.75703476131</v>
      </c>
      <c r="I53" s="70">
        <v>60.959333571538011</v>
      </c>
      <c r="J53" s="70">
        <v>22.468688478264284</v>
      </c>
      <c r="K53" s="70" t="s">
        <v>1575</v>
      </c>
      <c r="L53" s="70">
        <v>4098.6885961904773</v>
      </c>
      <c r="M53" s="70">
        <v>0</v>
      </c>
      <c r="N53" s="70">
        <v>248217.53468354428</v>
      </c>
      <c r="O53" s="70">
        <v>1933.61619519545</v>
      </c>
      <c r="P53" s="70">
        <v>11111.420716845878</v>
      </c>
      <c r="Q53" s="70">
        <v>73148.762933333332</v>
      </c>
      <c r="R53" s="70">
        <v>1119.6382066879339</v>
      </c>
      <c r="S53" s="70">
        <v>103.89763256327247</v>
      </c>
      <c r="T53" s="70">
        <v>223.05097229105434</v>
      </c>
      <c r="U53" s="302">
        <v>134.04363484699024</v>
      </c>
      <c r="V53" s="25"/>
    </row>
    <row r="54" spans="1:22" x14ac:dyDescent="0.2">
      <c r="A54" s="160" t="s">
        <v>2077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302"/>
      <c r="V54" s="25"/>
    </row>
    <row r="55" spans="1:22" x14ac:dyDescent="0.2">
      <c r="A55" s="160" t="s">
        <v>2487</v>
      </c>
      <c r="B55" s="70">
        <v>139899697.61513999</v>
      </c>
      <c r="C55" s="70">
        <v>5309089905.3800001</v>
      </c>
      <c r="D55" s="70">
        <v>652236848.51999998</v>
      </c>
      <c r="E55" s="70">
        <v>1394244561</v>
      </c>
      <c r="F55" s="70">
        <v>5916098.5599999996</v>
      </c>
      <c r="G55" s="70">
        <v>293453349.08000004</v>
      </c>
      <c r="H55" s="70">
        <v>512604170.396882</v>
      </c>
      <c r="I55" s="70">
        <v>1850329162.3599987</v>
      </c>
      <c r="J55" s="70">
        <v>1435345444.3299999</v>
      </c>
      <c r="K55" s="70">
        <v>6348098</v>
      </c>
      <c r="L55" s="70">
        <v>113231.7</v>
      </c>
      <c r="M55" s="70">
        <v>148677298.75</v>
      </c>
      <c r="N55" s="70">
        <v>8871270944.0100002</v>
      </c>
      <c r="O55" s="70">
        <v>21370352.84</v>
      </c>
      <c r="P55" s="70">
        <v>9105273</v>
      </c>
      <c r="Q55" s="70">
        <v>1422928522</v>
      </c>
      <c r="R55" s="70">
        <v>817374251.19652486</v>
      </c>
      <c r="S55" s="70">
        <v>6512308061.5</v>
      </c>
      <c r="T55" s="70">
        <v>3107149540</v>
      </c>
      <c r="U55" s="70">
        <f>SUM(B55:T55)</f>
        <v>32509764810.238548</v>
      </c>
      <c r="V55" s="25"/>
    </row>
    <row r="56" spans="1:22" ht="13.5" thickBot="1" x14ac:dyDescent="0.25">
      <c r="A56" s="68" t="s">
        <v>2488</v>
      </c>
      <c r="B56" s="112">
        <v>33589.363172902762</v>
      </c>
      <c r="C56" s="112">
        <v>12481.609170218619</v>
      </c>
      <c r="D56" s="112">
        <v>41259.922097672061</v>
      </c>
      <c r="E56" s="112">
        <v>30319.55117973252</v>
      </c>
      <c r="F56" s="112">
        <v>739512.31999999995</v>
      </c>
      <c r="G56" s="112">
        <v>5257.701456265454</v>
      </c>
      <c r="H56" s="112">
        <v>6407552.129961025</v>
      </c>
      <c r="I56" s="112">
        <v>1254.5267901353418</v>
      </c>
      <c r="J56" s="112">
        <v>5633.4891923088999</v>
      </c>
      <c r="K56" s="112" t="s">
        <v>1575</v>
      </c>
      <c r="L56" s="112">
        <v>5391.9857142857145</v>
      </c>
      <c r="M56" s="112">
        <v>21761.899699941452</v>
      </c>
      <c r="N56" s="112">
        <v>112294568.91151899</v>
      </c>
      <c r="O56" s="112">
        <v>453.51115911888292</v>
      </c>
      <c r="P56" s="112">
        <v>32635.387096774193</v>
      </c>
      <c r="Q56" s="112">
        <v>18972380.293333333</v>
      </c>
      <c r="R56" s="112">
        <v>17673.721051646015</v>
      </c>
      <c r="S56" s="112">
        <v>6825.1239683409722</v>
      </c>
      <c r="T56" s="112">
        <v>15246.296756085712</v>
      </c>
      <c r="U56" s="321">
        <v>9195.1264092215952</v>
      </c>
      <c r="V56" s="25"/>
    </row>
    <row r="59" spans="1:22" x14ac:dyDescent="0.2">
      <c r="B59" s="25"/>
    </row>
  </sheetData>
  <mergeCells count="2">
    <mergeCell ref="L5:V6"/>
    <mergeCell ref="A5:K6"/>
  </mergeCells>
  <phoneticPr fontId="2" type="noConversion"/>
  <conditionalFormatting sqref="B8:X8">
    <cfRule type="expression" dxfId="11" priority="1" stopIfTrue="1">
      <formula>$BA8=1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4000000000000001" top="0.38" bottom="1.35" header="0.2" footer="0.51181102362204722"/>
  <pageSetup paperSize="8" scale="69" orientation="landscape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93"/>
  <sheetViews>
    <sheetView showGridLines="0" workbookViewId="0">
      <selection activeCell="A2" sqref="A2"/>
    </sheetView>
  </sheetViews>
  <sheetFormatPr defaultRowHeight="12.75" x14ac:dyDescent="0.2"/>
  <cols>
    <col min="1" max="1" width="22.7109375" customWidth="1"/>
    <col min="2" max="2" width="10.5703125" customWidth="1"/>
    <col min="3" max="3" width="10.140625" customWidth="1"/>
    <col min="4" max="4" width="9" bestFit="1" customWidth="1"/>
    <col min="5" max="5" width="11.28515625" bestFit="1" customWidth="1"/>
    <col min="6" max="6" width="13.140625" customWidth="1"/>
    <col min="7" max="7" width="12.5703125" bestFit="1" customWidth="1"/>
    <col min="8" max="8" width="11.5703125" customWidth="1"/>
    <col min="9" max="9" width="12.7109375" bestFit="1" customWidth="1"/>
  </cols>
  <sheetData>
    <row r="1" spans="1:9" s="11" customFormat="1" x14ac:dyDescent="0.2">
      <c r="A1" s="519" t="s">
        <v>185</v>
      </c>
      <c r="B1" s="326"/>
      <c r="C1" s="326"/>
      <c r="D1" s="326"/>
      <c r="E1" s="326"/>
      <c r="F1" s="326"/>
      <c r="G1" s="326"/>
      <c r="H1" s="326"/>
      <c r="I1" s="326"/>
    </row>
    <row r="2" spans="1:9" s="11" customFormat="1" x14ac:dyDescent="0.2">
      <c r="A2" s="519" t="s">
        <v>2786</v>
      </c>
      <c r="B2" s="167"/>
      <c r="C2" s="168"/>
      <c r="D2" s="169"/>
      <c r="E2" s="169"/>
      <c r="F2" s="169"/>
      <c r="G2" s="169"/>
      <c r="H2" s="168"/>
      <c r="I2" s="21"/>
    </row>
    <row r="3" spans="1:9" s="11" customFormat="1" x14ac:dyDescent="0.2">
      <c r="A3" s="166" t="s">
        <v>2079</v>
      </c>
      <c r="B3" s="167"/>
      <c r="C3" s="168"/>
      <c r="D3" s="169"/>
      <c r="E3" s="169"/>
      <c r="F3" s="169"/>
      <c r="G3" s="169"/>
      <c r="H3" s="168"/>
      <c r="I3" s="175" t="s">
        <v>2080</v>
      </c>
    </row>
    <row r="4" spans="1:9" s="11" customFormat="1" x14ac:dyDescent="0.2">
      <c r="A4" s="169"/>
      <c r="B4" s="167"/>
      <c r="C4" s="168"/>
      <c r="D4" s="169"/>
      <c r="E4" s="169"/>
      <c r="F4" s="169"/>
      <c r="G4" s="169"/>
      <c r="H4" s="168"/>
      <c r="I4" s="170"/>
    </row>
    <row r="5" spans="1:9" s="11" customFormat="1" ht="14.25" x14ac:dyDescent="0.2">
      <c r="A5" s="685" t="s">
        <v>2081</v>
      </c>
      <c r="B5" s="685"/>
      <c r="C5" s="685"/>
      <c r="D5" s="685"/>
      <c r="E5" s="685"/>
      <c r="F5" s="685"/>
      <c r="G5" s="685"/>
      <c r="H5" s="685"/>
      <c r="I5" s="685"/>
    </row>
    <row r="6" spans="1:9" s="11" customFormat="1" x14ac:dyDescent="0.2">
      <c r="A6" s="686" t="s">
        <v>2769</v>
      </c>
      <c r="B6" s="686"/>
      <c r="C6" s="686"/>
      <c r="D6" s="686"/>
      <c r="E6" s="686"/>
      <c r="F6" s="686"/>
      <c r="G6" s="686"/>
      <c r="H6" s="686"/>
      <c r="I6" s="686"/>
    </row>
    <row r="7" spans="1:9" s="11" customFormat="1" ht="13.5" thickBot="1" x14ac:dyDescent="0.25">
      <c r="A7" s="168"/>
      <c r="B7" s="168"/>
      <c r="C7" s="168"/>
      <c r="D7" s="168"/>
      <c r="E7" s="168"/>
      <c r="F7" s="168"/>
      <c r="G7" s="168"/>
      <c r="H7" s="168"/>
      <c r="I7" s="14" t="s">
        <v>2525</v>
      </c>
    </row>
    <row r="8" spans="1:9" s="171" customFormat="1" ht="15" customHeight="1" x14ac:dyDescent="0.25">
      <c r="A8" s="687" t="s">
        <v>2425</v>
      </c>
      <c r="B8" s="586" t="s">
        <v>2313</v>
      </c>
      <c r="C8" s="586" t="s">
        <v>1602</v>
      </c>
      <c r="D8" s="586" t="s">
        <v>2314</v>
      </c>
      <c r="E8" s="586" t="s">
        <v>2315</v>
      </c>
      <c r="F8" s="586" t="s">
        <v>2316</v>
      </c>
      <c r="G8" s="586" t="s">
        <v>2317</v>
      </c>
      <c r="H8" s="586" t="s">
        <v>1603</v>
      </c>
      <c r="I8" s="690" t="s">
        <v>1798</v>
      </c>
    </row>
    <row r="9" spans="1:9" s="171" customFormat="1" ht="15" customHeight="1" x14ac:dyDescent="0.25">
      <c r="A9" s="688"/>
      <c r="B9" s="584"/>
      <c r="C9" s="584"/>
      <c r="D9" s="584"/>
      <c r="E9" s="584"/>
      <c r="F9" s="584"/>
      <c r="G9" s="584"/>
      <c r="H9" s="584"/>
      <c r="I9" s="691"/>
    </row>
    <row r="10" spans="1:9" s="171" customFormat="1" ht="15" x14ac:dyDescent="0.25">
      <c r="A10" s="688"/>
      <c r="B10" s="584"/>
      <c r="C10" s="584"/>
      <c r="D10" s="584"/>
      <c r="E10" s="584"/>
      <c r="F10" s="584"/>
      <c r="G10" s="584"/>
      <c r="H10" s="584"/>
      <c r="I10" s="691"/>
    </row>
    <row r="11" spans="1:9" s="171" customFormat="1" ht="27" customHeight="1" x14ac:dyDescent="0.25">
      <c r="A11" s="688"/>
      <c r="B11" s="584"/>
      <c r="C11" s="584"/>
      <c r="D11" s="584"/>
      <c r="E11" s="584"/>
      <c r="F11" s="584"/>
      <c r="G11" s="584"/>
      <c r="H11" s="584"/>
      <c r="I11" s="691"/>
    </row>
    <row r="12" spans="1:9" s="171" customFormat="1" ht="30" customHeight="1" thickBot="1" x14ac:dyDescent="0.3">
      <c r="A12" s="689"/>
      <c r="B12" s="585"/>
      <c r="C12" s="585"/>
      <c r="D12" s="585"/>
      <c r="E12" s="585"/>
      <c r="F12" s="585"/>
      <c r="G12" s="585"/>
      <c r="H12" s="585"/>
      <c r="I12" s="692"/>
    </row>
    <row r="13" spans="1:9" x14ac:dyDescent="0.2">
      <c r="A13" s="224" t="s">
        <v>704</v>
      </c>
      <c r="B13" s="110"/>
      <c r="C13" s="110"/>
      <c r="D13" s="322"/>
      <c r="E13" s="322"/>
      <c r="F13" s="322"/>
      <c r="G13" s="322"/>
      <c r="H13" s="322"/>
      <c r="I13" s="322"/>
    </row>
    <row r="14" spans="1:9" x14ac:dyDescent="0.2">
      <c r="A14" s="69" t="s">
        <v>1601</v>
      </c>
      <c r="B14" s="70">
        <v>11912.29969</v>
      </c>
      <c r="C14" s="70">
        <v>2323.6766699999998</v>
      </c>
      <c r="D14" s="70">
        <v>2317.5693900000001</v>
      </c>
      <c r="E14" s="323" t="s">
        <v>2033</v>
      </c>
      <c r="F14" s="323">
        <v>58.79</v>
      </c>
      <c r="G14" s="323">
        <v>19.455200000000001</v>
      </c>
      <c r="H14" s="323">
        <v>95</v>
      </c>
      <c r="I14" s="323">
        <v>16.687889999999999</v>
      </c>
    </row>
    <row r="15" spans="1:9" x14ac:dyDescent="0.2">
      <c r="A15" s="69"/>
      <c r="B15" s="70"/>
      <c r="C15" s="70"/>
      <c r="D15" s="70"/>
      <c r="E15" s="323"/>
      <c r="F15" s="323"/>
      <c r="G15" s="323"/>
      <c r="H15" s="323"/>
      <c r="I15" s="323"/>
    </row>
    <row r="16" spans="1:9" x14ac:dyDescent="0.2">
      <c r="A16" s="69" t="s">
        <v>714</v>
      </c>
      <c r="B16" s="70"/>
      <c r="C16" s="70"/>
      <c r="D16" s="70"/>
      <c r="E16" s="323"/>
      <c r="F16" s="323"/>
      <c r="G16" s="323"/>
      <c r="H16" s="323"/>
      <c r="I16" s="323"/>
    </row>
    <row r="17" spans="1:9" x14ac:dyDescent="0.2">
      <c r="A17" s="69" t="s">
        <v>1601</v>
      </c>
      <c r="B17" s="70">
        <v>304.52163999999999</v>
      </c>
      <c r="C17" s="70">
        <v>26.19123130536714</v>
      </c>
      <c r="D17" s="70">
        <v>26.19123130536714</v>
      </c>
      <c r="E17" s="325" t="s">
        <v>327</v>
      </c>
      <c r="F17" s="325" t="s">
        <v>327</v>
      </c>
      <c r="G17" s="323">
        <v>8.6007783569558924</v>
      </c>
      <c r="H17" s="323">
        <v>42.365323991950675</v>
      </c>
      <c r="I17" s="323">
        <v>13.86</v>
      </c>
    </row>
    <row r="18" spans="1:9" x14ac:dyDescent="0.2">
      <c r="A18" s="69"/>
      <c r="B18" s="70"/>
      <c r="C18" s="70"/>
      <c r="D18" s="70"/>
      <c r="E18" s="325"/>
      <c r="F18" s="325"/>
      <c r="G18" s="323"/>
      <c r="H18" s="323"/>
      <c r="I18" s="323"/>
    </row>
    <row r="19" spans="1:9" x14ac:dyDescent="0.2">
      <c r="A19" s="69" t="s">
        <v>715</v>
      </c>
      <c r="B19" s="70"/>
      <c r="C19" s="70"/>
      <c r="D19" s="70"/>
      <c r="E19" s="323"/>
      <c r="F19" s="323"/>
      <c r="G19" s="323"/>
      <c r="H19" s="323"/>
      <c r="I19" s="323"/>
    </row>
    <row r="20" spans="1:9" x14ac:dyDescent="0.2">
      <c r="A20" s="69" t="s">
        <v>1601</v>
      </c>
      <c r="B20" s="70">
        <v>8433.7854499999994</v>
      </c>
      <c r="C20" s="70">
        <v>0</v>
      </c>
      <c r="D20" s="70">
        <v>0</v>
      </c>
      <c r="E20" s="323">
        <v>0</v>
      </c>
      <c r="F20" s="323">
        <v>0</v>
      </c>
      <c r="G20" s="323">
        <v>0</v>
      </c>
      <c r="H20" s="323">
        <v>0</v>
      </c>
      <c r="I20" s="323">
        <v>0</v>
      </c>
    </row>
    <row r="21" spans="1:9" x14ac:dyDescent="0.2">
      <c r="A21" s="69"/>
      <c r="B21" s="70"/>
      <c r="C21" s="70"/>
      <c r="D21" s="70"/>
      <c r="E21" s="323"/>
      <c r="F21" s="323"/>
      <c r="G21" s="323"/>
      <c r="H21" s="323"/>
      <c r="I21" s="323"/>
    </row>
    <row r="22" spans="1:9" x14ac:dyDescent="0.2">
      <c r="A22" s="69" t="s">
        <v>717</v>
      </c>
      <c r="B22" s="70"/>
      <c r="C22" s="70"/>
      <c r="D22" s="70"/>
      <c r="E22" s="323"/>
      <c r="F22" s="323"/>
      <c r="G22" s="323"/>
      <c r="H22" s="323"/>
      <c r="I22" s="323"/>
    </row>
    <row r="23" spans="1:9" x14ac:dyDescent="0.2">
      <c r="A23" s="69" t="s">
        <v>1601</v>
      </c>
      <c r="B23" s="70">
        <v>105.9365</v>
      </c>
      <c r="C23" s="70">
        <v>17.791049999999998</v>
      </c>
      <c r="D23" s="70">
        <v>17.791049999999998</v>
      </c>
      <c r="E23" s="323">
        <v>0</v>
      </c>
      <c r="F23" s="323">
        <v>0</v>
      </c>
      <c r="G23" s="323">
        <v>16.79</v>
      </c>
      <c r="H23" s="323">
        <v>95</v>
      </c>
      <c r="I23" s="323">
        <v>16.559999999999999</v>
      </c>
    </row>
    <row r="24" spans="1:9" x14ac:dyDescent="0.2">
      <c r="A24" s="69"/>
      <c r="B24" s="70"/>
      <c r="C24" s="70"/>
      <c r="D24" s="70"/>
      <c r="E24" s="323"/>
      <c r="F24" s="323"/>
      <c r="G24" s="323"/>
      <c r="H24" s="323"/>
      <c r="I24" s="323"/>
    </row>
    <row r="25" spans="1:9" x14ac:dyDescent="0.2">
      <c r="A25" s="69" t="s">
        <v>721</v>
      </c>
      <c r="B25" s="70"/>
      <c r="C25" s="70"/>
      <c r="D25" s="70"/>
      <c r="E25" s="323"/>
      <c r="F25" s="323"/>
      <c r="G25" s="323"/>
      <c r="H25" s="323"/>
      <c r="I25" s="323"/>
    </row>
    <row r="26" spans="1:9" x14ac:dyDescent="0.2">
      <c r="A26" s="69" t="s">
        <v>1601</v>
      </c>
      <c r="B26" s="70">
        <v>513.10303999999996</v>
      </c>
      <c r="C26" s="70">
        <v>0</v>
      </c>
      <c r="D26" s="70">
        <v>0</v>
      </c>
      <c r="E26" s="323">
        <v>0</v>
      </c>
      <c r="F26" s="323">
        <v>0</v>
      </c>
      <c r="G26" s="323">
        <v>0</v>
      </c>
      <c r="H26" s="323">
        <v>95</v>
      </c>
      <c r="I26" s="323">
        <v>15.39</v>
      </c>
    </row>
    <row r="27" spans="1:9" x14ac:dyDescent="0.2">
      <c r="A27" s="69"/>
      <c r="B27" s="70"/>
      <c r="C27" s="70"/>
      <c r="D27" s="70"/>
      <c r="E27" s="323"/>
      <c r="F27" s="323"/>
      <c r="G27" s="323"/>
      <c r="H27" s="323"/>
      <c r="I27" s="323"/>
    </row>
    <row r="28" spans="1:9" x14ac:dyDescent="0.2">
      <c r="A28" s="69" t="s">
        <v>2508</v>
      </c>
      <c r="B28" s="70"/>
      <c r="C28" s="70"/>
      <c r="D28" s="70"/>
      <c r="E28" s="323"/>
      <c r="F28" s="323"/>
      <c r="G28" s="323"/>
      <c r="H28" s="323"/>
      <c r="I28" s="323"/>
    </row>
    <row r="29" spans="1:9" x14ac:dyDescent="0.2">
      <c r="A29" s="69" t="s">
        <v>1601</v>
      </c>
      <c r="B29" s="70">
        <v>21209.806783399999</v>
      </c>
      <c r="C29" s="70">
        <v>0</v>
      </c>
      <c r="D29" s="70">
        <v>2009.3501140894939</v>
      </c>
      <c r="E29" s="323">
        <v>7.52</v>
      </c>
      <c r="F29" s="323">
        <v>8.3699999999999992</v>
      </c>
      <c r="G29" s="323">
        <v>9.4700000000000006</v>
      </c>
      <c r="H29" s="323">
        <v>95</v>
      </c>
      <c r="I29" s="323">
        <v>9</v>
      </c>
    </row>
    <row r="30" spans="1:9" x14ac:dyDescent="0.2">
      <c r="A30" s="69" t="s">
        <v>1595</v>
      </c>
      <c r="B30" s="70">
        <v>23521.329368400002</v>
      </c>
      <c r="C30" s="70">
        <v>0</v>
      </c>
      <c r="D30" s="70">
        <v>1551.7193630891045</v>
      </c>
      <c r="E30" s="323">
        <v>3.8301799723119521</v>
      </c>
      <c r="F30" s="323">
        <v>1.6</v>
      </c>
      <c r="G30" s="323">
        <v>6.6</v>
      </c>
      <c r="H30" s="323">
        <v>95</v>
      </c>
      <c r="I30" s="323">
        <v>6.27</v>
      </c>
    </row>
    <row r="31" spans="1:9" x14ac:dyDescent="0.2">
      <c r="A31" s="69" t="s">
        <v>1596</v>
      </c>
      <c r="B31" s="70">
        <v>2858.0060602000003</v>
      </c>
      <c r="C31" s="70">
        <v>0</v>
      </c>
      <c r="D31" s="70">
        <v>164.51443969525033</v>
      </c>
      <c r="E31" s="323">
        <v>9.75</v>
      </c>
      <c r="F31" s="323">
        <v>6.56</v>
      </c>
      <c r="G31" s="323">
        <v>5.76</v>
      </c>
      <c r="H31" s="323">
        <v>95</v>
      </c>
      <c r="I31" s="323">
        <v>5.47</v>
      </c>
    </row>
    <row r="32" spans="1:9" x14ac:dyDescent="0.2">
      <c r="A32" s="69"/>
      <c r="B32" s="70"/>
      <c r="C32" s="70"/>
      <c r="D32" s="70"/>
      <c r="E32" s="323"/>
      <c r="F32" s="323"/>
      <c r="G32" s="323"/>
      <c r="H32" s="323"/>
      <c r="I32" s="323"/>
    </row>
    <row r="33" spans="1:9" x14ac:dyDescent="0.2">
      <c r="A33" s="69" t="s">
        <v>2511</v>
      </c>
      <c r="B33" s="70"/>
      <c r="C33" s="70"/>
      <c r="D33" s="70"/>
      <c r="E33" s="323"/>
      <c r="F33" s="323"/>
      <c r="G33" s="323"/>
      <c r="H33" s="323"/>
      <c r="I33" s="323"/>
    </row>
    <row r="34" spans="1:9" x14ac:dyDescent="0.2">
      <c r="A34" s="69" t="s">
        <v>1601</v>
      </c>
      <c r="B34" s="70">
        <v>30733.02016</v>
      </c>
      <c r="C34" s="70">
        <v>5794.35887</v>
      </c>
      <c r="D34" s="70">
        <v>5097.244099442164</v>
      </c>
      <c r="E34" s="323">
        <v>0.44</v>
      </c>
      <c r="F34" s="323">
        <v>0.31</v>
      </c>
      <c r="G34" s="323">
        <v>17</v>
      </c>
      <c r="H34" s="323">
        <v>90</v>
      </c>
      <c r="I34" s="323">
        <v>14.39</v>
      </c>
    </row>
    <row r="35" spans="1:9" x14ac:dyDescent="0.2">
      <c r="A35" s="69" t="s">
        <v>1595</v>
      </c>
      <c r="B35" s="70">
        <v>1467.76098</v>
      </c>
      <c r="C35" s="70">
        <v>90.609570000000005</v>
      </c>
      <c r="D35" s="70">
        <v>74.604984942736763</v>
      </c>
      <c r="E35" s="323">
        <v>0.36</v>
      </c>
      <c r="F35" s="323">
        <v>0.27</v>
      </c>
      <c r="G35" s="323">
        <v>5</v>
      </c>
      <c r="H35" s="323">
        <v>90</v>
      </c>
      <c r="I35" s="323">
        <v>4.6100000000000003</v>
      </c>
    </row>
    <row r="36" spans="1:9" x14ac:dyDescent="0.2">
      <c r="A36" s="69" t="s">
        <v>1596</v>
      </c>
      <c r="B36" s="70">
        <v>664.80611999999996</v>
      </c>
      <c r="C36" s="70">
        <v>34.59599</v>
      </c>
      <c r="D36" s="70">
        <v>29.846441642464285</v>
      </c>
      <c r="E36" s="323">
        <v>0.33</v>
      </c>
      <c r="F36" s="323">
        <v>0</v>
      </c>
      <c r="G36" s="323">
        <v>4</v>
      </c>
      <c r="H36" s="323">
        <v>90</v>
      </c>
      <c r="I36" s="323">
        <v>3.26</v>
      </c>
    </row>
    <row r="37" spans="1:9" x14ac:dyDescent="0.2">
      <c r="A37" s="69"/>
      <c r="B37" s="70"/>
      <c r="C37" s="70"/>
      <c r="D37" s="70"/>
      <c r="E37" s="323"/>
      <c r="F37" s="323"/>
      <c r="G37" s="323"/>
      <c r="H37" s="323"/>
      <c r="I37" s="323"/>
    </row>
    <row r="38" spans="1:9" x14ac:dyDescent="0.2">
      <c r="A38" s="69" t="s">
        <v>2513</v>
      </c>
      <c r="B38" s="70"/>
      <c r="C38" s="70"/>
      <c r="D38" s="70"/>
      <c r="E38" s="323"/>
      <c r="F38" s="323"/>
      <c r="G38" s="323"/>
      <c r="H38" s="323"/>
      <c r="I38" s="323"/>
    </row>
    <row r="39" spans="1:9" x14ac:dyDescent="0.2">
      <c r="A39" s="69" t="s">
        <v>1601</v>
      </c>
      <c r="B39" s="70">
        <v>70830.720389660579</v>
      </c>
      <c r="C39" s="70">
        <v>10891.551680042296</v>
      </c>
      <c r="D39" s="70">
        <v>10891.551680042296</v>
      </c>
      <c r="E39" s="323">
        <v>0.16280365782607595</v>
      </c>
      <c r="F39" s="323">
        <v>1.4590226817601691E-2</v>
      </c>
      <c r="G39" s="323">
        <v>15.376875485841</v>
      </c>
      <c r="H39" s="325" t="s">
        <v>1597</v>
      </c>
      <c r="I39" s="325" t="s">
        <v>1598</v>
      </c>
    </row>
    <row r="40" spans="1:9" x14ac:dyDescent="0.2">
      <c r="A40" s="69" t="s">
        <v>1595</v>
      </c>
      <c r="B40" s="70">
        <v>83170.147069856015</v>
      </c>
      <c r="C40" s="70">
        <v>6825.5452305856807</v>
      </c>
      <c r="D40" s="70">
        <v>6825.5452305856807</v>
      </c>
      <c r="E40" s="323">
        <v>7.9582752574074902E-3</v>
      </c>
      <c r="F40" s="323">
        <v>2.0336269632258235E-3</v>
      </c>
      <c r="G40" s="323">
        <v>8.2067249741097505</v>
      </c>
      <c r="H40" s="325" t="s">
        <v>1597</v>
      </c>
      <c r="I40" s="325" t="s">
        <v>1599</v>
      </c>
    </row>
    <row r="41" spans="1:9" x14ac:dyDescent="0.2">
      <c r="A41" s="69" t="s">
        <v>1596</v>
      </c>
      <c r="B41" s="70">
        <v>11806.917401922377</v>
      </c>
      <c r="C41" s="70">
        <v>767.94094861100007</v>
      </c>
      <c r="D41" s="70">
        <v>767.94094861100007</v>
      </c>
      <c r="E41" s="323">
        <v>2.6634382566585957E-2</v>
      </c>
      <c r="F41" s="323">
        <v>8.1731829379889862E-3</v>
      </c>
      <c r="G41" s="323">
        <v>6.5041612680881906</v>
      </c>
      <c r="H41" s="325" t="s">
        <v>1597</v>
      </c>
      <c r="I41" s="325" t="s">
        <v>1600</v>
      </c>
    </row>
    <row r="42" spans="1:9" x14ac:dyDescent="0.2">
      <c r="A42" s="69"/>
      <c r="B42" s="70"/>
      <c r="C42" s="70"/>
      <c r="D42" s="70"/>
      <c r="E42" s="323"/>
      <c r="F42" s="323"/>
      <c r="G42" s="323"/>
      <c r="H42" s="325"/>
      <c r="I42" s="325"/>
    </row>
    <row r="43" spans="1:9" x14ac:dyDescent="0.2">
      <c r="A43" s="69" t="s">
        <v>2517</v>
      </c>
      <c r="B43" s="70"/>
      <c r="C43" s="70"/>
      <c r="D43" s="70"/>
      <c r="E43" s="323"/>
      <c r="F43" s="323"/>
      <c r="G43" s="323"/>
      <c r="H43" s="323"/>
      <c r="I43" s="323"/>
    </row>
    <row r="44" spans="1:9" x14ac:dyDescent="0.2">
      <c r="A44" s="69" t="s">
        <v>1595</v>
      </c>
      <c r="B44" s="70">
        <v>20730.061460000001</v>
      </c>
      <c r="C44" s="70">
        <v>1929.8208</v>
      </c>
      <c r="D44" s="70">
        <v>1833.3297600000001</v>
      </c>
      <c r="E44" s="323">
        <v>1.72</v>
      </c>
      <c r="F44" s="323">
        <v>0.28000000000000003</v>
      </c>
      <c r="G44" s="323">
        <v>8.3578947368421108</v>
      </c>
      <c r="H44" s="323">
        <v>95</v>
      </c>
      <c r="I44" s="323">
        <v>7.94</v>
      </c>
    </row>
    <row r="45" spans="1:9" x14ac:dyDescent="0.2">
      <c r="A45" s="69" t="s">
        <v>1596</v>
      </c>
      <c r="B45" s="70">
        <v>3197.3750599999998</v>
      </c>
      <c r="C45" s="70">
        <v>252.90974736842108</v>
      </c>
      <c r="D45" s="70">
        <v>240.26426000000001</v>
      </c>
      <c r="E45" s="323">
        <v>2.99</v>
      </c>
      <c r="F45" s="323">
        <v>0.68</v>
      </c>
      <c r="G45" s="323">
        <v>6.5052631578947402</v>
      </c>
      <c r="H45" s="323">
        <v>95</v>
      </c>
      <c r="I45" s="323">
        <v>6.18</v>
      </c>
    </row>
    <row r="46" spans="1:9" x14ac:dyDescent="0.2">
      <c r="A46" s="69"/>
      <c r="B46" s="70"/>
      <c r="C46" s="70"/>
      <c r="D46" s="70"/>
      <c r="E46" s="323"/>
      <c r="F46" s="323"/>
      <c r="G46" s="323"/>
      <c r="H46" s="323"/>
      <c r="I46" s="323"/>
    </row>
    <row r="47" spans="1:9" x14ac:dyDescent="0.2">
      <c r="A47" s="69" t="s">
        <v>2518</v>
      </c>
      <c r="B47" s="70"/>
      <c r="C47" s="70"/>
      <c r="D47" s="70"/>
      <c r="E47" s="323"/>
      <c r="F47" s="323"/>
      <c r="G47" s="323"/>
      <c r="H47" s="323"/>
      <c r="I47" s="323"/>
    </row>
    <row r="48" spans="1:9" x14ac:dyDescent="0.2">
      <c r="A48" s="69" t="s">
        <v>1601</v>
      </c>
      <c r="B48" s="70">
        <v>5642.1939699999994</v>
      </c>
      <c r="C48" s="70">
        <v>5305.4856300000001</v>
      </c>
      <c r="D48" s="70">
        <v>5040.2113499999996</v>
      </c>
      <c r="E48" s="323">
        <v>11.06</v>
      </c>
      <c r="F48" s="323">
        <v>1.85</v>
      </c>
      <c r="G48" s="323">
        <v>0</v>
      </c>
      <c r="H48" s="323">
        <v>95</v>
      </c>
      <c r="I48" s="323">
        <v>17.510000000000002</v>
      </c>
    </row>
    <row r="49" spans="1:9" x14ac:dyDescent="0.2">
      <c r="A49" s="69" t="s">
        <v>1595</v>
      </c>
      <c r="B49" s="70">
        <v>3795.18109</v>
      </c>
      <c r="C49" s="70">
        <v>1184.4268100000002</v>
      </c>
      <c r="D49" s="70">
        <v>1125.2054699999999</v>
      </c>
      <c r="E49" s="323">
        <v>7.89</v>
      </c>
      <c r="F49" s="323">
        <v>2.0699999999999998</v>
      </c>
      <c r="G49" s="323">
        <v>0</v>
      </c>
      <c r="H49" s="323">
        <v>95</v>
      </c>
      <c r="I49" s="323">
        <v>5.73</v>
      </c>
    </row>
    <row r="50" spans="1:9" x14ac:dyDescent="0.2">
      <c r="A50" s="69" t="s">
        <v>1596</v>
      </c>
      <c r="B50" s="70">
        <v>91044.120269999999</v>
      </c>
      <c r="C50" s="70">
        <v>18961.393110000001</v>
      </c>
      <c r="D50" s="70">
        <v>18013.32345</v>
      </c>
      <c r="E50" s="323">
        <v>4.55</v>
      </c>
      <c r="F50" s="323">
        <v>0</v>
      </c>
      <c r="G50" s="323">
        <v>0</v>
      </c>
      <c r="H50" s="323">
        <v>95</v>
      </c>
      <c r="I50" s="323">
        <v>3.26</v>
      </c>
    </row>
    <row r="51" spans="1:9" x14ac:dyDescent="0.2">
      <c r="A51" s="69"/>
      <c r="B51" s="70"/>
      <c r="C51" s="70"/>
      <c r="D51" s="70"/>
      <c r="E51" s="323"/>
      <c r="F51" s="323"/>
      <c r="G51" s="323"/>
      <c r="H51" s="323"/>
      <c r="I51" s="323"/>
    </row>
    <row r="52" spans="1:9" x14ac:dyDescent="0.2">
      <c r="A52" s="69" t="s">
        <v>2520</v>
      </c>
      <c r="B52" s="70"/>
      <c r="C52" s="70"/>
      <c r="D52" s="70"/>
      <c r="E52" s="323"/>
      <c r="F52" s="323"/>
      <c r="G52" s="323"/>
      <c r="H52" s="323"/>
      <c r="I52" s="323"/>
    </row>
    <row r="53" spans="1:9" x14ac:dyDescent="0.2">
      <c r="A53" s="69" t="s">
        <v>1601</v>
      </c>
      <c r="B53" s="70">
        <v>20888.513179999998</v>
      </c>
      <c r="C53" s="70">
        <v>3172.962</v>
      </c>
      <c r="D53" s="70">
        <v>2982.1219999999998</v>
      </c>
      <c r="E53" s="323">
        <v>7.44</v>
      </c>
      <c r="F53" s="323">
        <v>2.62</v>
      </c>
      <c r="G53" s="323">
        <v>14</v>
      </c>
      <c r="H53" s="323">
        <v>92.5</v>
      </c>
      <c r="I53" s="323">
        <v>13.84</v>
      </c>
    </row>
    <row r="54" spans="1:9" x14ac:dyDescent="0.2">
      <c r="A54" s="69" t="s">
        <v>1595</v>
      </c>
      <c r="B54" s="70">
        <v>2265.8597400000003</v>
      </c>
      <c r="C54" s="70">
        <v>92.53746000000001</v>
      </c>
      <c r="D54" s="70">
        <v>83.469649999999987</v>
      </c>
      <c r="E54" s="323">
        <v>0.33</v>
      </c>
      <c r="F54" s="323">
        <v>0</v>
      </c>
      <c r="G54" s="323">
        <v>4</v>
      </c>
      <c r="H54" s="323">
        <v>92.5</v>
      </c>
      <c r="I54" s="323">
        <v>4.2</v>
      </c>
    </row>
    <row r="55" spans="1:9" x14ac:dyDescent="0.2">
      <c r="A55" s="69" t="s">
        <v>1596</v>
      </c>
      <c r="B55" s="70">
        <v>542.82040000000006</v>
      </c>
      <c r="C55" s="70">
        <v>17.170900000000003</v>
      </c>
      <c r="D55" s="70">
        <v>15.453809999999999</v>
      </c>
      <c r="E55" s="323">
        <v>0</v>
      </c>
      <c r="F55" s="323">
        <v>0</v>
      </c>
      <c r="G55" s="323">
        <v>3</v>
      </c>
      <c r="H55" s="323">
        <v>90</v>
      </c>
      <c r="I55" s="323">
        <v>2.84</v>
      </c>
    </row>
    <row r="56" spans="1:9" x14ac:dyDescent="0.2">
      <c r="A56" s="69"/>
      <c r="B56" s="70"/>
      <c r="C56" s="70"/>
      <c r="D56" s="70"/>
      <c r="E56" s="323"/>
      <c r="F56" s="323"/>
      <c r="G56" s="323"/>
      <c r="H56" s="323"/>
      <c r="I56" s="323"/>
    </row>
    <row r="57" spans="1:9" x14ac:dyDescent="0.2">
      <c r="A57" s="69" t="s">
        <v>2524</v>
      </c>
      <c r="B57" s="70"/>
      <c r="C57" s="70"/>
      <c r="D57" s="70"/>
      <c r="E57" s="323"/>
      <c r="F57" s="323"/>
      <c r="G57" s="323"/>
      <c r="H57" s="323"/>
      <c r="I57" s="323"/>
    </row>
    <row r="58" spans="1:9" x14ac:dyDescent="0.2">
      <c r="A58" s="69" t="s">
        <v>1601</v>
      </c>
      <c r="B58" s="70">
        <v>244082.00906274002</v>
      </c>
      <c r="C58" s="70">
        <v>39776.340494449949</v>
      </c>
      <c r="D58" s="70">
        <v>39776.340494449949</v>
      </c>
      <c r="E58" s="323">
        <v>17.703504919899164</v>
      </c>
      <c r="F58" s="323">
        <v>1.8606876890347994</v>
      </c>
      <c r="G58" s="323">
        <v>16.296301659916953</v>
      </c>
      <c r="H58" s="323">
        <v>95</v>
      </c>
      <c r="I58" s="323">
        <v>15.481486576921103</v>
      </c>
    </row>
    <row r="59" spans="1:9" x14ac:dyDescent="0.2">
      <c r="A59" s="69" t="s">
        <v>1595</v>
      </c>
      <c r="B59" s="70">
        <v>5180.3765300000005</v>
      </c>
      <c r="C59" s="70">
        <v>345.16848819390003</v>
      </c>
      <c r="D59" s="70">
        <v>345.16848819390003</v>
      </c>
      <c r="E59" s="323">
        <v>9.8591549295774641</v>
      </c>
      <c r="F59" s="323">
        <v>0.42418973416668837</v>
      </c>
      <c r="G59" s="323">
        <v>6.6630000000000011</v>
      </c>
      <c r="H59" s="323">
        <v>95</v>
      </c>
      <c r="I59" s="323">
        <v>6.3298499999999995</v>
      </c>
    </row>
    <row r="60" spans="1:9" ht="13.5" thickBot="1" x14ac:dyDescent="0.25">
      <c r="A60" s="67" t="s">
        <v>1596</v>
      </c>
      <c r="B60" s="112">
        <v>2480.7788500000001</v>
      </c>
      <c r="C60" s="112">
        <v>137.33591713600003</v>
      </c>
      <c r="D60" s="112">
        <v>137.33591713600003</v>
      </c>
      <c r="E60" s="324">
        <v>13.186813186813188</v>
      </c>
      <c r="F60" s="324">
        <v>1.7522649503368837</v>
      </c>
      <c r="G60" s="324">
        <v>5.5360000000000014</v>
      </c>
      <c r="H60" s="324">
        <v>95</v>
      </c>
      <c r="I60" s="324">
        <v>5.2591999999999999</v>
      </c>
    </row>
    <row r="61" spans="1:9" x14ac:dyDescent="0.2">
      <c r="B61" s="192"/>
      <c r="C61" s="192"/>
      <c r="D61" s="248"/>
      <c r="E61" s="248"/>
      <c r="F61" s="248"/>
      <c r="G61" s="248"/>
      <c r="H61" s="248"/>
      <c r="I61" s="248"/>
    </row>
    <row r="62" spans="1:9" x14ac:dyDescent="0.2">
      <c r="B62" s="192"/>
      <c r="C62" s="192"/>
      <c r="D62" s="248"/>
      <c r="E62" s="248"/>
      <c r="F62" s="248"/>
      <c r="G62" s="248"/>
      <c r="H62" s="248"/>
      <c r="I62" s="248"/>
    </row>
    <row r="63" spans="1:9" x14ac:dyDescent="0.2">
      <c r="B63" s="192"/>
      <c r="C63" s="192"/>
      <c r="D63" s="248"/>
      <c r="E63" s="248"/>
      <c r="F63" s="248"/>
      <c r="G63" s="248"/>
      <c r="H63" s="248"/>
      <c r="I63" s="248"/>
    </row>
    <row r="64" spans="1:9" x14ac:dyDescent="0.2">
      <c r="B64" s="192"/>
      <c r="C64" s="192"/>
      <c r="D64" s="248"/>
      <c r="E64" s="248"/>
      <c r="F64" s="248"/>
      <c r="G64" s="248"/>
      <c r="H64" s="248"/>
      <c r="I64" s="248"/>
    </row>
    <row r="65" spans="2:9" x14ac:dyDescent="0.2">
      <c r="B65" s="192"/>
      <c r="C65" s="192"/>
      <c r="D65" s="248"/>
      <c r="E65" s="248"/>
      <c r="F65" s="248"/>
      <c r="G65" s="248"/>
      <c r="H65" s="248"/>
      <c r="I65" s="248"/>
    </row>
    <row r="66" spans="2:9" x14ac:dyDescent="0.2">
      <c r="B66" s="192"/>
      <c r="C66" s="192"/>
      <c r="D66" s="248"/>
      <c r="E66" s="248"/>
      <c r="F66" s="248"/>
      <c r="G66" s="248"/>
      <c r="H66" s="248"/>
      <c r="I66" s="248"/>
    </row>
    <row r="67" spans="2:9" x14ac:dyDescent="0.2">
      <c r="B67" s="192"/>
      <c r="C67" s="192"/>
      <c r="D67" s="248"/>
      <c r="E67" s="248"/>
      <c r="F67" s="248"/>
      <c r="G67" s="248"/>
      <c r="H67" s="248"/>
      <c r="I67" s="248"/>
    </row>
    <row r="68" spans="2:9" x14ac:dyDescent="0.2">
      <c r="B68" s="192"/>
      <c r="C68" s="192"/>
      <c r="D68" s="248"/>
      <c r="E68" s="248"/>
      <c r="F68" s="248"/>
      <c r="G68" s="248"/>
      <c r="H68" s="248"/>
      <c r="I68" s="248"/>
    </row>
    <row r="69" spans="2:9" x14ac:dyDescent="0.2">
      <c r="B69" s="192"/>
      <c r="C69" s="192"/>
      <c r="D69" s="248"/>
      <c r="E69" s="248"/>
      <c r="F69" s="248"/>
      <c r="G69" s="248"/>
      <c r="H69" s="248"/>
      <c r="I69" s="248"/>
    </row>
    <row r="70" spans="2:9" x14ac:dyDescent="0.2">
      <c r="B70" s="192"/>
      <c r="C70" s="192"/>
      <c r="D70" s="248"/>
      <c r="E70" s="248"/>
      <c r="F70" s="248"/>
      <c r="G70" s="248"/>
      <c r="H70" s="248"/>
      <c r="I70" s="248"/>
    </row>
    <row r="71" spans="2:9" x14ac:dyDescent="0.2">
      <c r="B71" s="192"/>
      <c r="C71" s="192"/>
      <c r="D71" s="248"/>
      <c r="E71" s="248"/>
      <c r="F71" s="248"/>
      <c r="G71" s="248"/>
      <c r="H71" s="248"/>
      <c r="I71" s="248"/>
    </row>
    <row r="72" spans="2:9" x14ac:dyDescent="0.2">
      <c r="B72" s="192"/>
      <c r="C72" s="192"/>
      <c r="D72" s="248"/>
      <c r="E72" s="248"/>
      <c r="F72" s="248"/>
      <c r="G72" s="248"/>
      <c r="H72" s="248"/>
      <c r="I72" s="248"/>
    </row>
    <row r="73" spans="2:9" x14ac:dyDescent="0.2">
      <c r="B73" s="192"/>
      <c r="C73" s="192"/>
      <c r="D73" s="248"/>
      <c r="E73" s="248"/>
      <c r="F73" s="248"/>
      <c r="G73" s="248"/>
      <c r="H73" s="248"/>
      <c r="I73" s="248"/>
    </row>
    <row r="74" spans="2:9" x14ac:dyDescent="0.2">
      <c r="B74" s="192"/>
      <c r="C74" s="192"/>
      <c r="D74" s="248"/>
      <c r="E74" s="248"/>
      <c r="F74" s="248"/>
      <c r="G74" s="248"/>
      <c r="H74" s="248"/>
      <c r="I74" s="248"/>
    </row>
    <row r="75" spans="2:9" x14ac:dyDescent="0.2">
      <c r="B75" s="192"/>
      <c r="C75" s="192"/>
      <c r="D75" s="248"/>
      <c r="E75" s="248"/>
      <c r="F75" s="248"/>
      <c r="G75" s="248"/>
      <c r="H75" s="248"/>
      <c r="I75" s="248"/>
    </row>
    <row r="76" spans="2:9" x14ac:dyDescent="0.2">
      <c r="B76" s="192"/>
      <c r="C76" s="192"/>
      <c r="D76" s="248"/>
      <c r="E76" s="248"/>
      <c r="F76" s="248"/>
      <c r="G76" s="248"/>
      <c r="H76" s="248"/>
      <c r="I76" s="248"/>
    </row>
    <row r="77" spans="2:9" x14ac:dyDescent="0.2">
      <c r="B77" s="192"/>
      <c r="C77" s="192"/>
      <c r="D77" s="248"/>
      <c r="E77" s="248"/>
      <c r="F77" s="248"/>
      <c r="G77" s="248"/>
      <c r="H77" s="248"/>
      <c r="I77" s="248"/>
    </row>
    <row r="78" spans="2:9" x14ac:dyDescent="0.2">
      <c r="B78" s="192"/>
      <c r="C78" s="192"/>
      <c r="D78" s="248"/>
      <c r="E78" s="248"/>
      <c r="F78" s="248"/>
      <c r="G78" s="248"/>
      <c r="H78" s="248"/>
      <c r="I78" s="248"/>
    </row>
    <row r="79" spans="2:9" x14ac:dyDescent="0.2">
      <c r="B79" s="192"/>
      <c r="C79" s="192"/>
      <c r="D79" s="248"/>
      <c r="E79" s="248"/>
      <c r="F79" s="248"/>
      <c r="G79" s="248"/>
      <c r="H79" s="248"/>
      <c r="I79" s="248"/>
    </row>
    <row r="80" spans="2:9" x14ac:dyDescent="0.2">
      <c r="B80" s="192"/>
      <c r="C80" s="192"/>
      <c r="D80" s="248"/>
      <c r="E80" s="248"/>
      <c r="F80" s="248"/>
      <c r="G80" s="248"/>
      <c r="H80" s="248"/>
      <c r="I80" s="248"/>
    </row>
    <row r="81" spans="2:9" x14ac:dyDescent="0.2">
      <c r="B81" s="192"/>
      <c r="C81" s="192"/>
      <c r="D81" s="248"/>
      <c r="E81" s="248"/>
      <c r="F81" s="248"/>
      <c r="G81" s="248"/>
      <c r="H81" s="248"/>
      <c r="I81" s="248"/>
    </row>
    <row r="82" spans="2:9" x14ac:dyDescent="0.2">
      <c r="B82" s="192"/>
      <c r="C82" s="192"/>
      <c r="D82" s="248"/>
      <c r="E82" s="248"/>
      <c r="F82" s="248"/>
      <c r="G82" s="248"/>
      <c r="H82" s="248"/>
      <c r="I82" s="248"/>
    </row>
    <row r="83" spans="2:9" x14ac:dyDescent="0.2">
      <c r="B83" s="192"/>
      <c r="C83" s="192"/>
      <c r="D83" s="248"/>
      <c r="E83" s="248"/>
      <c r="F83" s="248"/>
      <c r="G83" s="248"/>
      <c r="H83" s="248"/>
      <c r="I83" s="248"/>
    </row>
    <row r="84" spans="2:9" x14ac:dyDescent="0.2">
      <c r="B84" s="192"/>
      <c r="C84" s="192"/>
      <c r="D84" s="248"/>
      <c r="E84" s="248"/>
      <c r="F84" s="248"/>
      <c r="G84" s="248"/>
      <c r="H84" s="248"/>
      <c r="I84" s="248"/>
    </row>
    <row r="85" spans="2:9" x14ac:dyDescent="0.2">
      <c r="B85" s="192"/>
      <c r="C85" s="192"/>
      <c r="D85" s="248"/>
      <c r="E85" s="248"/>
      <c r="F85" s="248"/>
      <c r="G85" s="248"/>
      <c r="H85" s="248"/>
      <c r="I85" s="248"/>
    </row>
    <row r="86" spans="2:9" x14ac:dyDescent="0.2">
      <c r="B86" s="192"/>
      <c r="C86" s="192"/>
      <c r="D86" s="248"/>
      <c r="E86" s="248"/>
      <c r="F86" s="248"/>
      <c r="G86" s="248"/>
      <c r="H86" s="248"/>
      <c r="I86" s="248"/>
    </row>
    <row r="87" spans="2:9" x14ac:dyDescent="0.2">
      <c r="B87" s="192"/>
      <c r="C87" s="192"/>
      <c r="D87" s="248"/>
      <c r="E87" s="248"/>
      <c r="F87" s="248"/>
      <c r="G87" s="248"/>
      <c r="H87" s="248"/>
      <c r="I87" s="248"/>
    </row>
    <row r="88" spans="2:9" x14ac:dyDescent="0.2">
      <c r="B88" s="192"/>
      <c r="C88" s="192"/>
      <c r="D88" s="248"/>
      <c r="E88" s="248"/>
      <c r="F88" s="248"/>
      <c r="G88" s="248"/>
      <c r="H88" s="248"/>
      <c r="I88" s="248"/>
    </row>
    <row r="89" spans="2:9" x14ac:dyDescent="0.2">
      <c r="B89" s="192"/>
      <c r="C89" s="192"/>
      <c r="D89" s="248"/>
      <c r="E89" s="248"/>
      <c r="F89" s="248"/>
      <c r="G89" s="248"/>
      <c r="H89" s="248"/>
      <c r="I89" s="248"/>
    </row>
    <row r="90" spans="2:9" x14ac:dyDescent="0.2">
      <c r="B90" s="192"/>
      <c r="C90" s="192"/>
      <c r="D90" s="248"/>
      <c r="E90" s="248"/>
      <c r="F90" s="248"/>
      <c r="G90" s="248"/>
      <c r="H90" s="248"/>
      <c r="I90" s="248"/>
    </row>
    <row r="91" spans="2:9" x14ac:dyDescent="0.2">
      <c r="B91" s="192"/>
      <c r="C91" s="192"/>
      <c r="D91" s="248"/>
      <c r="E91" s="248"/>
      <c r="F91" s="248"/>
      <c r="G91" s="248"/>
      <c r="H91" s="248"/>
      <c r="I91" s="248"/>
    </row>
    <row r="92" spans="2:9" x14ac:dyDescent="0.2">
      <c r="B92" s="192"/>
      <c r="C92" s="192"/>
      <c r="D92" s="248"/>
      <c r="E92" s="248"/>
      <c r="F92" s="248"/>
      <c r="G92" s="248"/>
      <c r="H92" s="248"/>
      <c r="I92" s="248"/>
    </row>
    <row r="93" spans="2:9" x14ac:dyDescent="0.2">
      <c r="B93" s="192"/>
      <c r="C93" s="192"/>
      <c r="D93" s="248"/>
      <c r="E93" s="248"/>
      <c r="F93" s="248"/>
      <c r="G93" s="248"/>
      <c r="H93" s="248"/>
      <c r="I93" s="248"/>
    </row>
    <row r="94" spans="2:9" x14ac:dyDescent="0.2">
      <c r="B94" s="192"/>
      <c r="C94" s="192"/>
      <c r="D94" s="248"/>
      <c r="E94" s="248"/>
      <c r="F94" s="248"/>
      <c r="G94" s="248"/>
      <c r="H94" s="248"/>
      <c r="I94" s="248"/>
    </row>
    <row r="95" spans="2:9" x14ac:dyDescent="0.2">
      <c r="B95" s="192"/>
      <c r="C95" s="192"/>
      <c r="D95" s="248"/>
      <c r="E95" s="248"/>
      <c r="F95" s="248"/>
      <c r="G95" s="248"/>
      <c r="H95" s="248"/>
      <c r="I95" s="248"/>
    </row>
    <row r="96" spans="2:9" x14ac:dyDescent="0.2">
      <c r="B96" s="192"/>
      <c r="C96" s="192"/>
      <c r="D96" s="248"/>
      <c r="E96" s="248"/>
      <c r="F96" s="248"/>
      <c r="G96" s="248"/>
      <c r="H96" s="248"/>
      <c r="I96" s="248"/>
    </row>
    <row r="97" spans="2:9" x14ac:dyDescent="0.2">
      <c r="B97" s="192"/>
      <c r="C97" s="192"/>
      <c r="D97" s="248"/>
      <c r="E97" s="248"/>
      <c r="F97" s="248"/>
      <c r="G97" s="248"/>
      <c r="H97" s="248"/>
      <c r="I97" s="248"/>
    </row>
    <row r="98" spans="2:9" x14ac:dyDescent="0.2">
      <c r="B98" s="192"/>
      <c r="C98" s="192"/>
      <c r="D98" s="248"/>
      <c r="E98" s="248"/>
      <c r="F98" s="248"/>
      <c r="G98" s="248"/>
      <c r="H98" s="248"/>
      <c r="I98" s="248"/>
    </row>
    <row r="99" spans="2:9" x14ac:dyDescent="0.2">
      <c r="B99" s="192"/>
      <c r="C99" s="192"/>
      <c r="D99" s="248"/>
      <c r="E99" s="248"/>
      <c r="F99" s="248"/>
      <c r="G99" s="248"/>
      <c r="H99" s="248"/>
      <c r="I99" s="248"/>
    </row>
    <row r="100" spans="2:9" x14ac:dyDescent="0.2">
      <c r="B100" s="192"/>
      <c r="C100" s="192"/>
      <c r="D100" s="248"/>
      <c r="E100" s="248"/>
      <c r="F100" s="248"/>
      <c r="G100" s="248"/>
      <c r="H100" s="248"/>
      <c r="I100" s="248"/>
    </row>
    <row r="101" spans="2:9" x14ac:dyDescent="0.2">
      <c r="B101" s="192"/>
      <c r="C101" s="192"/>
      <c r="D101" s="248"/>
      <c r="E101" s="248"/>
      <c r="F101" s="248"/>
      <c r="G101" s="248"/>
      <c r="H101" s="248"/>
      <c r="I101" s="248"/>
    </row>
    <row r="102" spans="2:9" x14ac:dyDescent="0.2">
      <c r="B102" s="192"/>
      <c r="C102" s="192"/>
      <c r="D102" s="248"/>
      <c r="E102" s="248"/>
      <c r="F102" s="248"/>
      <c r="G102" s="248"/>
      <c r="H102" s="248"/>
      <c r="I102" s="248"/>
    </row>
    <row r="103" spans="2:9" x14ac:dyDescent="0.2">
      <c r="B103" s="192"/>
      <c r="C103" s="192"/>
      <c r="D103" s="248"/>
      <c r="E103" s="248"/>
      <c r="F103" s="248"/>
      <c r="G103" s="248"/>
      <c r="H103" s="248"/>
      <c r="I103" s="248"/>
    </row>
    <row r="104" spans="2:9" x14ac:dyDescent="0.2">
      <c r="B104" s="192"/>
      <c r="C104" s="192"/>
      <c r="D104" s="248"/>
      <c r="E104" s="248"/>
      <c r="F104" s="248"/>
      <c r="G104" s="248"/>
      <c r="H104" s="248"/>
      <c r="I104" s="248"/>
    </row>
    <row r="105" spans="2:9" x14ac:dyDescent="0.2">
      <c r="B105" s="192"/>
      <c r="C105" s="192"/>
      <c r="D105" s="248"/>
      <c r="E105" s="248"/>
      <c r="F105" s="248"/>
      <c r="G105" s="248"/>
      <c r="H105" s="248"/>
      <c r="I105" s="248"/>
    </row>
    <row r="106" spans="2:9" x14ac:dyDescent="0.2">
      <c r="B106" s="192"/>
      <c r="C106" s="192"/>
      <c r="D106" s="248"/>
      <c r="E106" s="248"/>
      <c r="F106" s="248"/>
      <c r="G106" s="248"/>
      <c r="H106" s="248"/>
      <c r="I106" s="248"/>
    </row>
    <row r="107" spans="2:9" x14ac:dyDescent="0.2">
      <c r="B107" s="192"/>
      <c r="C107" s="192"/>
      <c r="D107" s="248"/>
      <c r="E107" s="248"/>
      <c r="F107" s="248"/>
      <c r="G107" s="248"/>
      <c r="H107" s="248"/>
      <c r="I107" s="248"/>
    </row>
    <row r="108" spans="2:9" x14ac:dyDescent="0.2">
      <c r="B108" s="192"/>
      <c r="C108" s="192"/>
      <c r="D108" s="248"/>
      <c r="E108" s="248"/>
      <c r="F108" s="248"/>
      <c r="G108" s="248"/>
      <c r="H108" s="248"/>
      <c r="I108" s="248"/>
    </row>
    <row r="109" spans="2:9" x14ac:dyDescent="0.2">
      <c r="B109" s="192"/>
      <c r="C109" s="192"/>
      <c r="D109" s="248"/>
      <c r="E109" s="248"/>
      <c r="F109" s="248"/>
      <c r="G109" s="248"/>
      <c r="H109" s="248"/>
      <c r="I109" s="248"/>
    </row>
    <row r="110" spans="2:9" x14ac:dyDescent="0.2">
      <c r="B110" s="192"/>
      <c r="C110" s="192"/>
      <c r="D110" s="248"/>
      <c r="E110" s="248"/>
      <c r="F110" s="248"/>
      <c r="G110" s="248"/>
      <c r="H110" s="248"/>
      <c r="I110" s="248"/>
    </row>
    <row r="111" spans="2:9" x14ac:dyDescent="0.2">
      <c r="B111" s="192"/>
      <c r="C111" s="192"/>
      <c r="D111" s="248"/>
      <c r="E111" s="248"/>
      <c r="F111" s="248"/>
      <c r="G111" s="248"/>
      <c r="H111" s="248"/>
      <c r="I111" s="248"/>
    </row>
    <row r="112" spans="2:9" x14ac:dyDescent="0.2">
      <c r="B112" s="192"/>
      <c r="C112" s="192"/>
      <c r="D112" s="248"/>
      <c r="E112" s="248"/>
      <c r="F112" s="248"/>
      <c r="G112" s="248"/>
      <c r="H112" s="248"/>
      <c r="I112" s="248"/>
    </row>
    <row r="113" spans="2:9" x14ac:dyDescent="0.2">
      <c r="B113" s="192"/>
      <c r="C113" s="192"/>
      <c r="D113" s="248"/>
      <c r="E113" s="248"/>
      <c r="F113" s="248"/>
      <c r="G113" s="248"/>
      <c r="H113" s="248"/>
      <c r="I113" s="248"/>
    </row>
    <row r="114" spans="2:9" x14ac:dyDescent="0.2">
      <c r="B114" s="192"/>
      <c r="C114" s="192"/>
      <c r="D114" s="248"/>
      <c r="E114" s="248"/>
      <c r="F114" s="248"/>
      <c r="G114" s="248"/>
      <c r="H114" s="248"/>
      <c r="I114" s="248"/>
    </row>
    <row r="115" spans="2:9" x14ac:dyDescent="0.2">
      <c r="B115" s="192"/>
      <c r="C115" s="192"/>
      <c r="D115" s="248"/>
      <c r="E115" s="248"/>
      <c r="F115" s="248"/>
      <c r="G115" s="248"/>
      <c r="H115" s="248"/>
      <c r="I115" s="248"/>
    </row>
    <row r="116" spans="2:9" x14ac:dyDescent="0.2">
      <c r="B116" s="192"/>
      <c r="C116" s="192"/>
      <c r="D116" s="248"/>
      <c r="E116" s="248"/>
      <c r="F116" s="248"/>
      <c r="G116" s="248"/>
      <c r="H116" s="248"/>
      <c r="I116" s="248"/>
    </row>
    <row r="117" spans="2:9" x14ac:dyDescent="0.2">
      <c r="B117" s="192"/>
      <c r="C117" s="192"/>
      <c r="D117" s="248"/>
      <c r="E117" s="248"/>
      <c r="F117" s="248"/>
      <c r="G117" s="248"/>
      <c r="H117" s="248"/>
      <c r="I117" s="248"/>
    </row>
    <row r="118" spans="2:9" x14ac:dyDescent="0.2">
      <c r="B118" s="192"/>
      <c r="C118" s="192"/>
      <c r="D118" s="248"/>
      <c r="E118" s="248"/>
      <c r="F118" s="248"/>
      <c r="G118" s="248"/>
      <c r="H118" s="248"/>
      <c r="I118" s="248"/>
    </row>
    <row r="119" spans="2:9" x14ac:dyDescent="0.2">
      <c r="B119" s="192"/>
      <c r="C119" s="192"/>
      <c r="D119" s="248"/>
      <c r="E119" s="248"/>
      <c r="F119" s="248"/>
      <c r="G119" s="248"/>
      <c r="H119" s="248"/>
      <c r="I119" s="248"/>
    </row>
    <row r="120" spans="2:9" x14ac:dyDescent="0.2">
      <c r="B120" s="192"/>
      <c r="C120" s="192"/>
      <c r="D120" s="248"/>
      <c r="E120" s="248"/>
      <c r="F120" s="248"/>
      <c r="G120" s="248"/>
      <c r="H120" s="248"/>
      <c r="I120" s="248"/>
    </row>
    <row r="121" spans="2:9" x14ac:dyDescent="0.2">
      <c r="B121" s="192"/>
      <c r="C121" s="192"/>
      <c r="D121" s="248"/>
      <c r="E121" s="248"/>
      <c r="F121" s="248"/>
      <c r="G121" s="248"/>
      <c r="H121" s="248"/>
      <c r="I121" s="248"/>
    </row>
    <row r="122" spans="2:9" x14ac:dyDescent="0.2">
      <c r="B122" s="192"/>
      <c r="C122" s="192"/>
      <c r="D122" s="248"/>
      <c r="E122" s="248"/>
      <c r="F122" s="248"/>
      <c r="G122" s="248"/>
      <c r="H122" s="248"/>
      <c r="I122" s="248"/>
    </row>
    <row r="123" spans="2:9" x14ac:dyDescent="0.2">
      <c r="B123" s="192"/>
      <c r="C123" s="192"/>
      <c r="D123" s="248"/>
      <c r="E123" s="248"/>
      <c r="F123" s="248"/>
      <c r="G123" s="248"/>
      <c r="H123" s="248"/>
      <c r="I123" s="248"/>
    </row>
    <row r="124" spans="2:9" x14ac:dyDescent="0.2">
      <c r="B124" s="192"/>
      <c r="C124" s="192"/>
      <c r="D124" s="248"/>
      <c r="E124" s="248"/>
      <c r="F124" s="248"/>
      <c r="G124" s="248"/>
      <c r="H124" s="248"/>
      <c r="I124" s="248"/>
    </row>
    <row r="125" spans="2:9" x14ac:dyDescent="0.2">
      <c r="B125" s="192"/>
      <c r="C125" s="192"/>
      <c r="D125" s="248"/>
      <c r="E125" s="248"/>
      <c r="F125" s="248"/>
      <c r="G125" s="248"/>
      <c r="H125" s="248"/>
      <c r="I125" s="248"/>
    </row>
    <row r="126" spans="2:9" x14ac:dyDescent="0.2">
      <c r="B126" s="192"/>
      <c r="C126" s="192"/>
      <c r="D126" s="248"/>
      <c r="E126" s="248"/>
      <c r="F126" s="248"/>
      <c r="G126" s="248"/>
      <c r="H126" s="248"/>
      <c r="I126" s="248"/>
    </row>
    <row r="127" spans="2:9" x14ac:dyDescent="0.2">
      <c r="B127" s="192"/>
      <c r="C127" s="192"/>
      <c r="D127" s="248"/>
      <c r="E127" s="248"/>
      <c r="F127" s="248"/>
      <c r="G127" s="248"/>
      <c r="H127" s="248"/>
      <c r="I127" s="248"/>
    </row>
    <row r="128" spans="2:9" x14ac:dyDescent="0.2">
      <c r="B128" s="192"/>
      <c r="C128" s="192"/>
      <c r="D128" s="248"/>
      <c r="E128" s="248"/>
      <c r="F128" s="248"/>
      <c r="G128" s="248"/>
      <c r="H128" s="248"/>
      <c r="I128" s="248"/>
    </row>
    <row r="129" spans="2:9" x14ac:dyDescent="0.2">
      <c r="B129" s="192"/>
      <c r="C129" s="192"/>
      <c r="D129" s="248"/>
      <c r="E129" s="248"/>
      <c r="F129" s="248"/>
      <c r="G129" s="248"/>
      <c r="H129" s="248"/>
      <c r="I129" s="248"/>
    </row>
    <row r="130" spans="2:9" x14ac:dyDescent="0.2">
      <c r="B130" s="192"/>
      <c r="C130" s="192"/>
      <c r="D130" s="248"/>
      <c r="E130" s="248"/>
      <c r="F130" s="248"/>
      <c r="G130" s="248"/>
      <c r="H130" s="248"/>
      <c r="I130" s="248"/>
    </row>
    <row r="131" spans="2:9" x14ac:dyDescent="0.2">
      <c r="B131" s="192"/>
      <c r="C131" s="192"/>
      <c r="D131" s="248"/>
      <c r="E131" s="248"/>
      <c r="F131" s="248"/>
      <c r="G131" s="248"/>
      <c r="H131" s="248"/>
      <c r="I131" s="248"/>
    </row>
    <row r="132" spans="2:9" x14ac:dyDescent="0.2">
      <c r="B132" s="192"/>
      <c r="C132" s="192"/>
      <c r="D132" s="248"/>
      <c r="E132" s="248"/>
      <c r="F132" s="248"/>
      <c r="G132" s="248"/>
      <c r="H132" s="248"/>
      <c r="I132" s="248"/>
    </row>
    <row r="133" spans="2:9" x14ac:dyDescent="0.2">
      <c r="B133" s="192"/>
      <c r="C133" s="192"/>
      <c r="D133" s="248"/>
      <c r="E133" s="248"/>
      <c r="F133" s="248"/>
      <c r="G133" s="248"/>
      <c r="H133" s="248"/>
      <c r="I133" s="248"/>
    </row>
    <row r="134" spans="2:9" x14ac:dyDescent="0.2">
      <c r="B134" s="192"/>
      <c r="C134" s="192"/>
      <c r="D134" s="248"/>
      <c r="E134" s="248"/>
      <c r="F134" s="248"/>
      <c r="G134" s="248"/>
      <c r="H134" s="248"/>
      <c r="I134" s="248"/>
    </row>
    <row r="135" spans="2:9" x14ac:dyDescent="0.2">
      <c r="B135" s="192"/>
      <c r="C135" s="192"/>
      <c r="D135" s="248"/>
      <c r="E135" s="248"/>
      <c r="F135" s="248"/>
      <c r="G135" s="248"/>
      <c r="H135" s="248"/>
      <c r="I135" s="248"/>
    </row>
    <row r="136" spans="2:9" x14ac:dyDescent="0.2">
      <c r="B136" s="192"/>
      <c r="C136" s="192"/>
      <c r="D136" s="248"/>
      <c r="E136" s="248"/>
      <c r="F136" s="248"/>
      <c r="G136" s="248"/>
      <c r="H136" s="248"/>
      <c r="I136" s="248"/>
    </row>
    <row r="137" spans="2:9" x14ac:dyDescent="0.2">
      <c r="B137" s="192"/>
      <c r="C137" s="192"/>
      <c r="D137" s="248"/>
      <c r="E137" s="248"/>
      <c r="F137" s="248"/>
      <c r="G137" s="248"/>
      <c r="H137" s="248"/>
      <c r="I137" s="248"/>
    </row>
    <row r="138" spans="2:9" x14ac:dyDescent="0.2">
      <c r="B138" s="192"/>
      <c r="C138" s="192"/>
      <c r="D138" s="248"/>
      <c r="E138" s="248"/>
      <c r="F138" s="248"/>
      <c r="G138" s="248"/>
      <c r="H138" s="248"/>
      <c r="I138" s="248"/>
    </row>
    <row r="139" spans="2:9" x14ac:dyDescent="0.2">
      <c r="B139" s="192"/>
      <c r="C139" s="192"/>
      <c r="D139" s="248"/>
      <c r="E139" s="248"/>
      <c r="F139" s="248"/>
      <c r="G139" s="248"/>
      <c r="H139" s="248"/>
      <c r="I139" s="248"/>
    </row>
    <row r="140" spans="2:9" x14ac:dyDescent="0.2">
      <c r="B140" s="192"/>
      <c r="C140" s="192"/>
      <c r="D140" s="248"/>
      <c r="E140" s="248"/>
      <c r="F140" s="248"/>
      <c r="G140" s="248"/>
      <c r="H140" s="248"/>
      <c r="I140" s="248"/>
    </row>
    <row r="141" spans="2:9" x14ac:dyDescent="0.2">
      <c r="B141" s="192"/>
      <c r="C141" s="192"/>
      <c r="D141" s="248"/>
      <c r="E141" s="248"/>
      <c r="F141" s="248"/>
      <c r="G141" s="248"/>
      <c r="H141" s="248"/>
      <c r="I141" s="248"/>
    </row>
    <row r="142" spans="2:9" x14ac:dyDescent="0.2">
      <c r="B142" s="192"/>
      <c r="C142" s="192"/>
      <c r="D142" s="248"/>
      <c r="E142" s="248"/>
      <c r="F142" s="248"/>
      <c r="G142" s="248"/>
      <c r="H142" s="248"/>
      <c r="I142" s="248"/>
    </row>
    <row r="143" spans="2:9" x14ac:dyDescent="0.2">
      <c r="B143" s="192"/>
      <c r="C143" s="192"/>
      <c r="D143" s="248"/>
      <c r="E143" s="248"/>
      <c r="F143" s="248"/>
      <c r="G143" s="248"/>
      <c r="H143" s="248"/>
      <c r="I143" s="248"/>
    </row>
    <row r="144" spans="2:9" x14ac:dyDescent="0.2">
      <c r="B144" s="192"/>
      <c r="C144" s="192"/>
      <c r="D144" s="248"/>
      <c r="E144" s="248"/>
      <c r="F144" s="248"/>
      <c r="G144" s="248"/>
      <c r="H144" s="248"/>
      <c r="I144" s="248"/>
    </row>
    <row r="145" spans="2:9" x14ac:dyDescent="0.2">
      <c r="B145" s="192"/>
      <c r="C145" s="192"/>
      <c r="D145" s="248"/>
      <c r="E145" s="248"/>
      <c r="F145" s="248"/>
      <c r="G145" s="248"/>
      <c r="H145" s="248"/>
      <c r="I145" s="248"/>
    </row>
    <row r="146" spans="2:9" x14ac:dyDescent="0.2">
      <c r="B146" s="192"/>
      <c r="C146" s="192"/>
      <c r="D146" s="248"/>
      <c r="E146" s="248"/>
      <c r="F146" s="248"/>
      <c r="G146" s="248"/>
      <c r="H146" s="248"/>
      <c r="I146" s="248"/>
    </row>
    <row r="147" spans="2:9" x14ac:dyDescent="0.2">
      <c r="B147" s="192"/>
      <c r="C147" s="192"/>
      <c r="D147" s="248"/>
      <c r="E147" s="248"/>
      <c r="F147" s="248"/>
      <c r="G147" s="248"/>
      <c r="H147" s="248"/>
      <c r="I147" s="248"/>
    </row>
    <row r="148" spans="2:9" x14ac:dyDescent="0.2">
      <c r="B148" s="192"/>
      <c r="C148" s="192"/>
      <c r="D148" s="248"/>
      <c r="E148" s="248"/>
      <c r="F148" s="248"/>
      <c r="G148" s="248"/>
      <c r="H148" s="248"/>
      <c r="I148" s="248"/>
    </row>
    <row r="149" spans="2:9" x14ac:dyDescent="0.2">
      <c r="B149" s="192"/>
      <c r="C149" s="192"/>
      <c r="D149" s="248"/>
      <c r="E149" s="248"/>
      <c r="F149" s="248"/>
      <c r="G149" s="248"/>
      <c r="H149" s="248"/>
      <c r="I149" s="248"/>
    </row>
    <row r="150" spans="2:9" x14ac:dyDescent="0.2">
      <c r="B150" s="192"/>
      <c r="C150" s="192"/>
      <c r="D150" s="248"/>
      <c r="E150" s="248"/>
      <c r="F150" s="248"/>
      <c r="G150" s="248"/>
      <c r="H150" s="248"/>
      <c r="I150" s="248"/>
    </row>
    <row r="151" spans="2:9" x14ac:dyDescent="0.2">
      <c r="B151" s="192"/>
      <c r="C151" s="192"/>
      <c r="D151" s="248"/>
      <c r="E151" s="248"/>
      <c r="F151" s="248"/>
      <c r="G151" s="248"/>
      <c r="H151" s="248"/>
      <c r="I151" s="248"/>
    </row>
    <row r="152" spans="2:9" x14ac:dyDescent="0.2">
      <c r="B152" s="192"/>
      <c r="C152" s="192"/>
      <c r="D152" s="248"/>
      <c r="E152" s="248"/>
      <c r="F152" s="248"/>
      <c r="G152" s="248"/>
      <c r="H152" s="248"/>
      <c r="I152" s="248"/>
    </row>
    <row r="153" spans="2:9" x14ac:dyDescent="0.2">
      <c r="B153" s="192"/>
      <c r="C153" s="192"/>
      <c r="D153" s="248"/>
      <c r="E153" s="248"/>
      <c r="F153" s="248"/>
      <c r="G153" s="248"/>
      <c r="H153" s="248"/>
      <c r="I153" s="248"/>
    </row>
    <row r="154" spans="2:9" x14ac:dyDescent="0.2">
      <c r="B154" s="192"/>
      <c r="C154" s="192"/>
      <c r="D154" s="248"/>
      <c r="E154" s="248"/>
      <c r="F154" s="248"/>
      <c r="G154" s="248"/>
      <c r="H154" s="248"/>
      <c r="I154" s="248"/>
    </row>
    <row r="155" spans="2:9" x14ac:dyDescent="0.2">
      <c r="B155" s="192"/>
      <c r="C155" s="192"/>
      <c r="D155" s="248"/>
      <c r="E155" s="248"/>
      <c r="F155" s="248"/>
      <c r="G155" s="248"/>
      <c r="H155" s="248"/>
      <c r="I155" s="248"/>
    </row>
    <row r="156" spans="2:9" x14ac:dyDescent="0.2">
      <c r="B156" s="192"/>
      <c r="C156" s="192"/>
      <c r="D156" s="248"/>
      <c r="E156" s="248"/>
      <c r="F156" s="248"/>
      <c r="G156" s="248"/>
      <c r="H156" s="248"/>
      <c r="I156" s="248"/>
    </row>
    <row r="157" spans="2:9" x14ac:dyDescent="0.2">
      <c r="B157" s="192"/>
      <c r="C157" s="192"/>
      <c r="D157" s="248"/>
      <c r="E157" s="248"/>
      <c r="F157" s="248"/>
      <c r="G157" s="248"/>
      <c r="H157" s="248"/>
      <c r="I157" s="248"/>
    </row>
    <row r="158" spans="2:9" x14ac:dyDescent="0.2">
      <c r="B158" s="192"/>
      <c r="C158" s="192"/>
      <c r="D158" s="248"/>
      <c r="E158" s="248"/>
      <c r="F158" s="248"/>
      <c r="G158" s="248"/>
      <c r="H158" s="248"/>
      <c r="I158" s="248"/>
    </row>
    <row r="159" spans="2:9" x14ac:dyDescent="0.2">
      <c r="B159" s="192"/>
      <c r="C159" s="192"/>
      <c r="D159" s="248"/>
      <c r="E159" s="248"/>
      <c r="F159" s="248"/>
      <c r="G159" s="248"/>
      <c r="H159" s="248"/>
      <c r="I159" s="248"/>
    </row>
    <row r="160" spans="2:9" x14ac:dyDescent="0.2">
      <c r="B160" s="192"/>
      <c r="C160" s="192"/>
      <c r="D160" s="248"/>
      <c r="E160" s="248"/>
      <c r="F160" s="248"/>
      <c r="G160" s="248"/>
      <c r="H160" s="248"/>
      <c r="I160" s="248"/>
    </row>
    <row r="161" spans="2:9" x14ac:dyDescent="0.2">
      <c r="B161" s="192"/>
      <c r="C161" s="192"/>
      <c r="D161" s="248"/>
      <c r="E161" s="248"/>
      <c r="F161" s="248"/>
      <c r="G161" s="248"/>
      <c r="H161" s="248"/>
      <c r="I161" s="248"/>
    </row>
    <row r="162" spans="2:9" x14ac:dyDescent="0.2">
      <c r="B162" s="192"/>
      <c r="C162" s="192"/>
      <c r="D162" s="248"/>
      <c r="E162" s="248"/>
      <c r="F162" s="248"/>
      <c r="G162" s="248"/>
      <c r="H162" s="248"/>
      <c r="I162" s="248"/>
    </row>
    <row r="163" spans="2:9" x14ac:dyDescent="0.2">
      <c r="B163" s="192"/>
      <c r="C163" s="192"/>
      <c r="D163" s="248"/>
      <c r="E163" s="248"/>
      <c r="F163" s="248"/>
      <c r="G163" s="248"/>
      <c r="H163" s="248"/>
      <c r="I163" s="248"/>
    </row>
    <row r="164" spans="2:9" x14ac:dyDescent="0.2">
      <c r="B164" s="192"/>
      <c r="C164" s="192"/>
      <c r="D164" s="248"/>
      <c r="E164" s="248"/>
      <c r="F164" s="248"/>
      <c r="G164" s="248"/>
      <c r="H164" s="248"/>
      <c r="I164" s="248"/>
    </row>
    <row r="165" spans="2:9" x14ac:dyDescent="0.2">
      <c r="B165" s="192"/>
      <c r="C165" s="192"/>
      <c r="D165" s="248"/>
      <c r="E165" s="248"/>
      <c r="F165" s="248"/>
      <c r="G165" s="248"/>
      <c r="H165" s="248"/>
      <c r="I165" s="248"/>
    </row>
    <row r="166" spans="2:9" x14ac:dyDescent="0.2">
      <c r="B166" s="192"/>
      <c r="C166" s="192"/>
      <c r="D166" s="248"/>
      <c r="E166" s="248"/>
      <c r="F166" s="248"/>
      <c r="G166" s="248"/>
      <c r="H166" s="248"/>
      <c r="I166" s="248"/>
    </row>
    <row r="167" spans="2:9" x14ac:dyDescent="0.2">
      <c r="B167" s="192"/>
      <c r="C167" s="192"/>
      <c r="D167" s="248"/>
      <c r="E167" s="248"/>
      <c r="F167" s="248"/>
      <c r="G167" s="248"/>
      <c r="H167" s="248"/>
      <c r="I167" s="248"/>
    </row>
    <row r="168" spans="2:9" x14ac:dyDescent="0.2">
      <c r="B168" s="192"/>
      <c r="C168" s="192"/>
      <c r="D168" s="248"/>
      <c r="E168" s="248"/>
      <c r="F168" s="248"/>
      <c r="G168" s="248"/>
      <c r="H168" s="248"/>
      <c r="I168" s="248"/>
    </row>
    <row r="169" spans="2:9" x14ac:dyDescent="0.2">
      <c r="B169" s="192"/>
      <c r="C169" s="192"/>
      <c r="D169" s="248"/>
      <c r="E169" s="248"/>
      <c r="F169" s="248"/>
      <c r="G169" s="248"/>
      <c r="H169" s="248"/>
      <c r="I169" s="248"/>
    </row>
    <row r="170" spans="2:9" x14ac:dyDescent="0.2">
      <c r="B170" s="192"/>
      <c r="C170" s="192"/>
      <c r="D170" s="248"/>
      <c r="E170" s="248"/>
      <c r="F170" s="248"/>
      <c r="G170" s="248"/>
      <c r="H170" s="248"/>
      <c r="I170" s="248"/>
    </row>
    <row r="171" spans="2:9" x14ac:dyDescent="0.2">
      <c r="B171" s="192"/>
      <c r="C171" s="192"/>
      <c r="D171" s="248"/>
      <c r="E171" s="248"/>
      <c r="F171" s="248"/>
      <c r="G171" s="248"/>
      <c r="H171" s="248"/>
      <c r="I171" s="248"/>
    </row>
    <row r="172" spans="2:9" x14ac:dyDescent="0.2">
      <c r="B172" s="192"/>
      <c r="C172" s="192"/>
      <c r="D172" s="248"/>
      <c r="E172" s="248"/>
      <c r="F172" s="248"/>
      <c r="G172" s="248"/>
      <c r="H172" s="248"/>
      <c r="I172" s="248"/>
    </row>
    <row r="173" spans="2:9" x14ac:dyDescent="0.2">
      <c r="B173" s="192"/>
      <c r="C173" s="192"/>
      <c r="D173" s="248"/>
      <c r="E173" s="248"/>
      <c r="F173" s="248"/>
      <c r="G173" s="248"/>
      <c r="H173" s="248"/>
      <c r="I173" s="248"/>
    </row>
    <row r="174" spans="2:9" x14ac:dyDescent="0.2">
      <c r="B174" s="192"/>
      <c r="C174" s="192"/>
      <c r="D174" s="248"/>
      <c r="E174" s="248"/>
      <c r="F174" s="248"/>
      <c r="G174" s="248"/>
      <c r="H174" s="248"/>
      <c r="I174" s="248"/>
    </row>
    <row r="175" spans="2:9" x14ac:dyDescent="0.2">
      <c r="B175" s="192"/>
      <c r="C175" s="192"/>
      <c r="D175" s="248"/>
      <c r="E175" s="248"/>
      <c r="F175" s="248"/>
      <c r="G175" s="248"/>
      <c r="H175" s="248"/>
      <c r="I175" s="248"/>
    </row>
    <row r="176" spans="2:9" x14ac:dyDescent="0.2">
      <c r="B176" s="192"/>
      <c r="C176" s="192"/>
      <c r="D176" s="248"/>
      <c r="E176" s="248"/>
      <c r="F176" s="248"/>
      <c r="G176" s="248"/>
      <c r="H176" s="248"/>
      <c r="I176" s="248"/>
    </row>
    <row r="177" spans="2:9" x14ac:dyDescent="0.2">
      <c r="B177" s="192"/>
      <c r="C177" s="192"/>
      <c r="D177" s="248"/>
      <c r="E177" s="248"/>
      <c r="F177" s="248"/>
      <c r="G177" s="248"/>
      <c r="H177" s="248"/>
      <c r="I177" s="248"/>
    </row>
    <row r="178" spans="2:9" x14ac:dyDescent="0.2">
      <c r="B178" s="192"/>
      <c r="C178" s="192"/>
      <c r="D178" s="248"/>
      <c r="E178" s="248"/>
      <c r="F178" s="248"/>
      <c r="G178" s="248"/>
      <c r="H178" s="248"/>
      <c r="I178" s="248"/>
    </row>
    <row r="179" spans="2:9" x14ac:dyDescent="0.2">
      <c r="B179" s="192"/>
      <c r="C179" s="192"/>
      <c r="D179" s="248"/>
      <c r="E179" s="248"/>
      <c r="F179" s="248"/>
      <c r="G179" s="248"/>
      <c r="H179" s="248"/>
      <c r="I179" s="248"/>
    </row>
    <row r="180" spans="2:9" x14ac:dyDescent="0.2">
      <c r="B180" s="192"/>
      <c r="C180" s="192"/>
      <c r="D180" s="248"/>
      <c r="E180" s="248"/>
      <c r="F180" s="248"/>
      <c r="G180" s="248"/>
      <c r="H180" s="248"/>
      <c r="I180" s="248"/>
    </row>
    <row r="181" spans="2:9" x14ac:dyDescent="0.2">
      <c r="B181" s="192"/>
      <c r="C181" s="192"/>
      <c r="D181" s="248"/>
      <c r="E181" s="248"/>
      <c r="F181" s="248"/>
      <c r="G181" s="248"/>
      <c r="H181" s="248"/>
      <c r="I181" s="248"/>
    </row>
    <row r="182" spans="2:9" x14ac:dyDescent="0.2">
      <c r="B182" s="192"/>
      <c r="C182" s="192"/>
      <c r="D182" s="248"/>
      <c r="E182" s="248"/>
      <c r="F182" s="248"/>
      <c r="G182" s="248"/>
      <c r="H182" s="248"/>
      <c r="I182" s="248"/>
    </row>
    <row r="183" spans="2:9" x14ac:dyDescent="0.2">
      <c r="B183" s="192"/>
      <c r="C183" s="192"/>
      <c r="D183" s="248"/>
      <c r="E183" s="248"/>
      <c r="F183" s="248"/>
      <c r="G183" s="248"/>
      <c r="H183" s="248"/>
      <c r="I183" s="248"/>
    </row>
    <row r="184" spans="2:9" x14ac:dyDescent="0.2">
      <c r="B184" s="192"/>
      <c r="C184" s="192"/>
      <c r="D184" s="248"/>
      <c r="E184" s="248"/>
      <c r="F184" s="248"/>
      <c r="G184" s="248"/>
      <c r="H184" s="248"/>
      <c r="I184" s="248"/>
    </row>
    <row r="185" spans="2:9" x14ac:dyDescent="0.2">
      <c r="B185" s="192"/>
      <c r="C185" s="192"/>
      <c r="D185" s="248"/>
      <c r="E185" s="248"/>
      <c r="F185" s="248"/>
      <c r="G185" s="248"/>
      <c r="H185" s="248"/>
      <c r="I185" s="248"/>
    </row>
    <row r="186" spans="2:9" x14ac:dyDescent="0.2">
      <c r="B186" s="192"/>
      <c r="C186" s="192"/>
      <c r="D186" s="248"/>
      <c r="E186" s="248"/>
      <c r="F186" s="248"/>
      <c r="G186" s="248"/>
      <c r="H186" s="248"/>
      <c r="I186" s="248"/>
    </row>
    <row r="187" spans="2:9" x14ac:dyDescent="0.2">
      <c r="B187" s="192"/>
      <c r="C187" s="192"/>
      <c r="D187" s="248"/>
      <c r="E187" s="248"/>
      <c r="F187" s="248"/>
      <c r="G187" s="248"/>
      <c r="H187" s="248"/>
      <c r="I187" s="248"/>
    </row>
    <row r="188" spans="2:9" x14ac:dyDescent="0.2">
      <c r="B188" s="192"/>
      <c r="C188" s="192"/>
      <c r="D188" s="248"/>
      <c r="E188" s="248"/>
      <c r="F188" s="248"/>
      <c r="G188" s="248"/>
      <c r="H188" s="248"/>
      <c r="I188" s="248"/>
    </row>
    <row r="189" spans="2:9" x14ac:dyDescent="0.2">
      <c r="B189" s="192"/>
      <c r="C189" s="192"/>
      <c r="D189" s="248"/>
      <c r="E189" s="248"/>
      <c r="F189" s="248"/>
      <c r="G189" s="248"/>
      <c r="H189" s="248"/>
      <c r="I189" s="248"/>
    </row>
    <row r="190" spans="2:9" x14ac:dyDescent="0.2">
      <c r="B190" s="192"/>
      <c r="C190" s="192"/>
      <c r="D190" s="248"/>
      <c r="E190" s="248"/>
      <c r="F190" s="248"/>
      <c r="G190" s="248"/>
      <c r="H190" s="248"/>
      <c r="I190" s="248"/>
    </row>
    <row r="191" spans="2:9" x14ac:dyDescent="0.2">
      <c r="B191" s="192"/>
      <c r="C191" s="192"/>
      <c r="D191" s="248"/>
      <c r="E191" s="248"/>
      <c r="F191" s="248"/>
      <c r="G191" s="248"/>
      <c r="H191" s="248"/>
      <c r="I191" s="248"/>
    </row>
    <row r="192" spans="2:9" x14ac:dyDescent="0.2">
      <c r="B192" s="192"/>
      <c r="C192" s="192"/>
      <c r="D192" s="248"/>
      <c r="E192" s="248"/>
      <c r="F192" s="248"/>
      <c r="G192" s="248"/>
      <c r="H192" s="248"/>
      <c r="I192" s="248"/>
    </row>
    <row r="193" spans="2:9" x14ac:dyDescent="0.2">
      <c r="B193" s="192"/>
      <c r="C193" s="192"/>
      <c r="D193" s="248"/>
      <c r="E193" s="248"/>
      <c r="F193" s="248"/>
      <c r="G193" s="248"/>
      <c r="H193" s="248"/>
      <c r="I193" s="248"/>
    </row>
    <row r="194" spans="2:9" x14ac:dyDescent="0.2">
      <c r="B194" s="192"/>
      <c r="C194" s="192"/>
      <c r="D194" s="248"/>
      <c r="E194" s="248"/>
      <c r="F194" s="248"/>
      <c r="G194" s="248"/>
      <c r="H194" s="248"/>
      <c r="I194" s="248"/>
    </row>
    <row r="195" spans="2:9" x14ac:dyDescent="0.2">
      <c r="B195" s="192"/>
      <c r="C195" s="192"/>
      <c r="D195" s="248"/>
      <c r="E195" s="248"/>
      <c r="F195" s="248"/>
      <c r="G195" s="248"/>
      <c r="H195" s="248"/>
      <c r="I195" s="248"/>
    </row>
    <row r="196" spans="2:9" x14ac:dyDescent="0.2">
      <c r="B196" s="192"/>
      <c r="C196" s="192"/>
      <c r="D196" s="248"/>
      <c r="E196" s="248"/>
      <c r="F196" s="248"/>
      <c r="G196" s="248"/>
      <c r="H196" s="248"/>
      <c r="I196" s="248"/>
    </row>
    <row r="197" spans="2:9" x14ac:dyDescent="0.2">
      <c r="B197" s="192"/>
      <c r="C197" s="192"/>
      <c r="D197" s="248"/>
      <c r="E197" s="248"/>
      <c r="F197" s="248"/>
      <c r="G197" s="248"/>
      <c r="H197" s="248"/>
      <c r="I197" s="248"/>
    </row>
    <row r="198" spans="2:9" x14ac:dyDescent="0.2">
      <c r="B198" s="192"/>
      <c r="C198" s="192"/>
      <c r="D198" s="248"/>
      <c r="E198" s="248"/>
      <c r="F198" s="248"/>
      <c r="G198" s="248"/>
      <c r="H198" s="248"/>
      <c r="I198" s="248"/>
    </row>
    <row r="199" spans="2:9" x14ac:dyDescent="0.2">
      <c r="B199" s="192"/>
      <c r="C199" s="192"/>
      <c r="D199" s="248"/>
      <c r="E199" s="248"/>
      <c r="F199" s="248"/>
      <c r="G199" s="248"/>
      <c r="H199" s="248"/>
      <c r="I199" s="248"/>
    </row>
    <row r="200" spans="2:9" x14ac:dyDescent="0.2">
      <c r="B200" s="192"/>
      <c r="C200" s="192"/>
      <c r="D200" s="248"/>
      <c r="E200" s="248"/>
      <c r="F200" s="248"/>
      <c r="G200" s="248"/>
      <c r="H200" s="248"/>
      <c r="I200" s="248"/>
    </row>
    <row r="201" spans="2:9" x14ac:dyDescent="0.2">
      <c r="B201" s="192"/>
      <c r="C201" s="192"/>
      <c r="D201" s="248"/>
      <c r="E201" s="248"/>
      <c r="F201" s="248"/>
      <c r="G201" s="248"/>
      <c r="H201" s="248"/>
      <c r="I201" s="248"/>
    </row>
    <row r="202" spans="2:9" x14ac:dyDescent="0.2">
      <c r="B202" s="192"/>
      <c r="C202" s="192"/>
      <c r="D202" s="248"/>
      <c r="E202" s="248"/>
      <c r="F202" s="248"/>
      <c r="G202" s="248"/>
      <c r="H202" s="248"/>
      <c r="I202" s="248"/>
    </row>
    <row r="203" spans="2:9" x14ac:dyDescent="0.2">
      <c r="B203" s="192"/>
      <c r="C203" s="192"/>
      <c r="D203" s="248"/>
      <c r="E203" s="248"/>
      <c r="F203" s="248"/>
      <c r="G203" s="248"/>
      <c r="H203" s="248"/>
      <c r="I203" s="248"/>
    </row>
    <row r="204" spans="2:9" x14ac:dyDescent="0.2">
      <c r="B204" s="192"/>
      <c r="C204" s="192"/>
      <c r="D204" s="248"/>
      <c r="E204" s="248"/>
      <c r="F204" s="248"/>
      <c r="G204" s="248"/>
      <c r="H204" s="248"/>
      <c r="I204" s="248"/>
    </row>
    <row r="205" spans="2:9" x14ac:dyDescent="0.2">
      <c r="B205" s="192"/>
      <c r="C205" s="192"/>
      <c r="D205" s="248"/>
      <c r="E205" s="248"/>
      <c r="F205" s="248"/>
      <c r="G205" s="248"/>
      <c r="H205" s="248"/>
      <c r="I205" s="248"/>
    </row>
    <row r="206" spans="2:9" x14ac:dyDescent="0.2">
      <c r="B206" s="192"/>
      <c r="C206" s="192"/>
      <c r="D206" s="248"/>
      <c r="E206" s="248"/>
      <c r="F206" s="248"/>
      <c r="G206" s="248"/>
      <c r="H206" s="248"/>
      <c r="I206" s="248"/>
    </row>
    <row r="207" spans="2:9" x14ac:dyDescent="0.2">
      <c r="B207" s="192"/>
      <c r="C207" s="192"/>
      <c r="D207" s="248"/>
      <c r="E207" s="248"/>
      <c r="F207" s="248"/>
      <c r="G207" s="248"/>
      <c r="H207" s="248"/>
      <c r="I207" s="248"/>
    </row>
    <row r="208" spans="2:9" x14ac:dyDescent="0.2">
      <c r="B208" s="192"/>
      <c r="C208" s="192"/>
      <c r="D208" s="248"/>
      <c r="E208" s="248"/>
      <c r="F208" s="248"/>
      <c r="G208" s="248"/>
      <c r="H208" s="248"/>
      <c r="I208" s="248"/>
    </row>
    <row r="209" spans="2:9" x14ac:dyDescent="0.2">
      <c r="B209" s="192"/>
      <c r="C209" s="192"/>
      <c r="D209" s="248"/>
      <c r="E209" s="248"/>
      <c r="F209" s="248"/>
      <c r="G209" s="248"/>
      <c r="H209" s="248"/>
      <c r="I209" s="248"/>
    </row>
    <row r="210" spans="2:9" x14ac:dyDescent="0.2">
      <c r="B210" s="192"/>
      <c r="C210" s="192"/>
      <c r="D210" s="248"/>
      <c r="E210" s="248"/>
      <c r="F210" s="248"/>
      <c r="G210" s="248"/>
      <c r="H210" s="248"/>
      <c r="I210" s="248"/>
    </row>
    <row r="211" spans="2:9" x14ac:dyDescent="0.2">
      <c r="B211" s="192"/>
      <c r="C211" s="192"/>
      <c r="D211" s="248"/>
      <c r="E211" s="248"/>
      <c r="F211" s="248"/>
      <c r="G211" s="248"/>
      <c r="H211" s="248"/>
      <c r="I211" s="248"/>
    </row>
    <row r="212" spans="2:9" x14ac:dyDescent="0.2">
      <c r="B212" s="192"/>
      <c r="C212" s="192"/>
      <c r="D212" s="248"/>
      <c r="E212" s="248"/>
      <c r="F212" s="248"/>
      <c r="G212" s="248"/>
      <c r="H212" s="248"/>
      <c r="I212" s="248"/>
    </row>
    <row r="213" spans="2:9" x14ac:dyDescent="0.2">
      <c r="B213" s="192"/>
      <c r="C213" s="192"/>
      <c r="D213" s="248"/>
      <c r="E213" s="248"/>
      <c r="F213" s="248"/>
      <c r="G213" s="248"/>
      <c r="H213" s="248"/>
      <c r="I213" s="248"/>
    </row>
    <row r="214" spans="2:9" x14ac:dyDescent="0.2">
      <c r="B214" s="192"/>
      <c r="C214" s="192"/>
      <c r="D214" s="248"/>
      <c r="E214" s="248"/>
      <c r="F214" s="248"/>
      <c r="G214" s="248"/>
      <c r="H214" s="248"/>
      <c r="I214" s="248"/>
    </row>
    <row r="215" spans="2:9" x14ac:dyDescent="0.2">
      <c r="B215" s="192"/>
      <c r="C215" s="192"/>
      <c r="D215" s="248"/>
      <c r="E215" s="248"/>
      <c r="F215" s="248"/>
      <c r="G215" s="248"/>
      <c r="H215" s="248"/>
      <c r="I215" s="248"/>
    </row>
    <row r="216" spans="2:9" x14ac:dyDescent="0.2">
      <c r="B216" s="192"/>
      <c r="C216" s="192"/>
      <c r="D216" s="248"/>
      <c r="E216" s="248"/>
      <c r="F216" s="248"/>
      <c r="G216" s="248"/>
      <c r="H216" s="248"/>
      <c r="I216" s="248"/>
    </row>
    <row r="217" spans="2:9" x14ac:dyDescent="0.2">
      <c r="B217" s="192"/>
      <c r="C217" s="192"/>
      <c r="D217" s="248"/>
      <c r="E217" s="248"/>
      <c r="F217" s="248"/>
      <c r="G217" s="248"/>
      <c r="H217" s="248"/>
      <c r="I217" s="248"/>
    </row>
    <row r="218" spans="2:9" x14ac:dyDescent="0.2">
      <c r="B218" s="192"/>
      <c r="C218" s="192"/>
      <c r="D218" s="248"/>
      <c r="E218" s="248"/>
      <c r="F218" s="248"/>
      <c r="G218" s="248"/>
      <c r="H218" s="248"/>
      <c r="I218" s="248"/>
    </row>
    <row r="219" spans="2:9" x14ac:dyDescent="0.2">
      <c r="B219" s="192"/>
      <c r="C219" s="192"/>
      <c r="D219" s="248"/>
      <c r="E219" s="248"/>
      <c r="F219" s="248"/>
      <c r="G219" s="248"/>
      <c r="H219" s="248"/>
      <c r="I219" s="248"/>
    </row>
    <row r="220" spans="2:9" x14ac:dyDescent="0.2">
      <c r="B220" s="192"/>
      <c r="C220" s="192"/>
      <c r="D220" s="248"/>
      <c r="E220" s="248"/>
      <c r="F220" s="248"/>
      <c r="G220" s="248"/>
      <c r="H220" s="248"/>
      <c r="I220" s="248"/>
    </row>
    <row r="221" spans="2:9" x14ac:dyDescent="0.2">
      <c r="B221" s="192"/>
      <c r="C221" s="192"/>
      <c r="D221" s="248"/>
      <c r="E221" s="248"/>
      <c r="F221" s="248"/>
      <c r="G221" s="248"/>
      <c r="H221" s="248"/>
      <c r="I221" s="248"/>
    </row>
    <row r="222" spans="2:9" x14ac:dyDescent="0.2">
      <c r="B222" s="192"/>
      <c r="C222" s="192"/>
      <c r="D222" s="248"/>
      <c r="E222" s="248"/>
      <c r="F222" s="248"/>
      <c r="G222" s="248"/>
      <c r="H222" s="248"/>
      <c r="I222" s="248"/>
    </row>
    <row r="223" spans="2:9" x14ac:dyDescent="0.2">
      <c r="B223" s="192"/>
      <c r="C223" s="192"/>
      <c r="D223" s="248"/>
      <c r="E223" s="248"/>
      <c r="F223" s="248"/>
      <c r="G223" s="248"/>
      <c r="H223" s="248"/>
      <c r="I223" s="248"/>
    </row>
    <row r="224" spans="2:9" x14ac:dyDescent="0.2">
      <c r="B224" s="192"/>
      <c r="C224" s="192"/>
      <c r="D224" s="248"/>
      <c r="E224" s="248"/>
      <c r="F224" s="248"/>
      <c r="G224" s="248"/>
      <c r="H224" s="248"/>
      <c r="I224" s="248"/>
    </row>
    <row r="225" spans="2:9" x14ac:dyDescent="0.2">
      <c r="B225" s="192"/>
      <c r="C225" s="192"/>
      <c r="D225" s="248"/>
      <c r="E225" s="248"/>
      <c r="F225" s="248"/>
      <c r="G225" s="248"/>
      <c r="H225" s="248"/>
      <c r="I225" s="248"/>
    </row>
    <row r="226" spans="2:9" x14ac:dyDescent="0.2">
      <c r="B226" s="192"/>
      <c r="C226" s="192"/>
      <c r="D226" s="248"/>
      <c r="E226" s="248"/>
      <c r="F226" s="248"/>
      <c r="G226" s="248"/>
      <c r="H226" s="248"/>
      <c r="I226" s="248"/>
    </row>
    <row r="227" spans="2:9" x14ac:dyDescent="0.2">
      <c r="B227" s="192"/>
      <c r="C227" s="192"/>
      <c r="D227" s="248"/>
      <c r="E227" s="248"/>
      <c r="F227" s="248"/>
      <c r="G227" s="248"/>
      <c r="H227" s="248"/>
      <c r="I227" s="248"/>
    </row>
    <row r="228" spans="2:9" x14ac:dyDescent="0.2">
      <c r="B228" s="192"/>
      <c r="C228" s="192"/>
      <c r="D228" s="248"/>
      <c r="E228" s="248"/>
      <c r="F228" s="248"/>
      <c r="G228" s="248"/>
      <c r="H228" s="248"/>
      <c r="I228" s="248"/>
    </row>
    <row r="229" spans="2:9" x14ac:dyDescent="0.2">
      <c r="B229" s="192"/>
      <c r="C229" s="192"/>
      <c r="D229" s="248"/>
      <c r="E229" s="248"/>
      <c r="F229" s="248"/>
      <c r="G229" s="248"/>
      <c r="H229" s="248"/>
      <c r="I229" s="248"/>
    </row>
    <row r="230" spans="2:9" x14ac:dyDescent="0.2">
      <c r="B230" s="192"/>
      <c r="C230" s="192"/>
      <c r="D230" s="248"/>
      <c r="E230" s="248"/>
      <c r="F230" s="248"/>
      <c r="G230" s="248"/>
      <c r="H230" s="248"/>
      <c r="I230" s="248"/>
    </row>
    <row r="231" spans="2:9" x14ac:dyDescent="0.2">
      <c r="B231" s="192"/>
      <c r="C231" s="192"/>
      <c r="D231" s="248"/>
      <c r="E231" s="248"/>
      <c r="F231" s="248"/>
      <c r="G231" s="248"/>
      <c r="H231" s="248"/>
      <c r="I231" s="248"/>
    </row>
    <row r="232" spans="2:9" x14ac:dyDescent="0.2">
      <c r="B232" s="192"/>
      <c r="C232" s="192"/>
      <c r="D232" s="248"/>
      <c r="E232" s="248"/>
      <c r="F232" s="248"/>
      <c r="G232" s="248"/>
      <c r="H232" s="248"/>
      <c r="I232" s="248"/>
    </row>
    <row r="233" spans="2:9" x14ac:dyDescent="0.2">
      <c r="B233" s="192"/>
      <c r="C233" s="192"/>
      <c r="D233" s="248"/>
      <c r="E233" s="248"/>
      <c r="F233" s="248"/>
      <c r="G233" s="248"/>
      <c r="H233" s="248"/>
      <c r="I233" s="248"/>
    </row>
    <row r="234" spans="2:9" x14ac:dyDescent="0.2">
      <c r="B234" s="192"/>
      <c r="C234" s="192"/>
      <c r="D234" s="248"/>
      <c r="E234" s="248"/>
      <c r="F234" s="248"/>
      <c r="G234" s="248"/>
      <c r="H234" s="248"/>
      <c r="I234" s="248"/>
    </row>
    <row r="235" spans="2:9" x14ac:dyDescent="0.2">
      <c r="B235" s="192"/>
      <c r="C235" s="192"/>
      <c r="D235" s="248"/>
      <c r="E235" s="248"/>
      <c r="F235" s="248"/>
      <c r="G235" s="248"/>
      <c r="H235" s="248"/>
      <c r="I235" s="248"/>
    </row>
    <row r="236" spans="2:9" x14ac:dyDescent="0.2">
      <c r="B236" s="192"/>
      <c r="C236" s="192"/>
      <c r="D236" s="248"/>
      <c r="E236" s="248"/>
      <c r="F236" s="248"/>
      <c r="G236" s="248"/>
      <c r="H236" s="248"/>
      <c r="I236" s="248"/>
    </row>
    <row r="237" spans="2:9" x14ac:dyDescent="0.2">
      <c r="B237" s="192"/>
      <c r="C237" s="192"/>
      <c r="D237" s="248"/>
      <c r="E237" s="248"/>
      <c r="F237" s="248"/>
      <c r="G237" s="248"/>
      <c r="H237" s="248"/>
      <c r="I237" s="248"/>
    </row>
    <row r="238" spans="2:9" x14ac:dyDescent="0.2">
      <c r="B238" s="192"/>
      <c r="C238" s="192"/>
      <c r="D238" s="248"/>
      <c r="E238" s="248"/>
      <c r="F238" s="248"/>
      <c r="G238" s="248"/>
      <c r="H238" s="248"/>
      <c r="I238" s="248"/>
    </row>
    <row r="239" spans="2:9" x14ac:dyDescent="0.2">
      <c r="B239" s="192"/>
      <c r="C239" s="192"/>
      <c r="D239" s="248"/>
      <c r="E239" s="248"/>
      <c r="F239" s="248"/>
      <c r="G239" s="248"/>
      <c r="H239" s="248"/>
      <c r="I239" s="248"/>
    </row>
    <row r="240" spans="2:9" x14ac:dyDescent="0.2">
      <c r="B240" s="192"/>
      <c r="C240" s="192"/>
      <c r="D240" s="248"/>
      <c r="E240" s="248"/>
      <c r="F240" s="248"/>
      <c r="G240" s="248"/>
      <c r="H240" s="248"/>
      <c r="I240" s="248"/>
    </row>
    <row r="241" spans="2:9" x14ac:dyDescent="0.2">
      <c r="B241" s="192"/>
      <c r="C241" s="192"/>
      <c r="D241" s="248"/>
      <c r="E241" s="248"/>
      <c r="F241" s="248"/>
      <c r="G241" s="248"/>
      <c r="H241" s="248"/>
      <c r="I241" s="248"/>
    </row>
    <row r="242" spans="2:9" x14ac:dyDescent="0.2">
      <c r="B242" s="192"/>
      <c r="C242" s="192"/>
      <c r="D242" s="248"/>
      <c r="E242" s="248"/>
      <c r="F242" s="248"/>
      <c r="G242" s="248"/>
      <c r="H242" s="248"/>
      <c r="I242" s="248"/>
    </row>
    <row r="243" spans="2:9" x14ac:dyDescent="0.2">
      <c r="B243" s="192"/>
      <c r="C243" s="192"/>
      <c r="D243" s="248"/>
      <c r="E243" s="248"/>
      <c r="F243" s="248"/>
      <c r="G243" s="248"/>
      <c r="H243" s="248"/>
      <c r="I243" s="248"/>
    </row>
    <row r="244" spans="2:9" x14ac:dyDescent="0.2">
      <c r="B244" s="192"/>
      <c r="C244" s="192"/>
      <c r="D244" s="248"/>
      <c r="E244" s="248"/>
      <c r="F244" s="248"/>
      <c r="G244" s="248"/>
      <c r="H244" s="248"/>
      <c r="I244" s="248"/>
    </row>
    <row r="245" spans="2:9" x14ac:dyDescent="0.2">
      <c r="B245" s="192"/>
      <c r="C245" s="192"/>
      <c r="D245" s="248"/>
      <c r="E245" s="248"/>
      <c r="F245" s="248"/>
      <c r="G245" s="248"/>
      <c r="H245" s="248"/>
      <c r="I245" s="248"/>
    </row>
    <row r="246" spans="2:9" x14ac:dyDescent="0.2">
      <c r="B246" s="192"/>
      <c r="C246" s="192"/>
      <c r="D246" s="248"/>
      <c r="E246" s="248"/>
      <c r="F246" s="248"/>
      <c r="G246" s="248"/>
      <c r="H246" s="248"/>
      <c r="I246" s="248"/>
    </row>
    <row r="247" spans="2:9" x14ac:dyDescent="0.2">
      <c r="B247" s="192"/>
      <c r="C247" s="192"/>
      <c r="D247" s="248"/>
      <c r="E247" s="248"/>
      <c r="F247" s="248"/>
      <c r="G247" s="248"/>
      <c r="H247" s="248"/>
      <c r="I247" s="248"/>
    </row>
    <row r="248" spans="2:9" x14ac:dyDescent="0.2">
      <c r="B248" s="192"/>
      <c r="C248" s="192"/>
      <c r="D248" s="248"/>
      <c r="E248" s="248"/>
      <c r="F248" s="248"/>
      <c r="G248" s="248"/>
      <c r="H248" s="248"/>
      <c r="I248" s="248"/>
    </row>
    <row r="249" spans="2:9" x14ac:dyDescent="0.2">
      <c r="B249" s="192"/>
      <c r="C249" s="192"/>
      <c r="D249" s="248"/>
      <c r="E249" s="248"/>
      <c r="F249" s="248"/>
      <c r="G249" s="248"/>
      <c r="H249" s="248"/>
      <c r="I249" s="248"/>
    </row>
    <row r="250" spans="2:9" x14ac:dyDescent="0.2">
      <c r="B250" s="192"/>
      <c r="C250" s="192"/>
      <c r="D250" s="248"/>
      <c r="E250" s="248"/>
      <c r="F250" s="248"/>
      <c r="G250" s="248"/>
      <c r="H250" s="248"/>
      <c r="I250" s="248"/>
    </row>
    <row r="251" spans="2:9" x14ac:dyDescent="0.2">
      <c r="B251" s="192"/>
      <c r="C251" s="192"/>
      <c r="D251" s="248"/>
      <c r="E251" s="248"/>
      <c r="F251" s="248"/>
      <c r="G251" s="248"/>
      <c r="H251" s="248"/>
      <c r="I251" s="248"/>
    </row>
    <row r="252" spans="2:9" x14ac:dyDescent="0.2">
      <c r="B252" s="192"/>
      <c r="C252" s="192"/>
      <c r="D252" s="248"/>
      <c r="E252" s="248"/>
      <c r="F252" s="248"/>
      <c r="G252" s="248"/>
      <c r="H252" s="248"/>
      <c r="I252" s="248"/>
    </row>
    <row r="253" spans="2:9" x14ac:dyDescent="0.2">
      <c r="B253" s="192"/>
      <c r="C253" s="192"/>
      <c r="D253" s="248"/>
      <c r="E253" s="248"/>
      <c r="F253" s="248"/>
      <c r="G253" s="248"/>
      <c r="H253" s="248"/>
      <c r="I253" s="248"/>
    </row>
    <row r="254" spans="2:9" x14ac:dyDescent="0.2">
      <c r="B254" s="192"/>
      <c r="C254" s="192"/>
      <c r="D254" s="248"/>
      <c r="E254" s="248"/>
      <c r="F254" s="248"/>
      <c r="G254" s="248"/>
      <c r="H254" s="248"/>
      <c r="I254" s="248"/>
    </row>
    <row r="255" spans="2:9" x14ac:dyDescent="0.2">
      <c r="B255" s="192"/>
      <c r="C255" s="192"/>
      <c r="D255" s="248"/>
      <c r="E255" s="248"/>
      <c r="F255" s="248"/>
      <c r="G255" s="248"/>
      <c r="H255" s="248"/>
      <c r="I255" s="248"/>
    </row>
    <row r="256" spans="2:9" x14ac:dyDescent="0.2">
      <c r="B256" s="192"/>
      <c r="C256" s="192"/>
      <c r="D256" s="248"/>
      <c r="E256" s="248"/>
      <c r="F256" s="248"/>
      <c r="G256" s="248"/>
      <c r="H256" s="248"/>
      <c r="I256" s="248"/>
    </row>
    <row r="257" spans="2:9" x14ac:dyDescent="0.2">
      <c r="B257" s="192"/>
      <c r="C257" s="192"/>
      <c r="D257" s="248"/>
      <c r="E257" s="248"/>
      <c r="F257" s="248"/>
      <c r="G257" s="248"/>
      <c r="H257" s="248"/>
      <c r="I257" s="248"/>
    </row>
    <row r="258" spans="2:9" x14ac:dyDescent="0.2">
      <c r="B258" s="192"/>
      <c r="C258" s="192"/>
      <c r="D258" s="248"/>
      <c r="E258" s="248"/>
      <c r="F258" s="248"/>
      <c r="G258" s="248"/>
      <c r="H258" s="248"/>
      <c r="I258" s="248"/>
    </row>
    <row r="259" spans="2:9" x14ac:dyDescent="0.2">
      <c r="B259" s="192"/>
      <c r="C259" s="192"/>
      <c r="D259" s="248"/>
      <c r="E259" s="248"/>
      <c r="F259" s="248"/>
      <c r="G259" s="248"/>
      <c r="H259" s="248"/>
      <c r="I259" s="248"/>
    </row>
    <row r="260" spans="2:9" x14ac:dyDescent="0.2">
      <c r="B260" s="192"/>
      <c r="C260" s="192"/>
      <c r="D260" s="248"/>
      <c r="E260" s="248"/>
      <c r="F260" s="248"/>
      <c r="G260" s="248"/>
      <c r="H260" s="248"/>
      <c r="I260" s="248"/>
    </row>
    <row r="261" spans="2:9" x14ac:dyDescent="0.2">
      <c r="B261" s="192"/>
      <c r="C261" s="192"/>
      <c r="D261" s="248"/>
      <c r="E261" s="248"/>
      <c r="F261" s="248"/>
      <c r="G261" s="248"/>
      <c r="H261" s="248"/>
      <c r="I261" s="248"/>
    </row>
    <row r="262" spans="2:9" x14ac:dyDescent="0.2">
      <c r="B262" s="192"/>
      <c r="C262" s="192"/>
      <c r="D262" s="248"/>
      <c r="E262" s="248"/>
      <c r="F262" s="248"/>
      <c r="G262" s="248"/>
      <c r="H262" s="248"/>
      <c r="I262" s="248"/>
    </row>
    <row r="263" spans="2:9" x14ac:dyDescent="0.2">
      <c r="B263" s="192"/>
      <c r="C263" s="192"/>
      <c r="D263" s="248"/>
      <c r="E263" s="248"/>
      <c r="F263" s="248"/>
      <c r="G263" s="248"/>
      <c r="H263" s="248"/>
      <c r="I263" s="248"/>
    </row>
    <row r="264" spans="2:9" x14ac:dyDescent="0.2">
      <c r="B264" s="192"/>
      <c r="C264" s="192"/>
      <c r="D264" s="248"/>
      <c r="E264" s="248"/>
      <c r="F264" s="248"/>
      <c r="G264" s="248"/>
      <c r="H264" s="248"/>
      <c r="I264" s="248"/>
    </row>
    <row r="265" spans="2:9" x14ac:dyDescent="0.2">
      <c r="B265" s="192"/>
      <c r="C265" s="192"/>
      <c r="D265" s="248"/>
      <c r="E265" s="248"/>
      <c r="F265" s="248"/>
      <c r="G265" s="248"/>
      <c r="H265" s="248"/>
      <c r="I265" s="248"/>
    </row>
    <row r="266" spans="2:9" x14ac:dyDescent="0.2">
      <c r="B266" s="192"/>
      <c r="C266" s="192"/>
      <c r="D266" s="248"/>
      <c r="E266" s="248"/>
      <c r="F266" s="248"/>
      <c r="G266" s="248"/>
      <c r="H266" s="248"/>
      <c r="I266" s="248"/>
    </row>
    <row r="267" spans="2:9" x14ac:dyDescent="0.2">
      <c r="B267" s="192"/>
      <c r="C267" s="192"/>
      <c r="D267" s="248"/>
      <c r="E267" s="248"/>
      <c r="F267" s="248"/>
      <c r="G267" s="248"/>
      <c r="H267" s="248"/>
      <c r="I267" s="248"/>
    </row>
    <row r="268" spans="2:9" x14ac:dyDescent="0.2">
      <c r="B268" s="192"/>
      <c r="C268" s="192"/>
      <c r="D268" s="248"/>
      <c r="E268" s="248"/>
      <c r="F268" s="248"/>
      <c r="G268" s="248"/>
      <c r="H268" s="248"/>
      <c r="I268" s="248"/>
    </row>
    <row r="269" spans="2:9" x14ac:dyDescent="0.2">
      <c r="B269" s="192"/>
      <c r="C269" s="192"/>
      <c r="D269" s="248"/>
      <c r="E269" s="248"/>
      <c r="F269" s="248"/>
      <c r="G269" s="248"/>
      <c r="H269" s="248"/>
      <c r="I269" s="248"/>
    </row>
    <row r="270" spans="2:9" x14ac:dyDescent="0.2">
      <c r="B270" s="192"/>
      <c r="C270" s="192"/>
      <c r="D270" s="248"/>
      <c r="E270" s="248"/>
      <c r="F270" s="248"/>
      <c r="G270" s="248"/>
      <c r="H270" s="248"/>
      <c r="I270" s="248"/>
    </row>
    <row r="271" spans="2:9" x14ac:dyDescent="0.2">
      <c r="B271" s="192"/>
      <c r="C271" s="192"/>
      <c r="D271" s="248"/>
      <c r="E271" s="248"/>
      <c r="F271" s="248"/>
      <c r="G271" s="248"/>
      <c r="H271" s="248"/>
      <c r="I271" s="248"/>
    </row>
    <row r="272" spans="2:9" x14ac:dyDescent="0.2">
      <c r="B272" s="192"/>
      <c r="C272" s="192"/>
      <c r="D272" s="248"/>
      <c r="E272" s="248"/>
      <c r="F272" s="248"/>
      <c r="G272" s="248"/>
      <c r="H272" s="248"/>
      <c r="I272" s="248"/>
    </row>
    <row r="273" spans="2:9" x14ac:dyDescent="0.2">
      <c r="B273" s="192"/>
      <c r="C273" s="192"/>
      <c r="D273" s="248"/>
      <c r="E273" s="248"/>
      <c r="F273" s="248"/>
      <c r="G273" s="248"/>
      <c r="H273" s="248"/>
      <c r="I273" s="248"/>
    </row>
    <row r="274" spans="2:9" x14ac:dyDescent="0.2">
      <c r="B274" s="192"/>
      <c r="C274" s="192"/>
      <c r="D274" s="248"/>
      <c r="E274" s="248"/>
      <c r="F274" s="248"/>
      <c r="G274" s="248"/>
      <c r="H274" s="248"/>
      <c r="I274" s="248"/>
    </row>
    <row r="275" spans="2:9" x14ac:dyDescent="0.2">
      <c r="B275" s="192"/>
      <c r="C275" s="192"/>
      <c r="D275" s="248"/>
      <c r="E275" s="248"/>
      <c r="F275" s="248"/>
      <c r="G275" s="248"/>
      <c r="H275" s="248"/>
      <c r="I275" s="248"/>
    </row>
    <row r="276" spans="2:9" x14ac:dyDescent="0.2">
      <c r="B276" s="192"/>
      <c r="C276" s="192"/>
      <c r="D276" s="248"/>
      <c r="E276" s="248"/>
      <c r="F276" s="248"/>
      <c r="G276" s="248"/>
      <c r="H276" s="248"/>
      <c r="I276" s="248"/>
    </row>
    <row r="277" spans="2:9" x14ac:dyDescent="0.2">
      <c r="B277" s="192"/>
      <c r="C277" s="192"/>
      <c r="D277" s="248"/>
      <c r="E277" s="248"/>
      <c r="F277" s="248"/>
      <c r="G277" s="248"/>
      <c r="H277" s="248"/>
      <c r="I277" s="248"/>
    </row>
    <row r="278" spans="2:9" x14ac:dyDescent="0.2">
      <c r="B278" s="192"/>
      <c r="C278" s="192"/>
      <c r="D278" s="248"/>
      <c r="E278" s="248"/>
      <c r="F278" s="248"/>
      <c r="G278" s="248"/>
      <c r="H278" s="248"/>
      <c r="I278" s="248"/>
    </row>
    <row r="279" spans="2:9" x14ac:dyDescent="0.2">
      <c r="B279" s="192"/>
      <c r="C279" s="192"/>
      <c r="D279" s="248"/>
      <c r="E279" s="248"/>
      <c r="F279" s="248"/>
      <c r="G279" s="248"/>
      <c r="H279" s="248"/>
      <c r="I279" s="248"/>
    </row>
    <row r="280" spans="2:9" x14ac:dyDescent="0.2">
      <c r="B280" s="192"/>
      <c r="C280" s="192"/>
      <c r="D280" s="248"/>
      <c r="E280" s="248"/>
      <c r="F280" s="248"/>
      <c r="G280" s="248"/>
      <c r="H280" s="248"/>
      <c r="I280" s="248"/>
    </row>
    <row r="281" spans="2:9" x14ac:dyDescent="0.2">
      <c r="B281" s="192"/>
      <c r="C281" s="192"/>
      <c r="D281" s="248"/>
      <c r="E281" s="248"/>
      <c r="F281" s="248"/>
      <c r="G281" s="248"/>
      <c r="H281" s="248"/>
      <c r="I281" s="248"/>
    </row>
    <row r="282" spans="2:9" x14ac:dyDescent="0.2">
      <c r="B282" s="192"/>
      <c r="C282" s="192"/>
      <c r="D282" s="248"/>
      <c r="E282" s="248"/>
      <c r="F282" s="248"/>
      <c r="G282" s="248"/>
      <c r="H282" s="248"/>
      <c r="I282" s="248"/>
    </row>
    <row r="283" spans="2:9" x14ac:dyDescent="0.2">
      <c r="B283" s="192"/>
      <c r="C283" s="192"/>
      <c r="D283" s="248"/>
      <c r="E283" s="248"/>
      <c r="F283" s="248"/>
      <c r="G283" s="248"/>
      <c r="H283" s="248"/>
      <c r="I283" s="248"/>
    </row>
    <row r="284" spans="2:9" x14ac:dyDescent="0.2">
      <c r="B284" s="192"/>
      <c r="C284" s="192"/>
      <c r="D284" s="248"/>
      <c r="E284" s="248"/>
      <c r="F284" s="248"/>
      <c r="G284" s="248"/>
      <c r="H284" s="248"/>
      <c r="I284" s="248"/>
    </row>
    <row r="285" spans="2:9" x14ac:dyDescent="0.2">
      <c r="B285" s="192"/>
      <c r="C285" s="192"/>
      <c r="D285" s="248"/>
      <c r="E285" s="248"/>
      <c r="F285" s="248"/>
      <c r="G285" s="248"/>
      <c r="H285" s="248"/>
      <c r="I285" s="248"/>
    </row>
    <row r="286" spans="2:9" x14ac:dyDescent="0.2">
      <c r="B286" s="192"/>
      <c r="C286" s="192"/>
      <c r="D286" s="248"/>
      <c r="E286" s="248"/>
      <c r="F286" s="248"/>
      <c r="G286" s="248"/>
      <c r="H286" s="248"/>
      <c r="I286" s="248"/>
    </row>
    <row r="287" spans="2:9" x14ac:dyDescent="0.2">
      <c r="B287" s="192"/>
      <c r="C287" s="192"/>
      <c r="D287" s="248"/>
      <c r="E287" s="248"/>
      <c r="F287" s="248"/>
      <c r="G287" s="248"/>
      <c r="H287" s="248"/>
      <c r="I287" s="248"/>
    </row>
    <row r="288" spans="2:9" x14ac:dyDescent="0.2">
      <c r="B288" s="192"/>
      <c r="C288" s="192"/>
      <c r="D288" s="248"/>
      <c r="E288" s="248"/>
      <c r="F288" s="248"/>
      <c r="G288" s="248"/>
      <c r="H288" s="248"/>
      <c r="I288" s="248"/>
    </row>
    <row r="289" spans="2:9" x14ac:dyDescent="0.2">
      <c r="B289" s="192"/>
      <c r="C289" s="192"/>
      <c r="D289" s="248"/>
      <c r="E289" s="248"/>
      <c r="F289" s="248"/>
      <c r="G289" s="248"/>
      <c r="H289" s="248"/>
      <c r="I289" s="248"/>
    </row>
    <row r="290" spans="2:9" x14ac:dyDescent="0.2">
      <c r="B290" s="192"/>
      <c r="C290" s="192"/>
      <c r="D290" s="248"/>
      <c r="E290" s="248"/>
      <c r="F290" s="248"/>
      <c r="G290" s="248"/>
      <c r="H290" s="248"/>
      <c r="I290" s="248"/>
    </row>
    <row r="291" spans="2:9" x14ac:dyDescent="0.2">
      <c r="B291" s="192"/>
      <c r="C291" s="192"/>
      <c r="D291" s="248"/>
      <c r="E291" s="248"/>
      <c r="F291" s="248"/>
      <c r="G291" s="248"/>
      <c r="H291" s="248"/>
      <c r="I291" s="248"/>
    </row>
    <row r="292" spans="2:9" x14ac:dyDescent="0.2">
      <c r="B292" s="192"/>
      <c r="C292" s="192"/>
      <c r="D292" s="248"/>
      <c r="E292" s="248"/>
      <c r="F292" s="248"/>
      <c r="G292" s="248"/>
      <c r="H292" s="248"/>
      <c r="I292" s="248"/>
    </row>
    <row r="293" spans="2:9" x14ac:dyDescent="0.2">
      <c r="B293" s="192"/>
      <c r="C293" s="192"/>
      <c r="D293" s="248"/>
      <c r="E293" s="248"/>
      <c r="F293" s="248"/>
      <c r="G293" s="248"/>
      <c r="H293" s="248"/>
      <c r="I293" s="248"/>
    </row>
    <row r="294" spans="2:9" x14ac:dyDescent="0.2">
      <c r="B294" s="192"/>
      <c r="C294" s="192"/>
      <c r="D294" s="248"/>
      <c r="E294" s="248"/>
      <c r="F294" s="248"/>
      <c r="G294" s="248"/>
      <c r="H294" s="248"/>
      <c r="I294" s="248"/>
    </row>
    <row r="295" spans="2:9" x14ac:dyDescent="0.2">
      <c r="B295" s="192"/>
      <c r="C295" s="192"/>
      <c r="D295" s="248"/>
      <c r="E295" s="248"/>
      <c r="F295" s="248"/>
      <c r="G295" s="248"/>
      <c r="H295" s="248"/>
      <c r="I295" s="248"/>
    </row>
    <row r="296" spans="2:9" x14ac:dyDescent="0.2">
      <c r="B296" s="192"/>
      <c r="C296" s="192"/>
      <c r="D296" s="248"/>
      <c r="E296" s="248"/>
      <c r="F296" s="248"/>
      <c r="G296" s="248"/>
      <c r="H296" s="248"/>
      <c r="I296" s="248"/>
    </row>
    <row r="297" spans="2:9" x14ac:dyDescent="0.2">
      <c r="B297" s="192"/>
      <c r="C297" s="192"/>
      <c r="D297" s="248"/>
      <c r="E297" s="248"/>
      <c r="F297" s="248"/>
      <c r="G297" s="248"/>
      <c r="H297" s="248"/>
      <c r="I297" s="248"/>
    </row>
    <row r="298" spans="2:9" x14ac:dyDescent="0.2">
      <c r="B298" s="192"/>
      <c r="C298" s="192"/>
      <c r="D298" s="248"/>
      <c r="E298" s="248"/>
      <c r="F298" s="248"/>
      <c r="G298" s="248"/>
      <c r="H298" s="248"/>
      <c r="I298" s="248"/>
    </row>
    <row r="299" spans="2:9" x14ac:dyDescent="0.2">
      <c r="B299" s="192"/>
      <c r="C299" s="192"/>
      <c r="D299" s="248"/>
      <c r="E299" s="248"/>
      <c r="F299" s="248"/>
      <c r="G299" s="248"/>
      <c r="H299" s="248"/>
      <c r="I299" s="248"/>
    </row>
    <row r="300" spans="2:9" x14ac:dyDescent="0.2">
      <c r="B300" s="192"/>
      <c r="C300" s="192"/>
      <c r="D300" s="248"/>
      <c r="E300" s="248"/>
      <c r="F300" s="248"/>
      <c r="G300" s="248"/>
      <c r="H300" s="248"/>
      <c r="I300" s="248"/>
    </row>
    <row r="301" spans="2:9" x14ac:dyDescent="0.2">
      <c r="B301" s="192"/>
      <c r="C301" s="192"/>
      <c r="D301" s="248"/>
      <c r="E301" s="248"/>
      <c r="F301" s="248"/>
      <c r="G301" s="248"/>
      <c r="H301" s="248"/>
      <c r="I301" s="248"/>
    </row>
    <row r="302" spans="2:9" x14ac:dyDescent="0.2">
      <c r="B302" s="192"/>
      <c r="C302" s="192"/>
      <c r="D302" s="248"/>
      <c r="E302" s="248"/>
      <c r="F302" s="248"/>
      <c r="G302" s="248"/>
      <c r="H302" s="248"/>
      <c r="I302" s="248"/>
    </row>
    <row r="303" spans="2:9" x14ac:dyDescent="0.2">
      <c r="B303" s="192"/>
      <c r="C303" s="192"/>
      <c r="D303" s="248"/>
      <c r="E303" s="248"/>
      <c r="F303" s="248"/>
      <c r="G303" s="248"/>
      <c r="H303" s="248"/>
      <c r="I303" s="248"/>
    </row>
    <row r="304" spans="2:9" x14ac:dyDescent="0.2">
      <c r="B304" s="192"/>
      <c r="C304" s="192"/>
      <c r="D304" s="248"/>
      <c r="E304" s="248"/>
      <c r="F304" s="248"/>
      <c r="G304" s="248"/>
      <c r="H304" s="248"/>
      <c r="I304" s="248"/>
    </row>
    <row r="305" spans="2:9" x14ac:dyDescent="0.2">
      <c r="B305" s="192"/>
      <c r="C305" s="192"/>
      <c r="D305" s="248"/>
      <c r="E305" s="248"/>
      <c r="F305" s="248"/>
      <c r="G305" s="248"/>
      <c r="H305" s="248"/>
      <c r="I305" s="248"/>
    </row>
    <row r="306" spans="2:9" x14ac:dyDescent="0.2">
      <c r="B306" s="192"/>
      <c r="C306" s="192"/>
      <c r="D306" s="248"/>
      <c r="E306" s="248"/>
      <c r="F306" s="248"/>
      <c r="G306" s="248"/>
      <c r="H306" s="248"/>
      <c r="I306" s="248"/>
    </row>
    <row r="307" spans="2:9" x14ac:dyDescent="0.2">
      <c r="B307" s="192"/>
      <c r="C307" s="192"/>
      <c r="D307" s="248"/>
      <c r="E307" s="248"/>
      <c r="F307" s="248"/>
      <c r="G307" s="248"/>
      <c r="H307" s="248"/>
      <c r="I307" s="248"/>
    </row>
    <row r="308" spans="2:9" x14ac:dyDescent="0.2">
      <c r="B308" s="192"/>
      <c r="C308" s="192"/>
      <c r="D308" s="248"/>
      <c r="E308" s="248"/>
      <c r="F308" s="248"/>
      <c r="G308" s="248"/>
      <c r="H308" s="248"/>
      <c r="I308" s="248"/>
    </row>
    <row r="309" spans="2:9" x14ac:dyDescent="0.2">
      <c r="B309" s="192"/>
      <c r="C309" s="192"/>
      <c r="D309" s="248"/>
      <c r="E309" s="248"/>
      <c r="F309" s="248"/>
      <c r="G309" s="248"/>
      <c r="H309" s="248"/>
      <c r="I309" s="248"/>
    </row>
    <row r="310" spans="2:9" x14ac:dyDescent="0.2">
      <c r="B310" s="192"/>
      <c r="C310" s="192"/>
      <c r="D310" s="248"/>
      <c r="E310" s="248"/>
      <c r="F310" s="248"/>
      <c r="G310" s="248"/>
      <c r="H310" s="248"/>
      <c r="I310" s="248"/>
    </row>
    <row r="311" spans="2:9" x14ac:dyDescent="0.2">
      <c r="B311" s="192"/>
      <c r="C311" s="192"/>
      <c r="D311" s="248"/>
      <c r="E311" s="248"/>
      <c r="F311" s="248"/>
      <c r="G311" s="248"/>
      <c r="H311" s="248"/>
      <c r="I311" s="248"/>
    </row>
    <row r="312" spans="2:9" x14ac:dyDescent="0.2">
      <c r="B312" s="192"/>
      <c r="C312" s="192"/>
      <c r="D312" s="248"/>
      <c r="E312" s="248"/>
      <c r="F312" s="248"/>
      <c r="G312" s="248"/>
      <c r="H312" s="248"/>
      <c r="I312" s="248"/>
    </row>
    <row r="313" spans="2:9" x14ac:dyDescent="0.2">
      <c r="B313" s="192"/>
      <c r="C313" s="192"/>
      <c r="D313" s="248"/>
      <c r="E313" s="248"/>
      <c r="F313" s="248"/>
      <c r="G313" s="248"/>
      <c r="H313" s="248"/>
      <c r="I313" s="248"/>
    </row>
    <row r="314" spans="2:9" x14ac:dyDescent="0.2">
      <c r="B314" s="192"/>
      <c r="C314" s="192"/>
      <c r="D314" s="248"/>
      <c r="E314" s="248"/>
      <c r="F314" s="248"/>
      <c r="G314" s="248"/>
      <c r="H314" s="248"/>
      <c r="I314" s="248"/>
    </row>
    <row r="315" spans="2:9" x14ac:dyDescent="0.2">
      <c r="B315" s="192"/>
      <c r="C315" s="192"/>
      <c r="D315" s="248"/>
      <c r="E315" s="248"/>
      <c r="F315" s="248"/>
      <c r="G315" s="248"/>
      <c r="H315" s="248"/>
      <c r="I315" s="248"/>
    </row>
    <row r="316" spans="2:9" x14ac:dyDescent="0.2">
      <c r="B316" s="192"/>
      <c r="C316" s="192"/>
      <c r="D316" s="248"/>
      <c r="E316" s="248"/>
      <c r="F316" s="248"/>
      <c r="G316" s="248"/>
      <c r="H316" s="248"/>
      <c r="I316" s="248"/>
    </row>
    <row r="317" spans="2:9" x14ac:dyDescent="0.2">
      <c r="B317" s="192"/>
      <c r="C317" s="192"/>
      <c r="D317" s="248"/>
      <c r="E317" s="248"/>
      <c r="F317" s="248"/>
      <c r="G317" s="248"/>
      <c r="H317" s="248"/>
      <c r="I317" s="248"/>
    </row>
    <row r="318" spans="2:9" x14ac:dyDescent="0.2">
      <c r="B318" s="192"/>
      <c r="C318" s="192"/>
      <c r="D318" s="248"/>
      <c r="E318" s="248"/>
      <c r="F318" s="248"/>
      <c r="G318" s="248"/>
      <c r="H318" s="248"/>
      <c r="I318" s="248"/>
    </row>
    <row r="319" spans="2:9" x14ac:dyDescent="0.2">
      <c r="B319" s="192"/>
      <c r="C319" s="192"/>
      <c r="D319" s="248"/>
      <c r="E319" s="248"/>
      <c r="F319" s="248"/>
      <c r="G319" s="248"/>
      <c r="H319" s="248"/>
      <c r="I319" s="248"/>
    </row>
    <row r="320" spans="2:9" x14ac:dyDescent="0.2">
      <c r="B320" s="192"/>
      <c r="C320" s="192"/>
      <c r="D320" s="248"/>
      <c r="E320" s="248"/>
      <c r="F320" s="248"/>
      <c r="G320" s="248"/>
      <c r="H320" s="248"/>
      <c r="I320" s="248"/>
    </row>
    <row r="321" spans="2:9" x14ac:dyDescent="0.2">
      <c r="B321" s="192"/>
      <c r="C321" s="192"/>
      <c r="D321" s="248"/>
      <c r="E321" s="248"/>
      <c r="F321" s="248"/>
      <c r="G321" s="248"/>
      <c r="H321" s="248"/>
      <c r="I321" s="248"/>
    </row>
    <row r="322" spans="2:9" x14ac:dyDescent="0.2">
      <c r="B322" s="192"/>
      <c r="C322" s="192"/>
      <c r="D322" s="248"/>
      <c r="E322" s="248"/>
      <c r="F322" s="248"/>
      <c r="G322" s="248"/>
      <c r="H322" s="248"/>
      <c r="I322" s="248"/>
    </row>
    <row r="323" spans="2:9" x14ac:dyDescent="0.2">
      <c r="B323" s="192"/>
      <c r="C323" s="192"/>
      <c r="D323" s="248"/>
      <c r="E323" s="248"/>
      <c r="F323" s="248"/>
      <c r="G323" s="248"/>
      <c r="H323" s="248"/>
      <c r="I323" s="248"/>
    </row>
    <row r="324" spans="2:9" x14ac:dyDescent="0.2">
      <c r="B324" s="192"/>
      <c r="C324" s="192"/>
      <c r="D324" s="248"/>
      <c r="E324" s="248"/>
      <c r="F324" s="248"/>
      <c r="G324" s="248"/>
      <c r="H324" s="248"/>
      <c r="I324" s="248"/>
    </row>
    <row r="325" spans="2:9" x14ac:dyDescent="0.2">
      <c r="B325" s="192"/>
      <c r="C325" s="192"/>
      <c r="D325" s="248"/>
      <c r="E325" s="248"/>
      <c r="F325" s="248"/>
      <c r="G325" s="248"/>
      <c r="H325" s="248"/>
      <c r="I325" s="248"/>
    </row>
    <row r="326" spans="2:9" x14ac:dyDescent="0.2">
      <c r="B326" s="192"/>
      <c r="C326" s="192"/>
      <c r="D326" s="248"/>
      <c r="E326" s="248"/>
      <c r="F326" s="248"/>
      <c r="G326" s="248"/>
      <c r="H326" s="248"/>
      <c r="I326" s="248"/>
    </row>
    <row r="327" spans="2:9" x14ac:dyDescent="0.2">
      <c r="B327" s="192"/>
      <c r="C327" s="192"/>
      <c r="D327" s="248"/>
      <c r="E327" s="248"/>
      <c r="F327" s="248"/>
      <c r="G327" s="248"/>
      <c r="H327" s="248"/>
      <c r="I327" s="248"/>
    </row>
    <row r="328" spans="2:9" x14ac:dyDescent="0.2">
      <c r="B328" s="192"/>
      <c r="C328" s="192"/>
      <c r="D328" s="248"/>
      <c r="E328" s="248"/>
      <c r="F328" s="248"/>
      <c r="G328" s="248"/>
      <c r="H328" s="248"/>
      <c r="I328" s="248"/>
    </row>
    <row r="329" spans="2:9" x14ac:dyDescent="0.2">
      <c r="B329" s="192"/>
      <c r="C329" s="192"/>
      <c r="D329" s="248"/>
      <c r="E329" s="248"/>
      <c r="F329" s="248"/>
      <c r="G329" s="248"/>
      <c r="H329" s="248"/>
      <c r="I329" s="248"/>
    </row>
    <row r="330" spans="2:9" x14ac:dyDescent="0.2">
      <c r="B330" s="192"/>
      <c r="C330" s="192"/>
      <c r="D330" s="248"/>
      <c r="E330" s="248"/>
      <c r="F330" s="248"/>
      <c r="G330" s="248"/>
      <c r="H330" s="248"/>
      <c r="I330" s="248"/>
    </row>
    <row r="331" spans="2:9" x14ac:dyDescent="0.2">
      <c r="B331" s="192"/>
      <c r="C331" s="192"/>
      <c r="D331" s="248"/>
      <c r="E331" s="248"/>
      <c r="F331" s="248"/>
      <c r="G331" s="248"/>
      <c r="H331" s="248"/>
      <c r="I331" s="248"/>
    </row>
    <row r="332" spans="2:9" x14ac:dyDescent="0.2">
      <c r="B332" s="192"/>
      <c r="C332" s="192"/>
      <c r="D332" s="248"/>
      <c r="E332" s="248"/>
      <c r="F332" s="248"/>
      <c r="G332" s="248"/>
      <c r="H332" s="248"/>
      <c r="I332" s="248"/>
    </row>
    <row r="333" spans="2:9" x14ac:dyDescent="0.2">
      <c r="B333" s="192"/>
      <c r="C333" s="192"/>
      <c r="D333" s="248"/>
      <c r="E333" s="248"/>
      <c r="F333" s="248"/>
      <c r="G333" s="248"/>
      <c r="H333" s="248"/>
      <c r="I333" s="248"/>
    </row>
    <row r="334" spans="2:9" x14ac:dyDescent="0.2">
      <c r="B334" s="192"/>
      <c r="C334" s="192"/>
      <c r="D334" s="248"/>
      <c r="E334" s="248"/>
      <c r="F334" s="248"/>
      <c r="G334" s="248"/>
      <c r="H334" s="248"/>
      <c r="I334" s="248"/>
    </row>
    <row r="335" spans="2:9" x14ac:dyDescent="0.2">
      <c r="B335" s="192"/>
      <c r="C335" s="192"/>
      <c r="D335" s="248"/>
      <c r="E335" s="248"/>
      <c r="F335" s="248"/>
      <c r="G335" s="248"/>
      <c r="H335" s="248"/>
      <c r="I335" s="248"/>
    </row>
    <row r="336" spans="2:9" x14ac:dyDescent="0.2">
      <c r="B336" s="192"/>
      <c r="C336" s="192"/>
      <c r="D336" s="248"/>
      <c r="E336" s="248"/>
      <c r="F336" s="248"/>
      <c r="G336" s="248"/>
      <c r="H336" s="248"/>
      <c r="I336" s="248"/>
    </row>
    <row r="337" spans="2:9" x14ac:dyDescent="0.2">
      <c r="B337" s="192"/>
      <c r="C337" s="192"/>
      <c r="D337" s="248"/>
      <c r="E337" s="248"/>
      <c r="F337" s="248"/>
      <c r="G337" s="248"/>
      <c r="H337" s="248"/>
      <c r="I337" s="248"/>
    </row>
    <row r="338" spans="2:9" x14ac:dyDescent="0.2">
      <c r="B338" s="192"/>
      <c r="C338" s="192"/>
      <c r="D338" s="248"/>
      <c r="E338" s="248"/>
      <c r="F338" s="248"/>
      <c r="G338" s="248"/>
      <c r="H338" s="248"/>
      <c r="I338" s="248"/>
    </row>
    <row r="339" spans="2:9" x14ac:dyDescent="0.2">
      <c r="B339" s="192"/>
      <c r="C339" s="192"/>
      <c r="D339" s="248"/>
      <c r="E339" s="248"/>
      <c r="F339" s="248"/>
      <c r="G339" s="248"/>
      <c r="H339" s="248"/>
      <c r="I339" s="248"/>
    </row>
    <row r="340" spans="2:9" x14ac:dyDescent="0.2">
      <c r="B340" s="192"/>
      <c r="C340" s="192"/>
      <c r="D340" s="248"/>
      <c r="E340" s="248"/>
      <c r="F340" s="248"/>
      <c r="G340" s="248"/>
      <c r="H340" s="248"/>
      <c r="I340" s="248"/>
    </row>
    <row r="341" spans="2:9" x14ac:dyDescent="0.2">
      <c r="B341" s="192"/>
      <c r="C341" s="192"/>
      <c r="D341" s="248"/>
      <c r="E341" s="248"/>
      <c r="F341" s="248"/>
      <c r="G341" s="248"/>
      <c r="H341" s="248"/>
      <c r="I341" s="248"/>
    </row>
    <row r="342" spans="2:9" x14ac:dyDescent="0.2">
      <c r="B342" s="192"/>
      <c r="C342" s="192"/>
      <c r="D342" s="248"/>
      <c r="E342" s="248"/>
      <c r="F342" s="248"/>
      <c r="G342" s="248"/>
      <c r="H342" s="248"/>
      <c r="I342" s="248"/>
    </row>
    <row r="343" spans="2:9" x14ac:dyDescent="0.2">
      <c r="B343" s="192"/>
      <c r="C343" s="192"/>
      <c r="D343" s="248"/>
      <c r="E343" s="248"/>
      <c r="F343" s="248"/>
      <c r="G343" s="248"/>
      <c r="H343" s="248"/>
      <c r="I343" s="248"/>
    </row>
    <row r="344" spans="2:9" x14ac:dyDescent="0.2">
      <c r="B344" s="192"/>
      <c r="C344" s="192"/>
      <c r="D344" s="248"/>
      <c r="E344" s="248"/>
      <c r="F344" s="248"/>
      <c r="G344" s="248"/>
      <c r="H344" s="248"/>
      <c r="I344" s="248"/>
    </row>
    <row r="345" spans="2:9" x14ac:dyDescent="0.2">
      <c r="B345" s="192"/>
      <c r="C345" s="192"/>
      <c r="D345" s="248"/>
      <c r="E345" s="248"/>
      <c r="F345" s="248"/>
      <c r="G345" s="248"/>
      <c r="H345" s="248"/>
      <c r="I345" s="248"/>
    </row>
    <row r="346" spans="2:9" x14ac:dyDescent="0.2">
      <c r="B346" s="192"/>
      <c r="C346" s="192"/>
      <c r="D346" s="248"/>
      <c r="E346" s="248"/>
      <c r="F346" s="248"/>
      <c r="G346" s="248"/>
      <c r="H346" s="248"/>
      <c r="I346" s="248"/>
    </row>
    <row r="347" spans="2:9" x14ac:dyDescent="0.2">
      <c r="B347" s="192"/>
      <c r="C347" s="192"/>
      <c r="D347" s="248"/>
      <c r="E347" s="248"/>
      <c r="F347" s="248"/>
      <c r="G347" s="248"/>
      <c r="H347" s="248"/>
      <c r="I347" s="248"/>
    </row>
    <row r="348" spans="2:9" x14ac:dyDescent="0.2">
      <c r="B348" s="192"/>
      <c r="C348" s="192"/>
      <c r="D348" s="248"/>
      <c r="E348" s="248"/>
      <c r="F348" s="248"/>
      <c r="G348" s="248"/>
      <c r="H348" s="248"/>
      <c r="I348" s="248"/>
    </row>
    <row r="349" spans="2:9" x14ac:dyDescent="0.2">
      <c r="B349" s="192"/>
      <c r="C349" s="192"/>
      <c r="D349" s="248"/>
      <c r="E349" s="248"/>
      <c r="F349" s="248"/>
      <c r="G349" s="248"/>
      <c r="H349" s="248"/>
      <c r="I349" s="248"/>
    </row>
    <row r="350" spans="2:9" x14ac:dyDescent="0.2">
      <c r="B350" s="192"/>
      <c r="C350" s="192"/>
      <c r="D350" s="248"/>
      <c r="E350" s="248"/>
      <c r="F350" s="248"/>
      <c r="G350" s="248"/>
      <c r="H350" s="248"/>
      <c r="I350" s="248"/>
    </row>
    <row r="351" spans="2:9" x14ac:dyDescent="0.2">
      <c r="B351" s="192"/>
      <c r="C351" s="192"/>
      <c r="D351" s="248"/>
      <c r="E351" s="248"/>
      <c r="F351" s="248"/>
      <c r="G351" s="248"/>
      <c r="H351" s="248"/>
      <c r="I351" s="248"/>
    </row>
    <row r="352" spans="2:9" x14ac:dyDescent="0.2">
      <c r="B352" s="192"/>
      <c r="C352" s="192"/>
      <c r="D352" s="248"/>
      <c r="E352" s="248"/>
      <c r="F352" s="248"/>
      <c r="G352" s="248"/>
      <c r="H352" s="248"/>
      <c r="I352" s="248"/>
    </row>
    <row r="353" spans="2:9" x14ac:dyDescent="0.2">
      <c r="B353" s="192"/>
      <c r="C353" s="192"/>
      <c r="D353" s="248"/>
      <c r="E353" s="248"/>
      <c r="F353" s="248"/>
      <c r="G353" s="248"/>
      <c r="H353" s="248"/>
      <c r="I353" s="248"/>
    </row>
    <row r="354" spans="2:9" x14ac:dyDescent="0.2">
      <c r="B354" s="192"/>
      <c r="C354" s="192"/>
      <c r="D354" s="248"/>
      <c r="E354" s="248"/>
      <c r="F354" s="248"/>
      <c r="G354" s="248"/>
      <c r="H354" s="248"/>
      <c r="I354" s="248"/>
    </row>
    <row r="355" spans="2:9" x14ac:dyDescent="0.2">
      <c r="B355" s="192"/>
      <c r="C355" s="192"/>
      <c r="D355" s="248"/>
      <c r="E355" s="248"/>
      <c r="F355" s="248"/>
      <c r="G355" s="248"/>
      <c r="H355" s="248"/>
      <c r="I355" s="248"/>
    </row>
    <row r="356" spans="2:9" x14ac:dyDescent="0.2">
      <c r="B356" s="192"/>
      <c r="C356" s="192"/>
      <c r="D356" s="248"/>
      <c r="E356" s="248"/>
      <c r="F356" s="248"/>
      <c r="G356" s="248"/>
      <c r="H356" s="248"/>
      <c r="I356" s="248"/>
    </row>
    <row r="357" spans="2:9" x14ac:dyDescent="0.2">
      <c r="B357" s="192"/>
      <c r="C357" s="192"/>
      <c r="D357" s="248"/>
      <c r="E357" s="248"/>
      <c r="F357" s="248"/>
      <c r="G357" s="248"/>
      <c r="H357" s="248"/>
      <c r="I357" s="248"/>
    </row>
    <row r="358" spans="2:9" x14ac:dyDescent="0.2">
      <c r="B358" s="192"/>
      <c r="C358" s="192"/>
      <c r="D358" s="248"/>
      <c r="E358" s="248"/>
      <c r="F358" s="248"/>
      <c r="G358" s="248"/>
      <c r="H358" s="248"/>
      <c r="I358" s="248"/>
    </row>
    <row r="359" spans="2:9" x14ac:dyDescent="0.2">
      <c r="B359" s="192"/>
      <c r="C359" s="192"/>
      <c r="D359" s="248"/>
      <c r="E359" s="248"/>
      <c r="F359" s="248"/>
      <c r="G359" s="248"/>
      <c r="H359" s="248"/>
      <c r="I359" s="248"/>
    </row>
    <row r="360" spans="2:9" x14ac:dyDescent="0.2">
      <c r="B360" s="192"/>
      <c r="C360" s="192"/>
      <c r="D360" s="248"/>
      <c r="E360" s="248"/>
      <c r="F360" s="248"/>
      <c r="G360" s="248"/>
      <c r="H360" s="248"/>
      <c r="I360" s="248"/>
    </row>
    <row r="361" spans="2:9" x14ac:dyDescent="0.2">
      <c r="B361" s="192"/>
      <c r="C361" s="192"/>
      <c r="D361" s="248"/>
      <c r="E361" s="248"/>
      <c r="F361" s="248"/>
      <c r="G361" s="248"/>
      <c r="H361" s="248"/>
      <c r="I361" s="248"/>
    </row>
    <row r="362" spans="2:9" x14ac:dyDescent="0.2">
      <c r="B362" s="192"/>
      <c r="C362" s="192"/>
      <c r="D362" s="248"/>
      <c r="E362" s="248"/>
      <c r="F362" s="248"/>
      <c r="G362" s="248"/>
      <c r="H362" s="248"/>
      <c r="I362" s="248"/>
    </row>
    <row r="363" spans="2:9" x14ac:dyDescent="0.2">
      <c r="B363" s="192"/>
      <c r="C363" s="192"/>
      <c r="D363" s="248"/>
      <c r="E363" s="248"/>
      <c r="F363" s="248"/>
      <c r="G363" s="248"/>
      <c r="H363" s="248"/>
      <c r="I363" s="248"/>
    </row>
    <row r="364" spans="2:9" x14ac:dyDescent="0.2">
      <c r="B364" s="192"/>
      <c r="C364" s="192"/>
      <c r="D364" s="248"/>
      <c r="E364" s="248"/>
      <c r="F364" s="248"/>
      <c r="G364" s="248"/>
      <c r="H364" s="248"/>
      <c r="I364" s="248"/>
    </row>
    <row r="365" spans="2:9" x14ac:dyDescent="0.2">
      <c r="B365" s="192"/>
      <c r="C365" s="192"/>
      <c r="D365" s="248"/>
      <c r="E365" s="248"/>
      <c r="F365" s="248"/>
      <c r="G365" s="248"/>
      <c r="H365" s="248"/>
      <c r="I365" s="248"/>
    </row>
    <row r="366" spans="2:9" x14ac:dyDescent="0.2">
      <c r="B366" s="192"/>
      <c r="C366" s="192"/>
      <c r="D366" s="248"/>
      <c r="E366" s="248"/>
      <c r="F366" s="248"/>
      <c r="G366" s="248"/>
      <c r="H366" s="248"/>
      <c r="I366" s="248"/>
    </row>
    <row r="367" spans="2:9" x14ac:dyDescent="0.2">
      <c r="B367" s="192"/>
      <c r="C367" s="192"/>
      <c r="D367" s="248"/>
      <c r="E367" s="248"/>
      <c r="F367" s="248"/>
      <c r="G367" s="248"/>
      <c r="H367" s="248"/>
      <c r="I367" s="248"/>
    </row>
    <row r="368" spans="2:9" x14ac:dyDescent="0.2">
      <c r="B368" s="192"/>
      <c r="C368" s="192"/>
      <c r="D368" s="248"/>
      <c r="E368" s="248"/>
      <c r="F368" s="248"/>
      <c r="G368" s="248"/>
      <c r="H368" s="248"/>
      <c r="I368" s="248"/>
    </row>
    <row r="369" spans="2:9" x14ac:dyDescent="0.2">
      <c r="B369" s="192"/>
      <c r="C369" s="192"/>
      <c r="D369" s="248"/>
      <c r="E369" s="248"/>
      <c r="F369" s="248"/>
      <c r="G369" s="248"/>
      <c r="H369" s="248"/>
      <c r="I369" s="248"/>
    </row>
    <row r="370" spans="2:9" x14ac:dyDescent="0.2">
      <c r="B370" s="192"/>
      <c r="C370" s="192"/>
      <c r="D370" s="248"/>
      <c r="E370" s="248"/>
      <c r="F370" s="248"/>
      <c r="G370" s="248"/>
      <c r="H370" s="248"/>
      <c r="I370" s="248"/>
    </row>
    <row r="371" spans="2:9" x14ac:dyDescent="0.2">
      <c r="B371" s="192"/>
      <c r="C371" s="192"/>
      <c r="D371" s="248"/>
      <c r="E371" s="248"/>
      <c r="F371" s="248"/>
      <c r="G371" s="248"/>
      <c r="H371" s="248"/>
      <c r="I371" s="248"/>
    </row>
    <row r="372" spans="2:9" x14ac:dyDescent="0.2">
      <c r="B372" s="192"/>
      <c r="C372" s="192"/>
      <c r="D372" s="248"/>
      <c r="E372" s="248"/>
      <c r="F372" s="248"/>
      <c r="G372" s="248"/>
      <c r="H372" s="248"/>
      <c r="I372" s="248"/>
    </row>
    <row r="373" spans="2:9" x14ac:dyDescent="0.2">
      <c r="B373" s="192"/>
      <c r="C373" s="192"/>
      <c r="D373" s="248"/>
      <c r="E373" s="248"/>
      <c r="F373" s="248"/>
      <c r="G373" s="248"/>
      <c r="H373" s="248"/>
      <c r="I373" s="248"/>
    </row>
    <row r="374" spans="2:9" x14ac:dyDescent="0.2">
      <c r="B374" s="192"/>
      <c r="C374" s="192"/>
      <c r="D374" s="248"/>
      <c r="E374" s="248"/>
      <c r="F374" s="248"/>
      <c r="G374" s="248"/>
      <c r="H374" s="248"/>
      <c r="I374" s="248"/>
    </row>
    <row r="375" spans="2:9" x14ac:dyDescent="0.2">
      <c r="B375" s="192"/>
      <c r="C375" s="192"/>
      <c r="D375" s="248"/>
      <c r="E375" s="248"/>
      <c r="F375" s="248"/>
      <c r="G375" s="248"/>
      <c r="H375" s="248"/>
      <c r="I375" s="248"/>
    </row>
    <row r="376" spans="2:9" x14ac:dyDescent="0.2">
      <c r="B376" s="192"/>
      <c r="C376" s="192"/>
      <c r="D376" s="248"/>
      <c r="E376" s="248"/>
      <c r="F376" s="248"/>
      <c r="G376" s="248"/>
      <c r="H376" s="248"/>
      <c r="I376" s="248"/>
    </row>
    <row r="377" spans="2:9" x14ac:dyDescent="0.2">
      <c r="B377" s="192"/>
      <c r="C377" s="192"/>
      <c r="D377" s="248"/>
      <c r="E377" s="248"/>
      <c r="F377" s="248"/>
      <c r="G377" s="248"/>
      <c r="H377" s="248"/>
      <c r="I377" s="248"/>
    </row>
    <row r="378" spans="2:9" x14ac:dyDescent="0.2">
      <c r="B378" s="192"/>
      <c r="C378" s="192"/>
      <c r="D378" s="248"/>
      <c r="E378" s="248"/>
      <c r="F378" s="248"/>
      <c r="G378" s="248"/>
      <c r="H378" s="248"/>
      <c r="I378" s="248"/>
    </row>
    <row r="379" spans="2:9" x14ac:dyDescent="0.2">
      <c r="B379" s="192"/>
      <c r="C379" s="192"/>
      <c r="D379" s="248"/>
      <c r="E379" s="248"/>
      <c r="F379" s="248"/>
      <c r="G379" s="248"/>
      <c r="H379" s="248"/>
      <c r="I379" s="248"/>
    </row>
    <row r="380" spans="2:9" x14ac:dyDescent="0.2">
      <c r="B380" s="192"/>
      <c r="C380" s="192"/>
      <c r="D380" s="248"/>
      <c r="E380" s="248"/>
      <c r="F380" s="248"/>
      <c r="G380" s="248"/>
      <c r="H380" s="248"/>
      <c r="I380" s="248"/>
    </row>
    <row r="381" spans="2:9" x14ac:dyDescent="0.2">
      <c r="B381" s="192"/>
      <c r="C381" s="192"/>
      <c r="D381" s="248"/>
      <c r="E381" s="248"/>
      <c r="F381" s="248"/>
      <c r="G381" s="248"/>
      <c r="H381" s="248"/>
      <c r="I381" s="248"/>
    </row>
    <row r="382" spans="2:9" x14ac:dyDescent="0.2">
      <c r="B382" s="192"/>
      <c r="C382" s="192"/>
      <c r="D382" s="248"/>
      <c r="E382" s="248"/>
      <c r="F382" s="248"/>
      <c r="G382" s="248"/>
      <c r="H382" s="248"/>
      <c r="I382" s="248"/>
    </row>
    <row r="383" spans="2:9" x14ac:dyDescent="0.2">
      <c r="B383" s="192"/>
      <c r="C383" s="192"/>
      <c r="D383" s="248"/>
      <c r="E383" s="248"/>
      <c r="F383" s="248"/>
      <c r="G383" s="248"/>
      <c r="H383" s="248"/>
      <c r="I383" s="248"/>
    </row>
    <row r="384" spans="2:9" x14ac:dyDescent="0.2">
      <c r="B384" s="192"/>
      <c r="C384" s="192"/>
      <c r="D384" s="248"/>
      <c r="E384" s="248"/>
      <c r="F384" s="248"/>
      <c r="G384" s="248"/>
      <c r="H384" s="248"/>
      <c r="I384" s="248"/>
    </row>
    <row r="385" spans="2:9" x14ac:dyDescent="0.2">
      <c r="B385" s="192"/>
      <c r="C385" s="192"/>
      <c r="D385" s="248"/>
      <c r="E385" s="248"/>
      <c r="F385" s="248"/>
      <c r="G385" s="248"/>
      <c r="H385" s="248"/>
      <c r="I385" s="248"/>
    </row>
    <row r="386" spans="2:9" x14ac:dyDescent="0.2">
      <c r="B386" s="192"/>
      <c r="C386" s="192"/>
      <c r="D386" s="248"/>
      <c r="E386" s="248"/>
      <c r="F386" s="248"/>
      <c r="G386" s="248"/>
      <c r="H386" s="248"/>
      <c r="I386" s="248"/>
    </row>
    <row r="387" spans="2:9" x14ac:dyDescent="0.2">
      <c r="B387" s="192"/>
      <c r="C387" s="192"/>
      <c r="D387" s="248"/>
      <c r="E387" s="248"/>
      <c r="F387" s="248"/>
      <c r="G387" s="248"/>
      <c r="H387" s="248"/>
      <c r="I387" s="248"/>
    </row>
    <row r="388" spans="2:9" x14ac:dyDescent="0.2">
      <c r="B388" s="192"/>
      <c r="C388" s="192"/>
      <c r="D388" s="248"/>
      <c r="E388" s="248"/>
      <c r="F388" s="248"/>
      <c r="G388" s="248"/>
      <c r="H388" s="248"/>
      <c r="I388" s="248"/>
    </row>
    <row r="389" spans="2:9" x14ac:dyDescent="0.2">
      <c r="B389" s="192"/>
      <c r="C389" s="192"/>
      <c r="D389" s="248"/>
      <c r="E389" s="248"/>
      <c r="F389" s="248"/>
      <c r="G389" s="248"/>
      <c r="H389" s="248"/>
      <c r="I389" s="248"/>
    </row>
    <row r="390" spans="2:9" x14ac:dyDescent="0.2">
      <c r="B390" s="192"/>
      <c r="C390" s="192"/>
      <c r="D390" s="248"/>
      <c r="E390" s="248"/>
      <c r="F390" s="248"/>
      <c r="G390" s="248"/>
      <c r="H390" s="248"/>
      <c r="I390" s="248"/>
    </row>
    <row r="391" spans="2:9" x14ac:dyDescent="0.2">
      <c r="B391" s="192"/>
      <c r="C391" s="192"/>
      <c r="D391" s="248"/>
      <c r="E391" s="248"/>
      <c r="F391" s="248"/>
      <c r="G391" s="248"/>
      <c r="H391" s="248"/>
      <c r="I391" s="248"/>
    </row>
    <row r="392" spans="2:9" x14ac:dyDescent="0.2">
      <c r="B392" s="192"/>
      <c r="C392" s="192"/>
      <c r="D392" s="248"/>
      <c r="E392" s="248"/>
      <c r="F392" s="248"/>
      <c r="G392" s="248"/>
      <c r="H392" s="248"/>
      <c r="I392" s="248"/>
    </row>
    <row r="393" spans="2:9" x14ac:dyDescent="0.2">
      <c r="B393" s="192"/>
      <c r="C393" s="192"/>
      <c r="D393" s="248"/>
      <c r="E393" s="248"/>
      <c r="F393" s="248"/>
      <c r="G393" s="248"/>
      <c r="H393" s="248"/>
      <c r="I393" s="248"/>
    </row>
    <row r="394" spans="2:9" x14ac:dyDescent="0.2">
      <c r="B394" s="192"/>
      <c r="C394" s="192"/>
      <c r="D394" s="248"/>
      <c r="E394" s="248"/>
      <c r="F394" s="248"/>
      <c r="G394" s="248"/>
      <c r="H394" s="248"/>
      <c r="I394" s="248"/>
    </row>
    <row r="395" spans="2:9" x14ac:dyDescent="0.2">
      <c r="B395" s="192"/>
      <c r="C395" s="192"/>
      <c r="D395" s="248"/>
      <c r="E395" s="248"/>
      <c r="F395" s="248"/>
      <c r="G395" s="248"/>
      <c r="H395" s="248"/>
      <c r="I395" s="248"/>
    </row>
    <row r="396" spans="2:9" x14ac:dyDescent="0.2">
      <c r="B396" s="192"/>
      <c r="C396" s="192"/>
      <c r="D396" s="248"/>
      <c r="E396" s="248"/>
      <c r="F396" s="248"/>
      <c r="G396" s="248"/>
      <c r="H396" s="248"/>
      <c r="I396" s="248"/>
    </row>
    <row r="397" spans="2:9" x14ac:dyDescent="0.2">
      <c r="B397" s="192"/>
      <c r="C397" s="192"/>
      <c r="D397" s="248"/>
      <c r="E397" s="248"/>
      <c r="F397" s="248"/>
      <c r="G397" s="248"/>
      <c r="H397" s="248"/>
      <c r="I397" s="248"/>
    </row>
    <row r="398" spans="2:9" x14ac:dyDescent="0.2">
      <c r="B398" s="192"/>
      <c r="C398" s="192"/>
      <c r="D398" s="248"/>
      <c r="E398" s="248"/>
      <c r="F398" s="248"/>
      <c r="G398" s="248"/>
      <c r="H398" s="248"/>
      <c r="I398" s="248"/>
    </row>
    <row r="399" spans="2:9" x14ac:dyDescent="0.2">
      <c r="B399" s="192"/>
      <c r="C399" s="192"/>
      <c r="D399" s="248"/>
      <c r="E399" s="248"/>
      <c r="F399" s="248"/>
      <c r="G399" s="248"/>
      <c r="H399" s="248"/>
      <c r="I399" s="248"/>
    </row>
    <row r="400" spans="2:9" x14ac:dyDescent="0.2">
      <c r="B400" s="192"/>
      <c r="C400" s="192"/>
      <c r="D400" s="248"/>
      <c r="E400" s="248"/>
      <c r="F400" s="248"/>
      <c r="G400" s="248"/>
      <c r="H400" s="248"/>
      <c r="I400" s="248"/>
    </row>
    <row r="401" spans="2:9" x14ac:dyDescent="0.2">
      <c r="B401" s="192"/>
      <c r="C401" s="192"/>
      <c r="D401" s="248"/>
      <c r="E401" s="248"/>
      <c r="F401" s="248"/>
      <c r="G401" s="248"/>
      <c r="H401" s="248"/>
      <c r="I401" s="248"/>
    </row>
    <row r="402" spans="2:9" x14ac:dyDescent="0.2">
      <c r="B402" s="192"/>
      <c r="C402" s="192"/>
      <c r="D402" s="248"/>
      <c r="E402" s="248"/>
      <c r="F402" s="248"/>
      <c r="G402" s="248"/>
      <c r="H402" s="248"/>
      <c r="I402" s="248"/>
    </row>
    <row r="403" spans="2:9" x14ac:dyDescent="0.2">
      <c r="B403" s="192"/>
      <c r="C403" s="192"/>
      <c r="D403" s="248"/>
      <c r="E403" s="248"/>
      <c r="F403" s="248"/>
      <c r="G403" s="248"/>
      <c r="H403" s="248"/>
      <c r="I403" s="248"/>
    </row>
    <row r="404" spans="2:9" x14ac:dyDescent="0.2">
      <c r="B404" s="192"/>
      <c r="C404" s="192"/>
      <c r="D404" s="248"/>
      <c r="E404" s="248"/>
      <c r="F404" s="248"/>
      <c r="G404" s="248"/>
      <c r="H404" s="248"/>
      <c r="I404" s="248"/>
    </row>
    <row r="405" spans="2:9" x14ac:dyDescent="0.2">
      <c r="B405" s="192"/>
      <c r="C405" s="192"/>
      <c r="D405" s="248"/>
      <c r="E405" s="248"/>
      <c r="F405" s="248"/>
      <c r="G405" s="248"/>
      <c r="H405" s="248"/>
      <c r="I405" s="248"/>
    </row>
    <row r="406" spans="2:9" x14ac:dyDescent="0.2">
      <c r="B406" s="192"/>
      <c r="C406" s="192"/>
      <c r="D406" s="248"/>
      <c r="E406" s="248"/>
      <c r="F406" s="248"/>
      <c r="G406" s="248"/>
      <c r="H406" s="248"/>
      <c r="I406" s="248"/>
    </row>
    <row r="407" spans="2:9" x14ac:dyDescent="0.2">
      <c r="B407" s="192"/>
      <c r="C407" s="192"/>
      <c r="D407" s="248"/>
      <c r="E407" s="248"/>
      <c r="F407" s="248"/>
      <c r="G407" s="248"/>
      <c r="H407" s="248"/>
      <c r="I407" s="248"/>
    </row>
    <row r="408" spans="2:9" x14ac:dyDescent="0.2">
      <c r="B408" s="192"/>
      <c r="C408" s="192"/>
      <c r="D408" s="248"/>
      <c r="E408" s="248"/>
      <c r="F408" s="248"/>
      <c r="G408" s="248"/>
      <c r="H408" s="248"/>
      <c r="I408" s="248"/>
    </row>
    <row r="409" spans="2:9" x14ac:dyDescent="0.2">
      <c r="B409" s="192"/>
      <c r="C409" s="192"/>
      <c r="D409" s="248"/>
      <c r="E409" s="248"/>
      <c r="F409" s="248"/>
      <c r="G409" s="248"/>
      <c r="H409" s="248"/>
      <c r="I409" s="248"/>
    </row>
    <row r="410" spans="2:9" x14ac:dyDescent="0.2">
      <c r="B410" s="192"/>
      <c r="C410" s="192"/>
      <c r="D410" s="248"/>
      <c r="E410" s="248"/>
      <c r="F410" s="248"/>
      <c r="G410" s="248"/>
      <c r="H410" s="248"/>
      <c r="I410" s="248"/>
    </row>
    <row r="411" spans="2:9" x14ac:dyDescent="0.2">
      <c r="B411" s="192"/>
      <c r="C411" s="192"/>
      <c r="D411" s="248"/>
      <c r="E411" s="248"/>
      <c r="F411" s="248"/>
      <c r="G411" s="248"/>
      <c r="H411" s="248"/>
      <c r="I411" s="248"/>
    </row>
    <row r="412" spans="2:9" x14ac:dyDescent="0.2">
      <c r="B412" s="192"/>
      <c r="C412" s="192"/>
      <c r="D412" s="248"/>
      <c r="E412" s="248"/>
      <c r="F412" s="248"/>
      <c r="G412" s="248"/>
      <c r="H412" s="248"/>
      <c r="I412" s="248"/>
    </row>
    <row r="413" spans="2:9" x14ac:dyDescent="0.2">
      <c r="B413" s="192"/>
      <c r="C413" s="192"/>
      <c r="D413" s="248"/>
      <c r="E413" s="248"/>
      <c r="F413" s="248"/>
      <c r="G413" s="248"/>
      <c r="H413" s="248"/>
      <c r="I413" s="248"/>
    </row>
    <row r="414" spans="2:9" x14ac:dyDescent="0.2">
      <c r="B414" s="192"/>
      <c r="C414" s="192"/>
      <c r="D414" s="248"/>
      <c r="E414" s="248"/>
      <c r="F414" s="248"/>
      <c r="G414" s="248"/>
      <c r="H414" s="248"/>
      <c r="I414" s="248"/>
    </row>
    <row r="415" spans="2:9" x14ac:dyDescent="0.2">
      <c r="B415" s="192"/>
      <c r="C415" s="192"/>
      <c r="D415" s="248"/>
      <c r="E415" s="248"/>
      <c r="F415" s="248"/>
      <c r="G415" s="248"/>
      <c r="H415" s="248"/>
      <c r="I415" s="248"/>
    </row>
    <row r="416" spans="2:9" x14ac:dyDescent="0.2">
      <c r="B416" s="192"/>
      <c r="C416" s="192"/>
      <c r="D416" s="248"/>
      <c r="E416" s="248"/>
      <c r="F416" s="248"/>
      <c r="G416" s="248"/>
      <c r="H416" s="248"/>
      <c r="I416" s="248"/>
    </row>
    <row r="417" spans="2:9" x14ac:dyDescent="0.2">
      <c r="B417" s="192"/>
      <c r="C417" s="192"/>
      <c r="D417" s="248"/>
      <c r="E417" s="248"/>
      <c r="F417" s="248"/>
      <c r="G417" s="248"/>
      <c r="H417" s="248"/>
      <c r="I417" s="248"/>
    </row>
    <row r="418" spans="2:9" x14ac:dyDescent="0.2">
      <c r="B418" s="192"/>
      <c r="C418" s="192"/>
      <c r="D418" s="248"/>
      <c r="E418" s="248"/>
      <c r="F418" s="248"/>
      <c r="G418" s="248"/>
      <c r="H418" s="248"/>
      <c r="I418" s="248"/>
    </row>
    <row r="419" spans="2:9" x14ac:dyDescent="0.2">
      <c r="B419" s="192"/>
      <c r="C419" s="192"/>
      <c r="D419" s="248"/>
      <c r="E419" s="248"/>
      <c r="F419" s="248"/>
      <c r="G419" s="248"/>
      <c r="H419" s="248"/>
      <c r="I419" s="248"/>
    </row>
    <row r="420" spans="2:9" x14ac:dyDescent="0.2">
      <c r="B420" s="192"/>
      <c r="C420" s="192"/>
      <c r="D420" s="248"/>
      <c r="E420" s="248"/>
      <c r="F420" s="248"/>
      <c r="G420" s="248"/>
      <c r="H420" s="248"/>
      <c r="I420" s="248"/>
    </row>
    <row r="421" spans="2:9" x14ac:dyDescent="0.2">
      <c r="B421" s="192"/>
      <c r="C421" s="192"/>
      <c r="D421" s="248"/>
      <c r="E421" s="248"/>
      <c r="F421" s="248"/>
      <c r="G421" s="248"/>
      <c r="H421" s="248"/>
      <c r="I421" s="248"/>
    </row>
    <row r="422" spans="2:9" x14ac:dyDescent="0.2">
      <c r="B422" s="192"/>
      <c r="C422" s="192"/>
      <c r="D422" s="248"/>
      <c r="E422" s="248"/>
      <c r="F422" s="248"/>
      <c r="G422" s="248"/>
      <c r="H422" s="248"/>
      <c r="I422" s="248"/>
    </row>
    <row r="423" spans="2:9" x14ac:dyDescent="0.2">
      <c r="B423" s="192"/>
      <c r="C423" s="192"/>
      <c r="D423" s="248"/>
      <c r="E423" s="248"/>
      <c r="F423" s="248"/>
      <c r="G423" s="248"/>
      <c r="H423" s="248"/>
      <c r="I423" s="248"/>
    </row>
    <row r="424" spans="2:9" x14ac:dyDescent="0.2">
      <c r="B424" s="192"/>
      <c r="C424" s="192"/>
      <c r="D424" s="248"/>
      <c r="E424" s="248"/>
      <c r="F424" s="248"/>
      <c r="G424" s="248"/>
      <c r="H424" s="248"/>
      <c r="I424" s="248"/>
    </row>
    <row r="425" spans="2:9" x14ac:dyDescent="0.2">
      <c r="B425" s="192"/>
      <c r="C425" s="192"/>
      <c r="D425" s="248"/>
      <c r="E425" s="248"/>
      <c r="F425" s="248"/>
      <c r="G425" s="248"/>
      <c r="H425" s="248"/>
      <c r="I425" s="248"/>
    </row>
    <row r="426" spans="2:9" x14ac:dyDescent="0.2">
      <c r="B426" s="192"/>
      <c r="C426" s="192"/>
      <c r="D426" s="248"/>
      <c r="E426" s="248"/>
      <c r="F426" s="248"/>
      <c r="G426" s="248"/>
      <c r="H426" s="248"/>
      <c r="I426" s="248"/>
    </row>
    <row r="427" spans="2:9" x14ac:dyDescent="0.2">
      <c r="B427" s="192"/>
      <c r="C427" s="192"/>
      <c r="D427" s="248"/>
      <c r="E427" s="248"/>
      <c r="F427" s="248"/>
      <c r="G427" s="248"/>
      <c r="H427" s="248"/>
      <c r="I427" s="248"/>
    </row>
    <row r="428" spans="2:9" x14ac:dyDescent="0.2">
      <c r="B428" s="192"/>
      <c r="C428" s="192"/>
      <c r="D428" s="248"/>
      <c r="E428" s="248"/>
      <c r="F428" s="248"/>
      <c r="G428" s="248"/>
      <c r="H428" s="248"/>
      <c r="I428" s="248"/>
    </row>
    <row r="429" spans="2:9" x14ac:dyDescent="0.2">
      <c r="B429" s="192"/>
      <c r="C429" s="192"/>
      <c r="D429" s="248"/>
      <c r="E429" s="248"/>
      <c r="F429" s="248"/>
      <c r="G429" s="248"/>
      <c r="H429" s="248"/>
      <c r="I429" s="248"/>
    </row>
    <row r="430" spans="2:9" x14ac:dyDescent="0.2">
      <c r="B430" s="192"/>
      <c r="C430" s="192"/>
      <c r="D430" s="248"/>
      <c r="E430" s="248"/>
      <c r="F430" s="248"/>
      <c r="G430" s="248"/>
      <c r="H430" s="248"/>
      <c r="I430" s="248"/>
    </row>
    <row r="431" spans="2:9" x14ac:dyDescent="0.2">
      <c r="B431" s="192"/>
      <c r="C431" s="192"/>
      <c r="D431" s="248"/>
      <c r="E431" s="248"/>
      <c r="F431" s="248"/>
      <c r="G431" s="248"/>
      <c r="H431" s="248"/>
      <c r="I431" s="248"/>
    </row>
    <row r="432" spans="2:9" x14ac:dyDescent="0.2">
      <c r="B432" s="192"/>
      <c r="C432" s="192"/>
      <c r="D432" s="248"/>
      <c r="E432" s="248"/>
      <c r="F432" s="248"/>
      <c r="G432" s="248"/>
      <c r="H432" s="248"/>
      <c r="I432" s="248"/>
    </row>
    <row r="433" spans="2:9" x14ac:dyDescent="0.2">
      <c r="B433" s="192"/>
      <c r="C433" s="192"/>
      <c r="D433" s="248"/>
      <c r="E433" s="248"/>
      <c r="F433" s="248"/>
      <c r="G433" s="248"/>
      <c r="H433" s="248"/>
      <c r="I433" s="248"/>
    </row>
    <row r="434" spans="2:9" x14ac:dyDescent="0.2">
      <c r="B434" s="192"/>
      <c r="C434" s="192"/>
      <c r="D434" s="248"/>
      <c r="E434" s="248"/>
      <c r="F434" s="248"/>
      <c r="G434" s="248"/>
      <c r="H434" s="248"/>
      <c r="I434" s="248"/>
    </row>
    <row r="435" spans="2:9" x14ac:dyDescent="0.2">
      <c r="B435" s="192"/>
      <c r="C435" s="192"/>
      <c r="D435" s="248"/>
      <c r="E435" s="248"/>
      <c r="F435" s="248"/>
      <c r="G435" s="248"/>
      <c r="H435" s="248"/>
      <c r="I435" s="248"/>
    </row>
    <row r="436" spans="2:9" x14ac:dyDescent="0.2">
      <c r="B436" s="192"/>
      <c r="C436" s="192"/>
      <c r="D436" s="248"/>
      <c r="E436" s="248"/>
      <c r="F436" s="248"/>
      <c r="G436" s="248"/>
      <c r="H436" s="248"/>
      <c r="I436" s="248"/>
    </row>
    <row r="437" spans="2:9" x14ac:dyDescent="0.2">
      <c r="B437" s="192"/>
      <c r="C437" s="192"/>
      <c r="D437" s="248"/>
      <c r="E437" s="248"/>
      <c r="F437" s="248"/>
      <c r="G437" s="248"/>
      <c r="H437" s="248"/>
      <c r="I437" s="248"/>
    </row>
    <row r="438" spans="2:9" x14ac:dyDescent="0.2">
      <c r="B438" s="192"/>
      <c r="C438" s="192"/>
      <c r="D438" s="248"/>
      <c r="E438" s="248"/>
      <c r="F438" s="248"/>
      <c r="G438" s="248"/>
      <c r="H438" s="248"/>
      <c r="I438" s="248"/>
    </row>
    <row r="439" spans="2:9" x14ac:dyDescent="0.2">
      <c r="B439" s="192"/>
      <c r="C439" s="192"/>
      <c r="D439" s="248"/>
      <c r="E439" s="248"/>
      <c r="F439" s="248"/>
      <c r="G439" s="248"/>
      <c r="H439" s="248"/>
      <c r="I439" s="248"/>
    </row>
    <row r="440" spans="2:9" x14ac:dyDescent="0.2">
      <c r="B440" s="192"/>
      <c r="C440" s="192"/>
      <c r="D440" s="248"/>
      <c r="E440" s="248"/>
      <c r="F440" s="248"/>
      <c r="G440" s="248"/>
      <c r="H440" s="248"/>
      <c r="I440" s="248"/>
    </row>
    <row r="441" spans="2:9" x14ac:dyDescent="0.2">
      <c r="B441" s="192"/>
      <c r="C441" s="192"/>
      <c r="D441" s="248"/>
      <c r="E441" s="248"/>
      <c r="F441" s="248"/>
      <c r="G441" s="248"/>
      <c r="H441" s="248"/>
      <c r="I441" s="248"/>
    </row>
    <row r="442" spans="2:9" x14ac:dyDescent="0.2">
      <c r="B442" s="192"/>
      <c r="C442" s="192"/>
      <c r="D442" s="248"/>
      <c r="E442" s="248"/>
      <c r="F442" s="248"/>
      <c r="G442" s="248"/>
      <c r="H442" s="248"/>
      <c r="I442" s="248"/>
    </row>
    <row r="443" spans="2:9" x14ac:dyDescent="0.2">
      <c r="B443" s="192"/>
      <c r="C443" s="192"/>
      <c r="D443" s="248"/>
      <c r="E443" s="248"/>
      <c r="F443" s="248"/>
      <c r="G443" s="248"/>
      <c r="H443" s="248"/>
      <c r="I443" s="248"/>
    </row>
    <row r="444" spans="2:9" x14ac:dyDescent="0.2">
      <c r="B444" s="192"/>
      <c r="C444" s="192"/>
      <c r="D444" s="248"/>
      <c r="E444" s="248"/>
      <c r="F444" s="248"/>
      <c r="G444" s="248"/>
      <c r="H444" s="248"/>
      <c r="I444" s="248"/>
    </row>
    <row r="445" spans="2:9" x14ac:dyDescent="0.2">
      <c r="B445" s="192"/>
      <c r="C445" s="192"/>
      <c r="D445" s="248"/>
      <c r="E445" s="248"/>
      <c r="F445" s="248"/>
      <c r="G445" s="248"/>
      <c r="H445" s="248"/>
      <c r="I445" s="248"/>
    </row>
    <row r="446" spans="2:9" x14ac:dyDescent="0.2">
      <c r="B446" s="192"/>
      <c r="C446" s="192"/>
      <c r="D446" s="248"/>
      <c r="E446" s="248"/>
      <c r="F446" s="248"/>
      <c r="G446" s="248"/>
      <c r="H446" s="248"/>
      <c r="I446" s="248"/>
    </row>
    <row r="447" spans="2:9" x14ac:dyDescent="0.2">
      <c r="B447" s="192"/>
      <c r="C447" s="192"/>
      <c r="D447" s="248"/>
      <c r="E447" s="248"/>
      <c r="F447" s="248"/>
      <c r="G447" s="248"/>
      <c r="H447" s="248"/>
      <c r="I447" s="248"/>
    </row>
    <row r="448" spans="2:9" x14ac:dyDescent="0.2">
      <c r="B448" s="192"/>
      <c r="C448" s="192"/>
      <c r="D448" s="248"/>
      <c r="E448" s="248"/>
      <c r="F448" s="248"/>
      <c r="G448" s="248"/>
      <c r="H448" s="248"/>
      <c r="I448" s="248"/>
    </row>
    <row r="449" spans="2:9" x14ac:dyDescent="0.2">
      <c r="B449" s="192"/>
      <c r="C449" s="192"/>
      <c r="D449" s="248"/>
      <c r="E449" s="248"/>
      <c r="F449" s="248"/>
      <c r="G449" s="248"/>
      <c r="H449" s="248"/>
      <c r="I449" s="248"/>
    </row>
    <row r="450" spans="2:9" x14ac:dyDescent="0.2">
      <c r="B450" s="192"/>
      <c r="C450" s="192"/>
      <c r="D450" s="248"/>
      <c r="E450" s="248"/>
      <c r="F450" s="248"/>
      <c r="G450" s="248"/>
      <c r="H450" s="248"/>
      <c r="I450" s="248"/>
    </row>
    <row r="451" spans="2:9" x14ac:dyDescent="0.2">
      <c r="B451" s="192"/>
      <c r="C451" s="192"/>
      <c r="D451" s="248"/>
      <c r="E451" s="248"/>
      <c r="F451" s="248"/>
      <c r="G451" s="248"/>
      <c r="H451" s="248"/>
      <c r="I451" s="248"/>
    </row>
    <row r="452" spans="2:9" x14ac:dyDescent="0.2">
      <c r="B452" s="192"/>
      <c r="C452" s="192"/>
      <c r="D452" s="248"/>
      <c r="E452" s="248"/>
      <c r="F452" s="248"/>
      <c r="G452" s="248"/>
      <c r="H452" s="248"/>
      <c r="I452" s="248"/>
    </row>
    <row r="453" spans="2:9" x14ac:dyDescent="0.2">
      <c r="B453" s="192"/>
      <c r="C453" s="192"/>
      <c r="D453" s="248"/>
      <c r="E453" s="248"/>
      <c r="F453" s="248"/>
      <c r="G453" s="248"/>
      <c r="H453" s="248"/>
      <c r="I453" s="248"/>
    </row>
    <row r="454" spans="2:9" x14ac:dyDescent="0.2">
      <c r="B454" s="192"/>
      <c r="C454" s="192"/>
      <c r="D454" s="248"/>
      <c r="E454" s="248"/>
      <c r="F454" s="248"/>
      <c r="G454" s="248"/>
      <c r="H454" s="248"/>
      <c r="I454" s="248"/>
    </row>
    <row r="455" spans="2:9" x14ac:dyDescent="0.2">
      <c r="B455" s="192"/>
      <c r="C455" s="192"/>
      <c r="D455" s="248"/>
      <c r="E455" s="248"/>
      <c r="F455" s="248"/>
      <c r="G455" s="248"/>
      <c r="H455" s="248"/>
      <c r="I455" s="248"/>
    </row>
    <row r="456" spans="2:9" x14ac:dyDescent="0.2">
      <c r="B456" s="192"/>
      <c r="C456" s="192"/>
      <c r="D456" s="248"/>
      <c r="E456" s="248"/>
      <c r="F456" s="248"/>
      <c r="G456" s="248"/>
      <c r="H456" s="248"/>
      <c r="I456" s="248"/>
    </row>
    <row r="457" spans="2:9" x14ac:dyDescent="0.2">
      <c r="B457" s="192"/>
      <c r="C457" s="192"/>
      <c r="D457" s="248"/>
      <c r="E457" s="248"/>
      <c r="F457" s="248"/>
      <c r="G457" s="248"/>
      <c r="H457" s="248"/>
      <c r="I457" s="248"/>
    </row>
    <row r="458" spans="2:9" x14ac:dyDescent="0.2">
      <c r="B458" s="192"/>
      <c r="C458" s="192"/>
      <c r="D458" s="248"/>
      <c r="E458" s="248"/>
      <c r="F458" s="248"/>
      <c r="G458" s="248"/>
      <c r="H458" s="248"/>
      <c r="I458" s="248"/>
    </row>
    <row r="459" spans="2:9" x14ac:dyDescent="0.2">
      <c r="B459" s="192"/>
      <c r="C459" s="192"/>
      <c r="D459" s="248"/>
      <c r="E459" s="248"/>
      <c r="F459" s="248"/>
      <c r="G459" s="248"/>
      <c r="H459" s="248"/>
      <c r="I459" s="248"/>
    </row>
    <row r="460" spans="2:9" x14ac:dyDescent="0.2">
      <c r="B460" s="192"/>
      <c r="C460" s="192"/>
      <c r="D460" s="248"/>
      <c r="E460" s="248"/>
      <c r="F460" s="248"/>
      <c r="G460" s="248"/>
      <c r="H460" s="248"/>
      <c r="I460" s="248"/>
    </row>
    <row r="461" spans="2:9" x14ac:dyDescent="0.2">
      <c r="B461" s="192"/>
      <c r="C461" s="192"/>
      <c r="D461" s="248"/>
      <c r="E461" s="248"/>
      <c r="F461" s="248"/>
      <c r="G461" s="248"/>
      <c r="H461" s="248"/>
      <c r="I461" s="248"/>
    </row>
    <row r="462" spans="2:9" x14ac:dyDescent="0.2">
      <c r="B462" s="192"/>
      <c r="C462" s="192"/>
      <c r="D462" s="248"/>
      <c r="E462" s="248"/>
      <c r="F462" s="248"/>
      <c r="G462" s="248"/>
      <c r="H462" s="248"/>
      <c r="I462" s="248"/>
    </row>
    <row r="463" spans="2:9" x14ac:dyDescent="0.2">
      <c r="B463" s="192"/>
      <c r="C463" s="192"/>
      <c r="D463" s="248"/>
      <c r="E463" s="248"/>
      <c r="F463" s="248"/>
      <c r="G463" s="248"/>
      <c r="H463" s="248"/>
      <c r="I463" s="248"/>
    </row>
    <row r="464" spans="2:9" x14ac:dyDescent="0.2">
      <c r="B464" s="192"/>
      <c r="C464" s="192"/>
      <c r="D464" s="248"/>
      <c r="E464" s="248"/>
      <c r="F464" s="248"/>
      <c r="G464" s="248"/>
      <c r="H464" s="248"/>
      <c r="I464" s="248"/>
    </row>
    <row r="465" spans="2:9" x14ac:dyDescent="0.2">
      <c r="B465" s="192"/>
      <c r="C465" s="192"/>
      <c r="D465" s="248"/>
      <c r="E465" s="248"/>
      <c r="F465" s="248"/>
      <c r="G465" s="248"/>
      <c r="H465" s="248"/>
      <c r="I465" s="248"/>
    </row>
    <row r="466" spans="2:9" x14ac:dyDescent="0.2">
      <c r="B466" s="192"/>
      <c r="C466" s="192"/>
      <c r="D466" s="248"/>
      <c r="E466" s="248"/>
      <c r="F466" s="248"/>
      <c r="G466" s="248"/>
      <c r="H466" s="248"/>
      <c r="I466" s="248"/>
    </row>
    <row r="467" spans="2:9" x14ac:dyDescent="0.2">
      <c r="B467" s="192"/>
      <c r="C467" s="192"/>
      <c r="D467" s="248"/>
      <c r="E467" s="248"/>
      <c r="F467" s="248"/>
      <c r="G467" s="248"/>
      <c r="H467" s="248"/>
      <c r="I467" s="248"/>
    </row>
    <row r="468" spans="2:9" x14ac:dyDescent="0.2">
      <c r="B468" s="192"/>
      <c r="C468" s="192"/>
      <c r="D468" s="248"/>
      <c r="E468" s="248"/>
      <c r="F468" s="248"/>
      <c r="G468" s="248"/>
      <c r="H468" s="248"/>
      <c r="I468" s="248"/>
    </row>
    <row r="469" spans="2:9" x14ac:dyDescent="0.2">
      <c r="B469" s="192"/>
      <c r="C469" s="192"/>
      <c r="D469" s="248"/>
      <c r="E469" s="248"/>
      <c r="F469" s="248"/>
      <c r="G469" s="248"/>
      <c r="H469" s="248"/>
      <c r="I469" s="248"/>
    </row>
    <row r="470" spans="2:9" x14ac:dyDescent="0.2">
      <c r="B470" s="192"/>
      <c r="C470" s="192"/>
      <c r="D470" s="248"/>
      <c r="E470" s="248"/>
      <c r="F470" s="248"/>
      <c r="G470" s="248"/>
      <c r="H470" s="248"/>
      <c r="I470" s="248"/>
    </row>
    <row r="471" spans="2:9" x14ac:dyDescent="0.2">
      <c r="B471" s="192"/>
      <c r="C471" s="192"/>
      <c r="D471" s="248"/>
      <c r="E471" s="248"/>
      <c r="F471" s="248"/>
      <c r="G471" s="248"/>
      <c r="H471" s="248"/>
      <c r="I471" s="248"/>
    </row>
    <row r="472" spans="2:9" x14ac:dyDescent="0.2">
      <c r="D472" s="248"/>
      <c r="E472" s="248"/>
      <c r="F472" s="248"/>
      <c r="G472" s="248"/>
      <c r="H472" s="248"/>
      <c r="I472" s="248"/>
    </row>
    <row r="473" spans="2:9" x14ac:dyDescent="0.2">
      <c r="D473" s="248"/>
      <c r="E473" s="248"/>
      <c r="F473" s="248"/>
      <c r="G473" s="248"/>
      <c r="H473" s="248"/>
      <c r="I473" s="248"/>
    </row>
    <row r="474" spans="2:9" x14ac:dyDescent="0.2">
      <c r="D474" s="248"/>
      <c r="E474" s="248"/>
      <c r="F474" s="248"/>
      <c r="G474" s="248"/>
      <c r="H474" s="248"/>
      <c r="I474" s="248"/>
    </row>
    <row r="475" spans="2:9" x14ac:dyDescent="0.2">
      <c r="D475" s="248"/>
      <c r="E475" s="248"/>
      <c r="F475" s="248"/>
      <c r="G475" s="248"/>
      <c r="H475" s="248"/>
      <c r="I475" s="248"/>
    </row>
    <row r="476" spans="2:9" x14ac:dyDescent="0.2">
      <c r="D476" s="248"/>
      <c r="E476" s="248"/>
      <c r="F476" s="248"/>
      <c r="G476" s="248"/>
      <c r="H476" s="248"/>
      <c r="I476" s="248"/>
    </row>
    <row r="477" spans="2:9" x14ac:dyDescent="0.2">
      <c r="D477" s="248"/>
      <c r="E477" s="248"/>
      <c r="F477" s="248"/>
      <c r="G477" s="248"/>
      <c r="H477" s="248"/>
      <c r="I477" s="248"/>
    </row>
    <row r="478" spans="2:9" x14ac:dyDescent="0.2">
      <c r="D478" s="248"/>
      <c r="E478" s="248"/>
      <c r="F478" s="248"/>
      <c r="G478" s="248"/>
      <c r="H478" s="248"/>
      <c r="I478" s="248"/>
    </row>
    <row r="479" spans="2:9" x14ac:dyDescent="0.2">
      <c r="D479" s="248"/>
      <c r="E479" s="248"/>
      <c r="F479" s="248"/>
      <c r="G479" s="248"/>
      <c r="H479" s="248"/>
      <c r="I479" s="248"/>
    </row>
    <row r="480" spans="2:9" x14ac:dyDescent="0.2">
      <c r="D480" s="248"/>
      <c r="E480" s="248"/>
      <c r="F480" s="248"/>
      <c r="G480" s="248"/>
      <c r="H480" s="248"/>
      <c r="I480" s="248"/>
    </row>
    <row r="481" spans="4:9" x14ac:dyDescent="0.2">
      <c r="D481" s="248"/>
      <c r="E481" s="248"/>
      <c r="F481" s="248"/>
      <c r="G481" s="248"/>
      <c r="H481" s="248"/>
      <c r="I481" s="248"/>
    </row>
    <row r="482" spans="4:9" x14ac:dyDescent="0.2">
      <c r="D482" s="248"/>
      <c r="E482" s="248"/>
      <c r="F482" s="248"/>
      <c r="G482" s="248"/>
      <c r="H482" s="248"/>
      <c r="I482" s="248"/>
    </row>
    <row r="483" spans="4:9" x14ac:dyDescent="0.2">
      <c r="D483" s="248"/>
      <c r="E483" s="248"/>
      <c r="F483" s="248"/>
      <c r="G483" s="248"/>
      <c r="H483" s="248"/>
      <c r="I483" s="248"/>
    </row>
    <row r="484" spans="4:9" x14ac:dyDescent="0.2">
      <c r="D484" s="248"/>
      <c r="E484" s="248"/>
      <c r="F484" s="248"/>
      <c r="G484" s="248"/>
      <c r="H484" s="248"/>
      <c r="I484" s="248"/>
    </row>
    <row r="485" spans="4:9" x14ac:dyDescent="0.2">
      <c r="D485" s="248"/>
      <c r="E485" s="248"/>
      <c r="F485" s="248"/>
      <c r="G485" s="248"/>
      <c r="H485" s="248"/>
      <c r="I485" s="248"/>
    </row>
    <row r="486" spans="4:9" x14ac:dyDescent="0.2">
      <c r="D486" s="248"/>
      <c r="E486" s="248"/>
      <c r="F486" s="248"/>
      <c r="G486" s="248"/>
      <c r="H486" s="248"/>
      <c r="I486" s="248"/>
    </row>
    <row r="487" spans="4:9" x14ac:dyDescent="0.2">
      <c r="D487" s="248"/>
      <c r="E487" s="248"/>
      <c r="F487" s="248"/>
      <c r="G487" s="248"/>
      <c r="H487" s="248"/>
      <c r="I487" s="248"/>
    </row>
    <row r="488" spans="4:9" x14ac:dyDescent="0.2">
      <c r="D488" s="248"/>
      <c r="E488" s="248"/>
      <c r="F488" s="248"/>
      <c r="G488" s="248"/>
      <c r="H488" s="248"/>
      <c r="I488" s="248"/>
    </row>
    <row r="489" spans="4:9" x14ac:dyDescent="0.2">
      <c r="D489" s="248"/>
      <c r="E489" s="248"/>
      <c r="F489" s="248"/>
      <c r="G489" s="248"/>
      <c r="H489" s="248"/>
      <c r="I489" s="248"/>
    </row>
    <row r="490" spans="4:9" x14ac:dyDescent="0.2">
      <c r="D490" s="248"/>
      <c r="E490" s="248"/>
      <c r="F490" s="248"/>
      <c r="G490" s="248"/>
      <c r="H490" s="248"/>
      <c r="I490" s="248"/>
    </row>
    <row r="491" spans="4:9" x14ac:dyDescent="0.2">
      <c r="D491" s="248"/>
      <c r="E491" s="248"/>
      <c r="F491" s="248"/>
      <c r="G491" s="248"/>
      <c r="H491" s="248"/>
      <c r="I491" s="248"/>
    </row>
    <row r="492" spans="4:9" x14ac:dyDescent="0.2">
      <c r="D492" s="248"/>
      <c r="E492" s="248"/>
      <c r="F492" s="248"/>
      <c r="G492" s="248"/>
      <c r="H492" s="248"/>
      <c r="I492" s="248"/>
    </row>
    <row r="493" spans="4:9" x14ac:dyDescent="0.2">
      <c r="D493" s="248"/>
      <c r="E493" s="248"/>
      <c r="F493" s="248"/>
      <c r="G493" s="248"/>
      <c r="H493" s="248"/>
      <c r="I493" s="248"/>
    </row>
    <row r="494" spans="4:9" x14ac:dyDescent="0.2">
      <c r="D494" s="248"/>
      <c r="E494" s="248"/>
      <c r="F494" s="248"/>
      <c r="G494" s="248"/>
      <c r="H494" s="248"/>
      <c r="I494" s="248"/>
    </row>
    <row r="495" spans="4:9" x14ac:dyDescent="0.2">
      <c r="D495" s="248"/>
      <c r="E495" s="248"/>
      <c r="F495" s="248"/>
      <c r="G495" s="248"/>
      <c r="H495" s="248"/>
      <c r="I495" s="248"/>
    </row>
    <row r="496" spans="4:9" x14ac:dyDescent="0.2">
      <c r="D496" s="248"/>
      <c r="E496" s="248"/>
      <c r="F496" s="248"/>
      <c r="G496" s="248"/>
      <c r="H496" s="248"/>
      <c r="I496" s="248"/>
    </row>
    <row r="497" spans="4:9" x14ac:dyDescent="0.2">
      <c r="D497" s="248"/>
      <c r="E497" s="248"/>
      <c r="F497" s="248"/>
      <c r="G497" s="248"/>
      <c r="H497" s="248"/>
      <c r="I497" s="248"/>
    </row>
    <row r="498" spans="4:9" x14ac:dyDescent="0.2">
      <c r="D498" s="248"/>
      <c r="E498" s="248"/>
      <c r="F498" s="248"/>
      <c r="G498" s="248"/>
      <c r="H498" s="248"/>
      <c r="I498" s="248"/>
    </row>
    <row r="499" spans="4:9" x14ac:dyDescent="0.2">
      <c r="D499" s="248"/>
      <c r="E499" s="248"/>
      <c r="F499" s="248"/>
      <c r="G499" s="248"/>
      <c r="H499" s="248"/>
      <c r="I499" s="248"/>
    </row>
    <row r="500" spans="4:9" x14ac:dyDescent="0.2">
      <c r="D500" s="248"/>
      <c r="E500" s="248"/>
      <c r="F500" s="248"/>
      <c r="G500" s="248"/>
      <c r="H500" s="248"/>
      <c r="I500" s="248"/>
    </row>
    <row r="501" spans="4:9" x14ac:dyDescent="0.2">
      <c r="D501" s="248"/>
      <c r="E501" s="248"/>
      <c r="F501" s="248"/>
      <c r="G501" s="248"/>
      <c r="H501" s="248"/>
      <c r="I501" s="248"/>
    </row>
    <row r="502" spans="4:9" x14ac:dyDescent="0.2">
      <c r="D502" s="248"/>
      <c r="E502" s="248"/>
      <c r="F502" s="248"/>
      <c r="G502" s="248"/>
      <c r="H502" s="248"/>
      <c r="I502" s="248"/>
    </row>
    <row r="503" spans="4:9" x14ac:dyDescent="0.2">
      <c r="D503" s="248"/>
      <c r="E503" s="248"/>
      <c r="F503" s="248"/>
      <c r="G503" s="248"/>
      <c r="H503" s="248"/>
      <c r="I503" s="248"/>
    </row>
    <row r="504" spans="4:9" x14ac:dyDescent="0.2">
      <c r="D504" s="248"/>
      <c r="E504" s="248"/>
      <c r="F504" s="248"/>
      <c r="G504" s="248"/>
      <c r="H504" s="248"/>
      <c r="I504" s="248"/>
    </row>
    <row r="505" spans="4:9" x14ac:dyDescent="0.2">
      <c r="D505" s="248"/>
      <c r="E505" s="248"/>
      <c r="F505" s="248"/>
      <c r="G505" s="248"/>
      <c r="H505" s="248"/>
      <c r="I505" s="248"/>
    </row>
    <row r="506" spans="4:9" x14ac:dyDescent="0.2">
      <c r="D506" s="248"/>
      <c r="E506" s="248"/>
      <c r="F506" s="248"/>
      <c r="G506" s="248"/>
      <c r="H506" s="248"/>
      <c r="I506" s="248"/>
    </row>
    <row r="507" spans="4:9" x14ac:dyDescent="0.2">
      <c r="D507" s="248"/>
      <c r="E507" s="248"/>
      <c r="F507" s="248"/>
      <c r="G507" s="248"/>
      <c r="H507" s="248"/>
      <c r="I507" s="248"/>
    </row>
    <row r="508" spans="4:9" x14ac:dyDescent="0.2">
      <c r="D508" s="248"/>
      <c r="E508" s="248"/>
      <c r="F508" s="248"/>
      <c r="G508" s="248"/>
      <c r="H508" s="248"/>
      <c r="I508" s="248"/>
    </row>
    <row r="509" spans="4:9" x14ac:dyDescent="0.2">
      <c r="D509" s="248"/>
      <c r="E509" s="248"/>
      <c r="F509" s="248"/>
      <c r="G509" s="248"/>
      <c r="H509" s="248"/>
      <c r="I509" s="248"/>
    </row>
    <row r="510" spans="4:9" x14ac:dyDescent="0.2">
      <c r="D510" s="248"/>
      <c r="E510" s="248"/>
      <c r="F510" s="248"/>
      <c r="G510" s="248"/>
      <c r="H510" s="248"/>
      <c r="I510" s="248"/>
    </row>
    <row r="511" spans="4:9" x14ac:dyDescent="0.2">
      <c r="D511" s="248"/>
      <c r="E511" s="248"/>
      <c r="F511" s="248"/>
      <c r="G511" s="248"/>
      <c r="H511" s="248"/>
      <c r="I511" s="248"/>
    </row>
    <row r="512" spans="4:9" x14ac:dyDescent="0.2">
      <c r="D512" s="248"/>
      <c r="E512" s="248"/>
      <c r="F512" s="248"/>
      <c r="G512" s="248"/>
      <c r="H512" s="248"/>
      <c r="I512" s="248"/>
    </row>
    <row r="513" spans="4:9" x14ac:dyDescent="0.2">
      <c r="D513" s="248"/>
      <c r="E513" s="248"/>
      <c r="F513" s="248"/>
      <c r="G513" s="248"/>
      <c r="H513" s="248"/>
      <c r="I513" s="248"/>
    </row>
    <row r="514" spans="4:9" x14ac:dyDescent="0.2">
      <c r="D514" s="248"/>
      <c r="E514" s="248"/>
      <c r="F514" s="248"/>
      <c r="G514" s="248"/>
      <c r="H514" s="248"/>
      <c r="I514" s="248"/>
    </row>
    <row r="515" spans="4:9" x14ac:dyDescent="0.2">
      <c r="D515" s="248"/>
      <c r="E515" s="248"/>
      <c r="F515" s="248"/>
      <c r="G515" s="248"/>
      <c r="H515" s="248"/>
      <c r="I515" s="248"/>
    </row>
    <row r="516" spans="4:9" x14ac:dyDescent="0.2">
      <c r="D516" s="248"/>
      <c r="E516" s="248"/>
      <c r="F516" s="248"/>
      <c r="G516" s="248"/>
      <c r="H516" s="248"/>
      <c r="I516" s="248"/>
    </row>
    <row r="517" spans="4:9" x14ac:dyDescent="0.2">
      <c r="D517" s="248"/>
      <c r="E517" s="248"/>
      <c r="F517" s="248"/>
      <c r="G517" s="248"/>
      <c r="H517" s="248"/>
      <c r="I517" s="248"/>
    </row>
    <row r="518" spans="4:9" x14ac:dyDescent="0.2">
      <c r="D518" s="248"/>
      <c r="E518" s="248"/>
      <c r="F518" s="248"/>
      <c r="G518" s="248"/>
      <c r="H518" s="248"/>
      <c r="I518" s="248"/>
    </row>
    <row r="519" spans="4:9" x14ac:dyDescent="0.2">
      <c r="D519" s="248"/>
      <c r="E519" s="248"/>
      <c r="F519" s="248"/>
      <c r="G519" s="248"/>
      <c r="H519" s="248"/>
      <c r="I519" s="248"/>
    </row>
    <row r="520" spans="4:9" x14ac:dyDescent="0.2">
      <c r="D520" s="248"/>
      <c r="E520" s="248"/>
      <c r="F520" s="248"/>
      <c r="G520" s="248"/>
      <c r="H520" s="248"/>
      <c r="I520" s="248"/>
    </row>
    <row r="521" spans="4:9" x14ac:dyDescent="0.2">
      <c r="D521" s="248"/>
      <c r="E521" s="248"/>
      <c r="F521" s="248"/>
      <c r="G521" s="248"/>
      <c r="H521" s="248"/>
      <c r="I521" s="248"/>
    </row>
    <row r="522" spans="4:9" x14ac:dyDescent="0.2">
      <c r="D522" s="248"/>
      <c r="E522" s="248"/>
      <c r="F522" s="248"/>
      <c r="G522" s="248"/>
      <c r="H522" s="248"/>
      <c r="I522" s="248"/>
    </row>
    <row r="523" spans="4:9" x14ac:dyDescent="0.2">
      <c r="D523" s="248"/>
      <c r="E523" s="248"/>
      <c r="F523" s="248"/>
      <c r="G523" s="248"/>
      <c r="H523" s="248"/>
      <c r="I523" s="248"/>
    </row>
    <row r="524" spans="4:9" x14ac:dyDescent="0.2">
      <c r="D524" s="248"/>
      <c r="E524" s="248"/>
      <c r="F524" s="248"/>
      <c r="G524" s="248"/>
      <c r="H524" s="248"/>
      <c r="I524" s="248"/>
    </row>
    <row r="525" spans="4:9" x14ac:dyDescent="0.2">
      <c r="D525" s="248"/>
      <c r="E525" s="248"/>
      <c r="F525" s="248"/>
      <c r="G525" s="248"/>
      <c r="H525" s="248"/>
      <c r="I525" s="248"/>
    </row>
    <row r="526" spans="4:9" x14ac:dyDescent="0.2">
      <c r="D526" s="248"/>
      <c r="E526" s="248"/>
      <c r="F526" s="248"/>
      <c r="G526" s="248"/>
      <c r="H526" s="248"/>
      <c r="I526" s="248"/>
    </row>
    <row r="527" spans="4:9" x14ac:dyDescent="0.2">
      <c r="D527" s="248"/>
      <c r="E527" s="248"/>
      <c r="F527" s="248"/>
      <c r="G527" s="248"/>
      <c r="H527" s="248"/>
      <c r="I527" s="248"/>
    </row>
    <row r="528" spans="4:9" x14ac:dyDescent="0.2">
      <c r="D528" s="248"/>
      <c r="E528" s="248"/>
      <c r="F528" s="248"/>
      <c r="G528" s="248"/>
      <c r="H528" s="248"/>
      <c r="I528" s="248"/>
    </row>
    <row r="529" spans="4:9" x14ac:dyDescent="0.2">
      <c r="D529" s="248"/>
      <c r="E529" s="248"/>
      <c r="F529" s="248"/>
      <c r="G529" s="248"/>
      <c r="H529" s="248"/>
      <c r="I529" s="248"/>
    </row>
    <row r="530" spans="4:9" x14ac:dyDescent="0.2">
      <c r="D530" s="248"/>
      <c r="E530" s="248"/>
      <c r="F530" s="248"/>
      <c r="G530" s="248"/>
      <c r="H530" s="248"/>
      <c r="I530" s="248"/>
    </row>
    <row r="531" spans="4:9" x14ac:dyDescent="0.2">
      <c r="D531" s="248"/>
      <c r="E531" s="248"/>
      <c r="F531" s="248"/>
      <c r="G531" s="248"/>
      <c r="H531" s="248"/>
      <c r="I531" s="248"/>
    </row>
    <row r="532" spans="4:9" x14ac:dyDescent="0.2">
      <c r="D532" s="248"/>
      <c r="E532" s="248"/>
      <c r="F532" s="248"/>
      <c r="G532" s="248"/>
      <c r="H532" s="248"/>
      <c r="I532" s="248"/>
    </row>
    <row r="533" spans="4:9" x14ac:dyDescent="0.2">
      <c r="D533" s="248"/>
      <c r="E533" s="248"/>
      <c r="F533" s="248"/>
      <c r="G533" s="248"/>
      <c r="H533" s="248"/>
      <c r="I533" s="248"/>
    </row>
    <row r="534" spans="4:9" x14ac:dyDescent="0.2">
      <c r="D534" s="248"/>
      <c r="E534" s="248"/>
      <c r="F534" s="248"/>
      <c r="G534" s="248"/>
      <c r="H534" s="248"/>
      <c r="I534" s="248"/>
    </row>
    <row r="535" spans="4:9" x14ac:dyDescent="0.2">
      <c r="D535" s="248"/>
      <c r="E535" s="248"/>
      <c r="F535" s="248"/>
      <c r="G535" s="248"/>
      <c r="H535" s="248"/>
      <c r="I535" s="248"/>
    </row>
    <row r="536" spans="4:9" x14ac:dyDescent="0.2">
      <c r="D536" s="248"/>
      <c r="E536" s="248"/>
      <c r="F536" s="248"/>
      <c r="G536" s="248"/>
      <c r="H536" s="248"/>
      <c r="I536" s="248"/>
    </row>
    <row r="537" spans="4:9" x14ac:dyDescent="0.2">
      <c r="D537" s="248"/>
      <c r="E537" s="248"/>
      <c r="F537" s="248"/>
      <c r="G537" s="248"/>
      <c r="H537" s="248"/>
      <c r="I537" s="248"/>
    </row>
    <row r="538" spans="4:9" x14ac:dyDescent="0.2">
      <c r="D538" s="248"/>
      <c r="E538" s="248"/>
      <c r="F538" s="248"/>
      <c r="G538" s="248"/>
      <c r="H538" s="248"/>
      <c r="I538" s="248"/>
    </row>
    <row r="539" spans="4:9" x14ac:dyDescent="0.2">
      <c r="D539" s="248"/>
      <c r="E539" s="248"/>
      <c r="F539" s="248"/>
      <c r="G539" s="248"/>
      <c r="H539" s="248"/>
      <c r="I539" s="248"/>
    </row>
    <row r="540" spans="4:9" x14ac:dyDescent="0.2">
      <c r="D540" s="248"/>
      <c r="E540" s="248"/>
      <c r="F540" s="248"/>
      <c r="G540" s="248"/>
      <c r="H540" s="248"/>
      <c r="I540" s="248"/>
    </row>
    <row r="541" spans="4:9" x14ac:dyDescent="0.2">
      <c r="D541" s="248"/>
      <c r="E541" s="248"/>
      <c r="F541" s="248"/>
      <c r="G541" s="248"/>
      <c r="H541" s="248"/>
      <c r="I541" s="248"/>
    </row>
    <row r="542" spans="4:9" x14ac:dyDescent="0.2">
      <c r="D542" s="248"/>
      <c r="E542" s="248"/>
      <c r="F542" s="248"/>
      <c r="G542" s="248"/>
      <c r="H542" s="248"/>
      <c r="I542" s="248"/>
    </row>
    <row r="543" spans="4:9" x14ac:dyDescent="0.2">
      <c r="D543" s="248"/>
      <c r="E543" s="248"/>
      <c r="F543" s="248"/>
      <c r="G543" s="248"/>
      <c r="H543" s="248"/>
      <c r="I543" s="248"/>
    </row>
    <row r="544" spans="4:9" x14ac:dyDescent="0.2">
      <c r="D544" s="248"/>
      <c r="E544" s="248"/>
      <c r="F544" s="248"/>
      <c r="G544" s="248"/>
      <c r="H544" s="248"/>
      <c r="I544" s="248"/>
    </row>
    <row r="545" spans="4:9" x14ac:dyDescent="0.2">
      <c r="D545" s="248"/>
      <c r="E545" s="248"/>
      <c r="F545" s="248"/>
      <c r="G545" s="248"/>
      <c r="H545" s="248"/>
      <c r="I545" s="248"/>
    </row>
    <row r="546" spans="4:9" x14ac:dyDescent="0.2">
      <c r="D546" s="248"/>
      <c r="E546" s="248"/>
      <c r="F546" s="248"/>
      <c r="G546" s="248"/>
      <c r="H546" s="248"/>
      <c r="I546" s="248"/>
    </row>
    <row r="547" spans="4:9" x14ac:dyDescent="0.2">
      <c r="D547" s="248"/>
      <c r="E547" s="248"/>
      <c r="F547" s="248"/>
      <c r="G547" s="248"/>
      <c r="H547" s="248"/>
      <c r="I547" s="248"/>
    </row>
    <row r="548" spans="4:9" x14ac:dyDescent="0.2">
      <c r="D548" s="248"/>
      <c r="E548" s="248"/>
      <c r="F548" s="248"/>
      <c r="G548" s="248"/>
      <c r="H548" s="248"/>
      <c r="I548" s="248"/>
    </row>
    <row r="549" spans="4:9" x14ac:dyDescent="0.2">
      <c r="D549" s="248"/>
      <c r="E549" s="248"/>
      <c r="F549" s="248"/>
      <c r="G549" s="248"/>
      <c r="H549" s="248"/>
      <c r="I549" s="248"/>
    </row>
    <row r="550" spans="4:9" x14ac:dyDescent="0.2">
      <c r="D550" s="248"/>
      <c r="E550" s="248"/>
      <c r="F550" s="248"/>
      <c r="G550" s="248"/>
      <c r="H550" s="248"/>
      <c r="I550" s="248"/>
    </row>
    <row r="551" spans="4:9" x14ac:dyDescent="0.2">
      <c r="D551" s="248"/>
      <c r="E551" s="248"/>
      <c r="F551" s="248"/>
      <c r="G551" s="248"/>
      <c r="H551" s="248"/>
      <c r="I551" s="248"/>
    </row>
    <row r="552" spans="4:9" x14ac:dyDescent="0.2">
      <c r="D552" s="248"/>
      <c r="E552" s="248"/>
      <c r="F552" s="248"/>
      <c r="G552" s="248"/>
      <c r="H552" s="248"/>
      <c r="I552" s="248"/>
    </row>
    <row r="553" spans="4:9" x14ac:dyDescent="0.2">
      <c r="D553" s="248"/>
      <c r="E553" s="248"/>
      <c r="F553" s="248"/>
      <c r="G553" s="248"/>
      <c r="H553" s="248"/>
      <c r="I553" s="248"/>
    </row>
    <row r="554" spans="4:9" x14ac:dyDescent="0.2">
      <c r="D554" s="248"/>
      <c r="E554" s="248"/>
      <c r="F554" s="248"/>
      <c r="G554" s="248"/>
      <c r="H554" s="248"/>
      <c r="I554" s="248"/>
    </row>
    <row r="555" spans="4:9" x14ac:dyDescent="0.2">
      <c r="D555" s="248"/>
      <c r="E555" s="248"/>
      <c r="F555" s="248"/>
      <c r="G555" s="248"/>
      <c r="H555" s="248"/>
      <c r="I555" s="248"/>
    </row>
    <row r="556" spans="4:9" x14ac:dyDescent="0.2">
      <c r="D556" s="248"/>
      <c r="E556" s="248"/>
      <c r="F556" s="248"/>
      <c r="G556" s="248"/>
      <c r="H556" s="248"/>
      <c r="I556" s="248"/>
    </row>
    <row r="557" spans="4:9" x14ac:dyDescent="0.2">
      <c r="D557" s="248"/>
      <c r="E557" s="248"/>
      <c r="F557" s="248"/>
      <c r="G557" s="248"/>
      <c r="H557" s="248"/>
      <c r="I557" s="248"/>
    </row>
    <row r="558" spans="4:9" x14ac:dyDescent="0.2">
      <c r="D558" s="248"/>
      <c r="E558" s="248"/>
      <c r="F558" s="248"/>
      <c r="G558" s="248"/>
      <c r="H558" s="248"/>
      <c r="I558" s="248"/>
    </row>
    <row r="559" spans="4:9" x14ac:dyDescent="0.2">
      <c r="D559" s="248"/>
      <c r="E559" s="248"/>
      <c r="F559" s="248"/>
      <c r="G559" s="248"/>
      <c r="H559" s="248"/>
      <c r="I559" s="248"/>
    </row>
    <row r="560" spans="4:9" x14ac:dyDescent="0.2">
      <c r="D560" s="248"/>
      <c r="E560" s="248"/>
      <c r="F560" s="248"/>
      <c r="G560" s="248"/>
      <c r="H560" s="248"/>
      <c r="I560" s="248"/>
    </row>
    <row r="561" spans="4:9" x14ac:dyDescent="0.2">
      <c r="D561" s="248"/>
      <c r="E561" s="248"/>
      <c r="F561" s="248"/>
      <c r="G561" s="248"/>
      <c r="H561" s="248"/>
      <c r="I561" s="248"/>
    </row>
    <row r="562" spans="4:9" x14ac:dyDescent="0.2">
      <c r="D562" s="248"/>
      <c r="E562" s="248"/>
      <c r="F562" s="248"/>
      <c r="G562" s="248"/>
      <c r="H562" s="248"/>
      <c r="I562" s="248"/>
    </row>
    <row r="563" spans="4:9" x14ac:dyDescent="0.2">
      <c r="D563" s="248"/>
      <c r="E563" s="248"/>
      <c r="F563" s="248"/>
      <c r="G563" s="248"/>
      <c r="H563" s="248"/>
      <c r="I563" s="248"/>
    </row>
    <row r="564" spans="4:9" x14ac:dyDescent="0.2">
      <c r="D564" s="248"/>
      <c r="E564" s="248"/>
      <c r="F564" s="248"/>
      <c r="G564" s="248"/>
      <c r="H564" s="248"/>
      <c r="I564" s="248"/>
    </row>
    <row r="565" spans="4:9" x14ac:dyDescent="0.2">
      <c r="D565" s="248"/>
      <c r="E565" s="248"/>
      <c r="F565" s="248"/>
      <c r="G565" s="248"/>
      <c r="H565" s="248"/>
      <c r="I565" s="248"/>
    </row>
    <row r="566" spans="4:9" x14ac:dyDescent="0.2">
      <c r="D566" s="248"/>
      <c r="E566" s="248"/>
      <c r="F566" s="248"/>
      <c r="G566" s="248"/>
      <c r="H566" s="248"/>
      <c r="I566" s="248"/>
    </row>
    <row r="567" spans="4:9" x14ac:dyDescent="0.2">
      <c r="D567" s="248"/>
      <c r="E567" s="248"/>
      <c r="F567" s="248"/>
      <c r="G567" s="248"/>
      <c r="H567" s="248"/>
      <c r="I567" s="248"/>
    </row>
    <row r="568" spans="4:9" x14ac:dyDescent="0.2">
      <c r="D568" s="248"/>
      <c r="E568" s="248"/>
      <c r="F568" s="248"/>
      <c r="G568" s="248"/>
      <c r="H568" s="248"/>
      <c r="I568" s="248"/>
    </row>
    <row r="569" spans="4:9" x14ac:dyDescent="0.2">
      <c r="D569" s="248"/>
      <c r="E569" s="248"/>
      <c r="F569" s="248"/>
      <c r="G569" s="248"/>
      <c r="H569" s="248"/>
      <c r="I569" s="248"/>
    </row>
    <row r="570" spans="4:9" x14ac:dyDescent="0.2">
      <c r="D570" s="248"/>
      <c r="E570" s="248"/>
      <c r="F570" s="248"/>
      <c r="G570" s="248"/>
      <c r="H570" s="248"/>
      <c r="I570" s="248"/>
    </row>
    <row r="571" spans="4:9" x14ac:dyDescent="0.2">
      <c r="D571" s="248"/>
      <c r="E571" s="248"/>
      <c r="F571" s="248"/>
      <c r="G571" s="248"/>
      <c r="H571" s="248"/>
      <c r="I571" s="248"/>
    </row>
    <row r="572" spans="4:9" x14ac:dyDescent="0.2">
      <c r="D572" s="248"/>
      <c r="E572" s="248"/>
      <c r="F572" s="248"/>
      <c r="G572" s="248"/>
      <c r="H572" s="248"/>
      <c r="I572" s="248"/>
    </row>
    <row r="573" spans="4:9" x14ac:dyDescent="0.2">
      <c r="D573" s="248"/>
      <c r="E573" s="248"/>
      <c r="F573" s="248"/>
      <c r="G573" s="248"/>
      <c r="H573" s="248"/>
      <c r="I573" s="248"/>
    </row>
    <row r="574" spans="4:9" x14ac:dyDescent="0.2">
      <c r="D574" s="248"/>
      <c r="E574" s="248"/>
      <c r="F574" s="248"/>
      <c r="G574" s="248"/>
      <c r="H574" s="248"/>
      <c r="I574" s="248"/>
    </row>
    <row r="575" spans="4:9" x14ac:dyDescent="0.2">
      <c r="D575" s="248"/>
      <c r="E575" s="248"/>
      <c r="F575" s="248"/>
      <c r="G575" s="248"/>
      <c r="H575" s="248"/>
      <c r="I575" s="248"/>
    </row>
    <row r="576" spans="4:9" x14ac:dyDescent="0.2">
      <c r="D576" s="248"/>
      <c r="E576" s="248"/>
      <c r="F576" s="248"/>
      <c r="G576" s="248"/>
      <c r="H576" s="248"/>
      <c r="I576" s="248"/>
    </row>
    <row r="577" spans="4:9" x14ac:dyDescent="0.2">
      <c r="D577" s="248"/>
      <c r="E577" s="248"/>
      <c r="F577" s="248"/>
      <c r="G577" s="248"/>
      <c r="H577" s="248"/>
      <c r="I577" s="248"/>
    </row>
    <row r="578" spans="4:9" x14ac:dyDescent="0.2">
      <c r="D578" s="248"/>
      <c r="E578" s="248"/>
      <c r="F578" s="248"/>
      <c r="G578" s="248"/>
      <c r="H578" s="248"/>
      <c r="I578" s="248"/>
    </row>
    <row r="579" spans="4:9" x14ac:dyDescent="0.2">
      <c r="D579" s="248"/>
      <c r="E579" s="248"/>
      <c r="F579" s="248"/>
      <c r="G579" s="248"/>
      <c r="H579" s="248"/>
      <c r="I579" s="248"/>
    </row>
    <row r="580" spans="4:9" x14ac:dyDescent="0.2">
      <c r="D580" s="248"/>
      <c r="E580" s="248"/>
      <c r="F580" s="248"/>
      <c r="G580" s="248"/>
      <c r="H580" s="248"/>
      <c r="I580" s="248"/>
    </row>
    <row r="581" spans="4:9" x14ac:dyDescent="0.2">
      <c r="D581" s="248"/>
      <c r="E581" s="248"/>
      <c r="F581" s="248"/>
      <c r="G581" s="248"/>
      <c r="H581" s="248"/>
      <c r="I581" s="248"/>
    </row>
    <row r="582" spans="4:9" x14ac:dyDescent="0.2">
      <c r="D582" s="248"/>
      <c r="E582" s="248"/>
      <c r="F582" s="248"/>
      <c r="G582" s="248"/>
      <c r="H582" s="248"/>
      <c r="I582" s="248"/>
    </row>
    <row r="583" spans="4:9" x14ac:dyDescent="0.2">
      <c r="D583" s="248"/>
      <c r="E583" s="248"/>
      <c r="F583" s="248"/>
      <c r="G583" s="248"/>
      <c r="H583" s="248"/>
      <c r="I583" s="248"/>
    </row>
    <row r="584" spans="4:9" x14ac:dyDescent="0.2">
      <c r="D584" s="248"/>
      <c r="E584" s="248"/>
      <c r="F584" s="248"/>
      <c r="G584" s="248"/>
      <c r="H584" s="248"/>
      <c r="I584" s="248"/>
    </row>
    <row r="585" spans="4:9" x14ac:dyDescent="0.2">
      <c r="D585" s="248"/>
      <c r="E585" s="248"/>
      <c r="F585" s="248"/>
      <c r="G585" s="248"/>
      <c r="H585" s="248"/>
      <c r="I585" s="248"/>
    </row>
    <row r="586" spans="4:9" x14ac:dyDescent="0.2">
      <c r="D586" s="248"/>
      <c r="E586" s="248"/>
      <c r="F586" s="248"/>
      <c r="G586" s="248"/>
      <c r="H586" s="248"/>
      <c r="I586" s="248"/>
    </row>
    <row r="587" spans="4:9" x14ac:dyDescent="0.2">
      <c r="D587" s="248"/>
      <c r="E587" s="248"/>
      <c r="F587" s="248"/>
      <c r="G587" s="248"/>
      <c r="H587" s="248"/>
      <c r="I587" s="248"/>
    </row>
    <row r="588" spans="4:9" x14ac:dyDescent="0.2">
      <c r="D588" s="248"/>
      <c r="E588" s="248"/>
      <c r="F588" s="248"/>
      <c r="G588" s="248"/>
      <c r="H588" s="248"/>
      <c r="I588" s="248"/>
    </row>
    <row r="589" spans="4:9" x14ac:dyDescent="0.2">
      <c r="D589" s="248"/>
      <c r="E589" s="248"/>
      <c r="F589" s="248"/>
      <c r="G589" s="248"/>
      <c r="H589" s="248"/>
      <c r="I589" s="248"/>
    </row>
    <row r="590" spans="4:9" x14ac:dyDescent="0.2">
      <c r="D590" s="248"/>
      <c r="E590" s="248"/>
      <c r="F590" s="248"/>
      <c r="G590" s="248"/>
      <c r="H590" s="248"/>
      <c r="I590" s="248"/>
    </row>
    <row r="591" spans="4:9" x14ac:dyDescent="0.2">
      <c r="D591" s="248"/>
      <c r="E591" s="248"/>
      <c r="F591" s="248"/>
      <c r="G591" s="248"/>
      <c r="H591" s="248"/>
      <c r="I591" s="248"/>
    </row>
    <row r="592" spans="4:9" x14ac:dyDescent="0.2">
      <c r="D592" s="248"/>
      <c r="E592" s="248"/>
      <c r="F592" s="248"/>
      <c r="G592" s="248"/>
      <c r="H592" s="248"/>
      <c r="I592" s="248"/>
    </row>
    <row r="593" spans="4:9" x14ac:dyDescent="0.2">
      <c r="D593" s="248"/>
      <c r="E593" s="248"/>
      <c r="F593" s="248"/>
      <c r="G593" s="248"/>
      <c r="H593" s="248"/>
      <c r="I593" s="248"/>
    </row>
    <row r="594" spans="4:9" x14ac:dyDescent="0.2">
      <c r="D594" s="248"/>
      <c r="E594" s="248"/>
      <c r="F594" s="248"/>
      <c r="G594" s="248"/>
      <c r="H594" s="248"/>
      <c r="I594" s="248"/>
    </row>
    <row r="595" spans="4:9" x14ac:dyDescent="0.2">
      <c r="D595" s="248"/>
      <c r="E595" s="248"/>
      <c r="F595" s="248"/>
      <c r="G595" s="248"/>
      <c r="H595" s="248"/>
      <c r="I595" s="248"/>
    </row>
    <row r="596" spans="4:9" x14ac:dyDescent="0.2">
      <c r="D596" s="248"/>
      <c r="E596" s="248"/>
      <c r="F596" s="248"/>
      <c r="G596" s="248"/>
      <c r="H596" s="248"/>
      <c r="I596" s="248"/>
    </row>
    <row r="597" spans="4:9" x14ac:dyDescent="0.2">
      <c r="D597" s="248"/>
      <c r="E597" s="248"/>
      <c r="F597" s="248"/>
      <c r="G597" s="248"/>
      <c r="H597" s="248"/>
      <c r="I597" s="248"/>
    </row>
    <row r="598" spans="4:9" x14ac:dyDescent="0.2">
      <c r="D598" s="248"/>
      <c r="E598" s="248"/>
      <c r="F598" s="248"/>
      <c r="G598" s="248"/>
      <c r="H598" s="248"/>
      <c r="I598" s="248"/>
    </row>
    <row r="599" spans="4:9" x14ac:dyDescent="0.2">
      <c r="D599" s="248"/>
      <c r="E599" s="248"/>
      <c r="F599" s="248"/>
      <c r="G599" s="248"/>
      <c r="H599" s="248"/>
      <c r="I599" s="248"/>
    </row>
    <row r="600" spans="4:9" x14ac:dyDescent="0.2">
      <c r="D600" s="248"/>
      <c r="E600" s="248"/>
      <c r="F600" s="248"/>
      <c r="G600" s="248"/>
      <c r="H600" s="248"/>
      <c r="I600" s="248"/>
    </row>
    <row r="601" spans="4:9" x14ac:dyDescent="0.2">
      <c r="D601" s="248"/>
      <c r="E601" s="248"/>
      <c r="F601" s="248"/>
      <c r="G601" s="248"/>
      <c r="H601" s="248"/>
      <c r="I601" s="248"/>
    </row>
    <row r="602" spans="4:9" x14ac:dyDescent="0.2">
      <c r="D602" s="248"/>
      <c r="E602" s="248"/>
      <c r="F602" s="248"/>
      <c r="G602" s="248"/>
      <c r="H602" s="248"/>
      <c r="I602" s="248"/>
    </row>
    <row r="603" spans="4:9" x14ac:dyDescent="0.2">
      <c r="D603" s="248"/>
      <c r="E603" s="248"/>
      <c r="F603" s="248"/>
      <c r="G603" s="248"/>
      <c r="H603" s="248"/>
      <c r="I603" s="248"/>
    </row>
    <row r="604" spans="4:9" x14ac:dyDescent="0.2">
      <c r="D604" s="248"/>
      <c r="E604" s="248"/>
      <c r="F604" s="248"/>
      <c r="G604" s="248"/>
      <c r="H604" s="248"/>
      <c r="I604" s="248"/>
    </row>
    <row r="605" spans="4:9" x14ac:dyDescent="0.2">
      <c r="D605" s="248"/>
      <c r="E605" s="248"/>
      <c r="F605" s="248"/>
      <c r="G605" s="248"/>
      <c r="H605" s="248"/>
      <c r="I605" s="248"/>
    </row>
    <row r="606" spans="4:9" x14ac:dyDescent="0.2">
      <c r="D606" s="248"/>
      <c r="E606" s="248"/>
      <c r="F606" s="248"/>
      <c r="G606" s="248"/>
      <c r="H606" s="248"/>
      <c r="I606" s="248"/>
    </row>
    <row r="607" spans="4:9" x14ac:dyDescent="0.2">
      <c r="D607" s="248"/>
      <c r="E607" s="248"/>
      <c r="F607" s="248"/>
      <c r="G607" s="248"/>
      <c r="H607" s="248"/>
      <c r="I607" s="248"/>
    </row>
    <row r="608" spans="4:9" x14ac:dyDescent="0.2">
      <c r="D608" s="248"/>
      <c r="E608" s="248"/>
      <c r="F608" s="248"/>
      <c r="G608" s="248"/>
      <c r="H608" s="248"/>
      <c r="I608" s="248"/>
    </row>
    <row r="609" spans="4:9" x14ac:dyDescent="0.2">
      <c r="D609" s="248"/>
      <c r="E609" s="248"/>
      <c r="F609" s="248"/>
      <c r="G609" s="248"/>
      <c r="H609" s="248"/>
      <c r="I609" s="248"/>
    </row>
    <row r="610" spans="4:9" x14ac:dyDescent="0.2">
      <c r="D610" s="248"/>
      <c r="E610" s="248"/>
      <c r="F610" s="248"/>
      <c r="G610" s="248"/>
      <c r="H610" s="248"/>
      <c r="I610" s="248"/>
    </row>
    <row r="611" spans="4:9" x14ac:dyDescent="0.2">
      <c r="D611" s="248"/>
      <c r="E611" s="248"/>
      <c r="F611" s="248"/>
      <c r="G611" s="248"/>
      <c r="H611" s="248"/>
      <c r="I611" s="248"/>
    </row>
    <row r="612" spans="4:9" x14ac:dyDescent="0.2">
      <c r="D612" s="248"/>
      <c r="E612" s="248"/>
      <c r="F612" s="248"/>
      <c r="G612" s="248"/>
      <c r="H612" s="248"/>
      <c r="I612" s="248"/>
    </row>
    <row r="613" spans="4:9" x14ac:dyDescent="0.2">
      <c r="D613" s="248"/>
      <c r="E613" s="248"/>
      <c r="F613" s="248"/>
      <c r="G613" s="248"/>
      <c r="H613" s="248"/>
      <c r="I613" s="248"/>
    </row>
    <row r="614" spans="4:9" x14ac:dyDescent="0.2">
      <c r="D614" s="248"/>
      <c r="E614" s="248"/>
      <c r="F614" s="248"/>
      <c r="G614" s="248"/>
      <c r="H614" s="248"/>
      <c r="I614" s="248"/>
    </row>
    <row r="615" spans="4:9" x14ac:dyDescent="0.2">
      <c r="D615" s="248"/>
      <c r="E615" s="248"/>
      <c r="F615" s="248"/>
      <c r="G615" s="248"/>
      <c r="H615" s="248"/>
      <c r="I615" s="248"/>
    </row>
    <row r="616" spans="4:9" x14ac:dyDescent="0.2">
      <c r="D616" s="248"/>
      <c r="E616" s="248"/>
      <c r="F616" s="248"/>
      <c r="G616" s="248"/>
      <c r="H616" s="248"/>
      <c r="I616" s="248"/>
    </row>
    <row r="617" spans="4:9" x14ac:dyDescent="0.2">
      <c r="D617" s="248"/>
      <c r="E617" s="248"/>
      <c r="F617" s="248"/>
      <c r="G617" s="248"/>
      <c r="H617" s="248"/>
      <c r="I617" s="248"/>
    </row>
    <row r="618" spans="4:9" x14ac:dyDescent="0.2">
      <c r="D618" s="248"/>
      <c r="E618" s="248"/>
      <c r="F618" s="248"/>
      <c r="G618" s="248"/>
      <c r="H618" s="248"/>
      <c r="I618" s="248"/>
    </row>
    <row r="619" spans="4:9" x14ac:dyDescent="0.2">
      <c r="D619" s="248"/>
      <c r="E619" s="248"/>
      <c r="F619" s="248"/>
      <c r="G619" s="248"/>
      <c r="H619" s="248"/>
      <c r="I619" s="248"/>
    </row>
    <row r="620" spans="4:9" x14ac:dyDescent="0.2">
      <c r="D620" s="248"/>
      <c r="E620" s="248"/>
      <c r="F620" s="248"/>
      <c r="G620" s="248"/>
      <c r="H620" s="248"/>
      <c r="I620" s="248"/>
    </row>
    <row r="621" spans="4:9" x14ac:dyDescent="0.2">
      <c r="D621" s="248"/>
      <c r="E621" s="248"/>
      <c r="F621" s="248"/>
      <c r="G621" s="248"/>
      <c r="H621" s="248"/>
      <c r="I621" s="248"/>
    </row>
    <row r="622" spans="4:9" x14ac:dyDescent="0.2">
      <c r="D622" s="248"/>
      <c r="E622" s="248"/>
      <c r="F622" s="248"/>
      <c r="G622" s="248"/>
      <c r="H622" s="248"/>
      <c r="I622" s="248"/>
    </row>
    <row r="623" spans="4:9" x14ac:dyDescent="0.2">
      <c r="D623" s="248"/>
      <c r="E623" s="248"/>
      <c r="F623" s="248"/>
      <c r="G623" s="248"/>
      <c r="H623" s="248"/>
      <c r="I623" s="248"/>
    </row>
    <row r="624" spans="4:9" x14ac:dyDescent="0.2">
      <c r="D624" s="248"/>
      <c r="E624" s="248"/>
      <c r="F624" s="248"/>
      <c r="G624" s="248"/>
      <c r="H624" s="248"/>
      <c r="I624" s="248"/>
    </row>
    <row r="625" spans="4:9" x14ac:dyDescent="0.2">
      <c r="D625" s="248"/>
      <c r="E625" s="248"/>
      <c r="F625" s="248"/>
      <c r="G625" s="248"/>
      <c r="H625" s="248"/>
      <c r="I625" s="248"/>
    </row>
    <row r="626" spans="4:9" x14ac:dyDescent="0.2">
      <c r="D626" s="248"/>
      <c r="E626" s="248"/>
      <c r="F626" s="248"/>
      <c r="G626" s="248"/>
      <c r="H626" s="248"/>
      <c r="I626" s="248"/>
    </row>
    <row r="627" spans="4:9" x14ac:dyDescent="0.2">
      <c r="D627" s="248"/>
      <c r="E627" s="248"/>
      <c r="F627" s="248"/>
      <c r="G627" s="248"/>
      <c r="H627" s="248"/>
      <c r="I627" s="248"/>
    </row>
    <row r="628" spans="4:9" x14ac:dyDescent="0.2">
      <c r="D628" s="248"/>
      <c r="E628" s="248"/>
      <c r="F628" s="248"/>
      <c r="G628" s="248"/>
      <c r="H628" s="248"/>
      <c r="I628" s="248"/>
    </row>
    <row r="629" spans="4:9" x14ac:dyDescent="0.2">
      <c r="D629" s="248"/>
      <c r="E629" s="248"/>
      <c r="F629" s="248"/>
      <c r="G629" s="248"/>
      <c r="H629" s="248"/>
      <c r="I629" s="248"/>
    </row>
    <row r="630" spans="4:9" x14ac:dyDescent="0.2">
      <c r="D630" s="248"/>
      <c r="E630" s="248"/>
      <c r="F630" s="248"/>
      <c r="G630" s="248"/>
      <c r="H630" s="248"/>
      <c r="I630" s="248"/>
    </row>
    <row r="631" spans="4:9" x14ac:dyDescent="0.2">
      <c r="D631" s="248"/>
      <c r="E631" s="248"/>
      <c r="F631" s="248"/>
      <c r="G631" s="248"/>
      <c r="H631" s="248"/>
      <c r="I631" s="248"/>
    </row>
    <row r="632" spans="4:9" x14ac:dyDescent="0.2">
      <c r="D632" s="248"/>
      <c r="E632" s="248"/>
      <c r="F632" s="248"/>
      <c r="G632" s="248"/>
      <c r="H632" s="248"/>
      <c r="I632" s="248"/>
    </row>
    <row r="633" spans="4:9" x14ac:dyDescent="0.2">
      <c r="D633" s="248"/>
      <c r="E633" s="248"/>
      <c r="F633" s="248"/>
      <c r="G633" s="248"/>
      <c r="H633" s="248"/>
      <c r="I633" s="248"/>
    </row>
    <row r="634" spans="4:9" x14ac:dyDescent="0.2">
      <c r="D634" s="248"/>
      <c r="E634" s="248"/>
      <c r="F634" s="248"/>
      <c r="G634" s="248"/>
      <c r="H634" s="248"/>
      <c r="I634" s="248"/>
    </row>
    <row r="635" spans="4:9" x14ac:dyDescent="0.2">
      <c r="D635" s="248"/>
      <c r="E635" s="248"/>
      <c r="F635" s="248"/>
      <c r="G635" s="248"/>
      <c r="H635" s="248"/>
      <c r="I635" s="248"/>
    </row>
    <row r="636" spans="4:9" x14ac:dyDescent="0.2">
      <c r="D636" s="248"/>
      <c r="E636" s="248"/>
      <c r="F636" s="248"/>
      <c r="G636" s="248"/>
      <c r="H636" s="248"/>
      <c r="I636" s="248"/>
    </row>
    <row r="637" spans="4:9" x14ac:dyDescent="0.2">
      <c r="D637" s="248"/>
      <c r="E637" s="248"/>
      <c r="F637" s="248"/>
      <c r="G637" s="248"/>
      <c r="H637" s="248"/>
      <c r="I637" s="248"/>
    </row>
    <row r="638" spans="4:9" x14ac:dyDescent="0.2">
      <c r="D638" s="248"/>
      <c r="E638" s="248"/>
      <c r="F638" s="248"/>
      <c r="G638" s="248"/>
      <c r="H638" s="248"/>
      <c r="I638" s="248"/>
    </row>
    <row r="639" spans="4:9" x14ac:dyDescent="0.2">
      <c r="D639" s="248"/>
      <c r="E639" s="248"/>
      <c r="F639" s="248"/>
      <c r="G639" s="248"/>
      <c r="H639" s="248"/>
      <c r="I639" s="248"/>
    </row>
    <row r="640" spans="4:9" x14ac:dyDescent="0.2">
      <c r="D640" s="248"/>
      <c r="E640" s="248"/>
      <c r="F640" s="248"/>
      <c r="G640" s="248"/>
      <c r="H640" s="248"/>
      <c r="I640" s="248"/>
    </row>
    <row r="641" spans="4:9" x14ac:dyDescent="0.2">
      <c r="D641" s="248"/>
      <c r="E641" s="248"/>
      <c r="F641" s="248"/>
      <c r="G641" s="248"/>
      <c r="H641" s="248"/>
      <c r="I641" s="248"/>
    </row>
    <row r="642" spans="4:9" x14ac:dyDescent="0.2">
      <c r="D642" s="248"/>
      <c r="E642" s="248"/>
      <c r="F642" s="248"/>
      <c r="G642" s="248"/>
      <c r="H642" s="248"/>
      <c r="I642" s="248"/>
    </row>
    <row r="643" spans="4:9" x14ac:dyDescent="0.2">
      <c r="D643" s="248"/>
      <c r="E643" s="248"/>
      <c r="F643" s="248"/>
      <c r="G643" s="248"/>
      <c r="H643" s="248"/>
      <c r="I643" s="248"/>
    </row>
    <row r="644" spans="4:9" x14ac:dyDescent="0.2">
      <c r="D644" s="248"/>
      <c r="E644" s="248"/>
      <c r="F644" s="248"/>
      <c r="G644" s="248"/>
      <c r="H644" s="248"/>
      <c r="I644" s="248"/>
    </row>
    <row r="645" spans="4:9" x14ac:dyDescent="0.2">
      <c r="D645" s="248"/>
      <c r="E645" s="248"/>
      <c r="F645" s="248"/>
      <c r="G645" s="248"/>
      <c r="H645" s="248"/>
      <c r="I645" s="248"/>
    </row>
    <row r="646" spans="4:9" x14ac:dyDescent="0.2">
      <c r="D646" s="248"/>
      <c r="E646" s="248"/>
      <c r="F646" s="248"/>
      <c r="G646" s="248"/>
      <c r="H646" s="248"/>
      <c r="I646" s="248"/>
    </row>
    <row r="647" spans="4:9" x14ac:dyDescent="0.2">
      <c r="D647" s="248"/>
      <c r="E647" s="248"/>
      <c r="F647" s="248"/>
      <c r="G647" s="248"/>
      <c r="H647" s="248"/>
      <c r="I647" s="248"/>
    </row>
    <row r="648" spans="4:9" x14ac:dyDescent="0.2">
      <c r="D648" s="248"/>
      <c r="E648" s="248"/>
      <c r="F648" s="248"/>
      <c r="G648" s="248"/>
      <c r="H648" s="248"/>
      <c r="I648" s="248"/>
    </row>
    <row r="649" spans="4:9" x14ac:dyDescent="0.2">
      <c r="D649" s="248"/>
      <c r="E649" s="248"/>
      <c r="F649" s="248"/>
      <c r="G649" s="248"/>
      <c r="H649" s="248"/>
      <c r="I649" s="248"/>
    </row>
    <row r="650" spans="4:9" x14ac:dyDescent="0.2">
      <c r="D650" s="248"/>
      <c r="E650" s="248"/>
      <c r="F650" s="248"/>
      <c r="G650" s="248"/>
      <c r="H650" s="248"/>
      <c r="I650" s="248"/>
    </row>
    <row r="651" spans="4:9" x14ac:dyDescent="0.2">
      <c r="D651" s="248"/>
      <c r="E651" s="248"/>
      <c r="F651" s="248"/>
      <c r="G651" s="248"/>
      <c r="H651" s="248"/>
      <c r="I651" s="248"/>
    </row>
    <row r="652" spans="4:9" x14ac:dyDescent="0.2">
      <c r="D652" s="248"/>
      <c r="E652" s="248"/>
      <c r="F652" s="248"/>
      <c r="G652" s="248"/>
      <c r="H652" s="248"/>
      <c r="I652" s="248"/>
    </row>
    <row r="653" spans="4:9" x14ac:dyDescent="0.2">
      <c r="D653" s="248"/>
      <c r="E653" s="248"/>
      <c r="F653" s="248"/>
      <c r="G653" s="248"/>
      <c r="H653" s="248"/>
      <c r="I653" s="248"/>
    </row>
    <row r="654" spans="4:9" x14ac:dyDescent="0.2">
      <c r="D654" s="248"/>
      <c r="E654" s="248"/>
      <c r="F654" s="248"/>
      <c r="G654" s="248"/>
      <c r="H654" s="248"/>
      <c r="I654" s="248"/>
    </row>
    <row r="655" spans="4:9" x14ac:dyDescent="0.2">
      <c r="D655" s="248"/>
      <c r="E655" s="248"/>
      <c r="F655" s="248"/>
      <c r="G655" s="248"/>
      <c r="H655" s="248"/>
      <c r="I655" s="248"/>
    </row>
    <row r="656" spans="4:9" x14ac:dyDescent="0.2">
      <c r="D656" s="248"/>
      <c r="E656" s="248"/>
      <c r="F656" s="248"/>
      <c r="G656" s="248"/>
      <c r="H656" s="248"/>
      <c r="I656" s="248"/>
    </row>
    <row r="657" spans="4:9" x14ac:dyDescent="0.2">
      <c r="D657" s="248"/>
      <c r="E657" s="248"/>
      <c r="F657" s="248"/>
      <c r="G657" s="248"/>
      <c r="H657" s="248"/>
      <c r="I657" s="248"/>
    </row>
    <row r="658" spans="4:9" x14ac:dyDescent="0.2">
      <c r="D658" s="248"/>
      <c r="E658" s="248"/>
      <c r="F658" s="248"/>
      <c r="G658" s="248"/>
      <c r="H658" s="248"/>
      <c r="I658" s="248"/>
    </row>
    <row r="659" spans="4:9" x14ac:dyDescent="0.2">
      <c r="D659" s="248"/>
      <c r="E659" s="248"/>
      <c r="F659" s="248"/>
      <c r="G659" s="248"/>
      <c r="H659" s="248"/>
      <c r="I659" s="248"/>
    </row>
    <row r="660" spans="4:9" x14ac:dyDescent="0.2">
      <c r="D660" s="248"/>
      <c r="E660" s="248"/>
      <c r="F660" s="248"/>
      <c r="G660" s="248"/>
      <c r="H660" s="248"/>
      <c r="I660" s="248"/>
    </row>
    <row r="661" spans="4:9" x14ac:dyDescent="0.2">
      <c r="D661" s="248"/>
      <c r="E661" s="248"/>
      <c r="F661" s="248"/>
      <c r="G661" s="248"/>
      <c r="H661" s="248"/>
      <c r="I661" s="248"/>
    </row>
    <row r="662" spans="4:9" x14ac:dyDescent="0.2">
      <c r="D662" s="248"/>
      <c r="E662" s="248"/>
      <c r="F662" s="248"/>
      <c r="G662" s="248"/>
      <c r="H662" s="248"/>
      <c r="I662" s="248"/>
    </row>
    <row r="663" spans="4:9" x14ac:dyDescent="0.2">
      <c r="D663" s="248"/>
      <c r="E663" s="248"/>
      <c r="F663" s="248"/>
      <c r="G663" s="248"/>
      <c r="H663" s="248"/>
      <c r="I663" s="248"/>
    </row>
    <row r="664" spans="4:9" x14ac:dyDescent="0.2">
      <c r="D664" s="248"/>
      <c r="E664" s="248"/>
      <c r="F664" s="248"/>
      <c r="G664" s="248"/>
      <c r="H664" s="248"/>
      <c r="I664" s="248"/>
    </row>
    <row r="665" spans="4:9" x14ac:dyDescent="0.2">
      <c r="D665" s="248"/>
      <c r="E665" s="248"/>
      <c r="F665" s="248"/>
      <c r="G665" s="248"/>
      <c r="H665" s="248"/>
      <c r="I665" s="248"/>
    </row>
    <row r="666" spans="4:9" x14ac:dyDescent="0.2">
      <c r="D666" s="248"/>
      <c r="E666" s="248"/>
      <c r="F666" s="248"/>
      <c r="G666" s="248"/>
      <c r="H666" s="248"/>
      <c r="I666" s="248"/>
    </row>
    <row r="667" spans="4:9" x14ac:dyDescent="0.2">
      <c r="D667" s="248"/>
      <c r="E667" s="248"/>
      <c r="F667" s="248"/>
      <c r="G667" s="248"/>
      <c r="H667" s="248"/>
      <c r="I667" s="248"/>
    </row>
    <row r="668" spans="4:9" x14ac:dyDescent="0.2">
      <c r="D668" s="248"/>
      <c r="E668" s="248"/>
      <c r="F668" s="248"/>
      <c r="G668" s="248"/>
      <c r="H668" s="248"/>
      <c r="I668" s="248"/>
    </row>
    <row r="669" spans="4:9" x14ac:dyDescent="0.2">
      <c r="D669" s="248"/>
      <c r="E669" s="248"/>
      <c r="F669" s="248"/>
      <c r="G669" s="248"/>
      <c r="H669" s="248"/>
      <c r="I669" s="248"/>
    </row>
    <row r="670" spans="4:9" x14ac:dyDescent="0.2">
      <c r="D670" s="248"/>
      <c r="E670" s="248"/>
      <c r="F670" s="248"/>
      <c r="G670" s="248"/>
      <c r="H670" s="248"/>
      <c r="I670" s="248"/>
    </row>
    <row r="671" spans="4:9" x14ac:dyDescent="0.2">
      <c r="D671" s="248"/>
      <c r="E671" s="248"/>
      <c r="F671" s="248"/>
      <c r="G671" s="248"/>
      <c r="H671" s="248"/>
      <c r="I671" s="248"/>
    </row>
    <row r="672" spans="4:9" x14ac:dyDescent="0.2">
      <c r="D672" s="248"/>
      <c r="E672" s="248"/>
      <c r="F672" s="248"/>
      <c r="G672" s="248"/>
      <c r="H672" s="248"/>
      <c r="I672" s="248"/>
    </row>
    <row r="673" spans="4:9" x14ac:dyDescent="0.2">
      <c r="D673" s="248"/>
      <c r="E673" s="248"/>
      <c r="F673" s="248"/>
      <c r="G673" s="248"/>
      <c r="H673" s="248"/>
      <c r="I673" s="248"/>
    </row>
    <row r="674" spans="4:9" x14ac:dyDescent="0.2">
      <c r="D674" s="248"/>
      <c r="E674" s="248"/>
      <c r="F674" s="248"/>
      <c r="G674" s="248"/>
      <c r="H674" s="248"/>
      <c r="I674" s="248"/>
    </row>
    <row r="675" spans="4:9" x14ac:dyDescent="0.2">
      <c r="D675" s="248"/>
      <c r="E675" s="248"/>
      <c r="F675" s="248"/>
      <c r="G675" s="248"/>
      <c r="H675" s="248"/>
      <c r="I675" s="248"/>
    </row>
    <row r="676" spans="4:9" x14ac:dyDescent="0.2">
      <c r="D676" s="248"/>
      <c r="E676" s="248"/>
      <c r="F676" s="248"/>
      <c r="G676" s="248"/>
      <c r="H676" s="248"/>
      <c r="I676" s="248"/>
    </row>
    <row r="677" spans="4:9" x14ac:dyDescent="0.2">
      <c r="D677" s="248"/>
      <c r="E677" s="248"/>
      <c r="F677" s="248"/>
      <c r="G677" s="248"/>
      <c r="H677" s="248"/>
      <c r="I677" s="248"/>
    </row>
    <row r="678" spans="4:9" x14ac:dyDescent="0.2">
      <c r="D678" s="248"/>
      <c r="E678" s="248"/>
      <c r="F678" s="248"/>
      <c r="G678" s="248"/>
      <c r="H678" s="248"/>
      <c r="I678" s="248"/>
    </row>
    <row r="679" spans="4:9" x14ac:dyDescent="0.2">
      <c r="D679" s="248"/>
      <c r="E679" s="248"/>
      <c r="F679" s="248"/>
      <c r="G679" s="248"/>
      <c r="H679" s="248"/>
      <c r="I679" s="248"/>
    </row>
    <row r="680" spans="4:9" x14ac:dyDescent="0.2">
      <c r="D680" s="248"/>
      <c r="E680" s="248"/>
      <c r="F680" s="248"/>
      <c r="G680" s="248"/>
      <c r="H680" s="248"/>
      <c r="I680" s="248"/>
    </row>
    <row r="681" spans="4:9" x14ac:dyDescent="0.2">
      <c r="D681" s="248"/>
      <c r="E681" s="248"/>
      <c r="F681" s="248"/>
      <c r="G681" s="248"/>
      <c r="H681" s="248"/>
      <c r="I681" s="248"/>
    </row>
    <row r="682" spans="4:9" x14ac:dyDescent="0.2">
      <c r="D682" s="248"/>
      <c r="E682" s="248"/>
      <c r="F682" s="248"/>
      <c r="G682" s="248"/>
      <c r="H682" s="248"/>
      <c r="I682" s="248"/>
    </row>
    <row r="683" spans="4:9" x14ac:dyDescent="0.2">
      <c r="D683" s="248"/>
      <c r="E683" s="248"/>
      <c r="F683" s="248"/>
      <c r="G683" s="248"/>
      <c r="H683" s="248"/>
      <c r="I683" s="248"/>
    </row>
    <row r="684" spans="4:9" x14ac:dyDescent="0.2">
      <c r="D684" s="248"/>
      <c r="E684" s="248"/>
      <c r="F684" s="248"/>
      <c r="G684" s="248"/>
      <c r="H684" s="248"/>
      <c r="I684" s="248"/>
    </row>
    <row r="685" spans="4:9" x14ac:dyDescent="0.2">
      <c r="D685" s="248"/>
      <c r="E685" s="248"/>
      <c r="F685" s="248"/>
      <c r="G685" s="248"/>
      <c r="H685" s="248"/>
      <c r="I685" s="248"/>
    </row>
    <row r="686" spans="4:9" x14ac:dyDescent="0.2">
      <c r="D686" s="248"/>
      <c r="E686" s="248"/>
      <c r="F686" s="248"/>
      <c r="G686" s="248"/>
      <c r="H686" s="248"/>
      <c r="I686" s="248"/>
    </row>
    <row r="687" spans="4:9" x14ac:dyDescent="0.2">
      <c r="D687" s="248"/>
      <c r="E687" s="248"/>
      <c r="F687" s="248"/>
      <c r="G687" s="248"/>
      <c r="H687" s="248"/>
      <c r="I687" s="248"/>
    </row>
    <row r="688" spans="4:9" x14ac:dyDescent="0.2">
      <c r="D688" s="248"/>
      <c r="E688" s="248"/>
      <c r="F688" s="248"/>
      <c r="G688" s="248"/>
      <c r="H688" s="248"/>
      <c r="I688" s="248"/>
    </row>
    <row r="689" spans="4:9" x14ac:dyDescent="0.2">
      <c r="D689" s="248"/>
      <c r="E689" s="248"/>
      <c r="F689" s="248"/>
      <c r="G689" s="248"/>
      <c r="H689" s="248"/>
      <c r="I689" s="248"/>
    </row>
    <row r="690" spans="4:9" x14ac:dyDescent="0.2">
      <c r="D690" s="248"/>
      <c r="E690" s="248"/>
      <c r="F690" s="248"/>
      <c r="G690" s="248"/>
      <c r="H690" s="248"/>
      <c r="I690" s="248"/>
    </row>
    <row r="691" spans="4:9" x14ac:dyDescent="0.2">
      <c r="D691" s="248"/>
      <c r="E691" s="248"/>
      <c r="F691" s="248"/>
      <c r="G691" s="248"/>
      <c r="H691" s="248"/>
      <c r="I691" s="248"/>
    </row>
    <row r="692" spans="4:9" x14ac:dyDescent="0.2">
      <c r="D692" s="248"/>
      <c r="E692" s="248"/>
      <c r="F692" s="248"/>
      <c r="G692" s="248"/>
      <c r="H692" s="248"/>
      <c r="I692" s="248"/>
    </row>
    <row r="693" spans="4:9" x14ac:dyDescent="0.2">
      <c r="D693" s="248"/>
      <c r="E693" s="248"/>
      <c r="F693" s="248"/>
      <c r="G693" s="248"/>
      <c r="H693" s="248"/>
      <c r="I693" s="248"/>
    </row>
    <row r="694" spans="4:9" x14ac:dyDescent="0.2">
      <c r="D694" s="248"/>
      <c r="E694" s="248"/>
      <c r="F694" s="248"/>
      <c r="G694" s="248"/>
      <c r="H694" s="248"/>
      <c r="I694" s="248"/>
    </row>
    <row r="695" spans="4:9" x14ac:dyDescent="0.2">
      <c r="D695" s="248"/>
      <c r="E695" s="248"/>
      <c r="F695" s="248"/>
      <c r="G695" s="248"/>
      <c r="H695" s="248"/>
      <c r="I695" s="248"/>
    </row>
    <row r="696" spans="4:9" x14ac:dyDescent="0.2">
      <c r="D696" s="248"/>
      <c r="E696" s="248"/>
      <c r="F696" s="248"/>
      <c r="G696" s="248"/>
      <c r="H696" s="248"/>
      <c r="I696" s="248"/>
    </row>
    <row r="697" spans="4:9" x14ac:dyDescent="0.2">
      <c r="D697" s="248"/>
      <c r="E697" s="248"/>
      <c r="F697" s="248"/>
      <c r="G697" s="248"/>
      <c r="H697" s="248"/>
      <c r="I697" s="248"/>
    </row>
    <row r="698" spans="4:9" x14ac:dyDescent="0.2">
      <c r="D698" s="248"/>
      <c r="E698" s="248"/>
      <c r="F698" s="248"/>
      <c r="G698" s="248"/>
      <c r="H698" s="248"/>
      <c r="I698" s="248"/>
    </row>
    <row r="699" spans="4:9" x14ac:dyDescent="0.2">
      <c r="D699" s="248"/>
      <c r="E699" s="248"/>
      <c r="F699" s="248"/>
      <c r="G699" s="248"/>
      <c r="H699" s="248"/>
      <c r="I699" s="248"/>
    </row>
    <row r="700" spans="4:9" x14ac:dyDescent="0.2">
      <c r="D700" s="248"/>
      <c r="E700" s="248"/>
      <c r="F700" s="248"/>
      <c r="G700" s="248"/>
      <c r="H700" s="248"/>
      <c r="I700" s="248"/>
    </row>
    <row r="701" spans="4:9" x14ac:dyDescent="0.2">
      <c r="D701" s="248"/>
      <c r="E701" s="248"/>
      <c r="F701" s="248"/>
      <c r="G701" s="248"/>
      <c r="H701" s="248"/>
      <c r="I701" s="248"/>
    </row>
    <row r="702" spans="4:9" x14ac:dyDescent="0.2">
      <c r="D702" s="248"/>
      <c r="E702" s="248"/>
      <c r="F702" s="248"/>
      <c r="G702" s="248"/>
      <c r="H702" s="248"/>
      <c r="I702" s="248"/>
    </row>
    <row r="703" spans="4:9" x14ac:dyDescent="0.2">
      <c r="D703" s="248"/>
      <c r="E703" s="248"/>
      <c r="F703" s="248"/>
      <c r="G703" s="248"/>
      <c r="H703" s="248"/>
      <c r="I703" s="248"/>
    </row>
    <row r="704" spans="4:9" x14ac:dyDescent="0.2">
      <c r="D704" s="248"/>
      <c r="E704" s="248"/>
      <c r="F704" s="248"/>
      <c r="G704" s="248"/>
      <c r="H704" s="248"/>
      <c r="I704" s="248"/>
    </row>
    <row r="705" spans="4:9" x14ac:dyDescent="0.2">
      <c r="D705" s="248"/>
      <c r="E705" s="248"/>
      <c r="F705" s="248"/>
      <c r="G705" s="248"/>
      <c r="H705" s="248"/>
      <c r="I705" s="248"/>
    </row>
    <row r="706" spans="4:9" x14ac:dyDescent="0.2">
      <c r="D706" s="248"/>
      <c r="E706" s="248"/>
      <c r="F706" s="248"/>
      <c r="G706" s="248"/>
      <c r="H706" s="248"/>
      <c r="I706" s="248"/>
    </row>
    <row r="707" spans="4:9" x14ac:dyDescent="0.2">
      <c r="D707" s="248"/>
      <c r="E707" s="248"/>
      <c r="F707" s="248"/>
      <c r="G707" s="248"/>
      <c r="H707" s="248"/>
      <c r="I707" s="248"/>
    </row>
    <row r="708" spans="4:9" x14ac:dyDescent="0.2">
      <c r="D708" s="248"/>
      <c r="E708" s="248"/>
      <c r="F708" s="248"/>
      <c r="G708" s="248"/>
      <c r="H708" s="248"/>
      <c r="I708" s="248"/>
    </row>
    <row r="709" spans="4:9" x14ac:dyDescent="0.2">
      <c r="D709" s="248"/>
      <c r="E709" s="248"/>
      <c r="F709" s="248"/>
      <c r="G709" s="248"/>
      <c r="H709" s="248"/>
      <c r="I709" s="248"/>
    </row>
    <row r="710" spans="4:9" x14ac:dyDescent="0.2">
      <c r="D710" s="248"/>
      <c r="E710" s="248"/>
      <c r="F710" s="248"/>
      <c r="G710" s="248"/>
      <c r="H710" s="248"/>
      <c r="I710" s="248"/>
    </row>
    <row r="711" spans="4:9" x14ac:dyDescent="0.2">
      <c r="D711" s="248"/>
      <c r="E711" s="248"/>
      <c r="F711" s="248"/>
      <c r="G711" s="248"/>
      <c r="H711" s="248"/>
      <c r="I711" s="248"/>
    </row>
    <row r="712" spans="4:9" x14ac:dyDescent="0.2">
      <c r="D712" s="248"/>
      <c r="E712" s="248"/>
      <c r="F712" s="248"/>
      <c r="G712" s="248"/>
      <c r="H712" s="248"/>
      <c r="I712" s="248"/>
    </row>
    <row r="713" spans="4:9" x14ac:dyDescent="0.2">
      <c r="D713" s="248"/>
      <c r="E713" s="248"/>
      <c r="F713" s="248"/>
      <c r="G713" s="248"/>
      <c r="H713" s="248"/>
      <c r="I713" s="248"/>
    </row>
    <row r="714" spans="4:9" x14ac:dyDescent="0.2">
      <c r="D714" s="248"/>
      <c r="E714" s="248"/>
      <c r="F714" s="248"/>
      <c r="G714" s="248"/>
      <c r="H714" s="248"/>
      <c r="I714" s="248"/>
    </row>
    <row r="715" spans="4:9" x14ac:dyDescent="0.2">
      <c r="D715" s="248"/>
      <c r="E715" s="248"/>
      <c r="F715" s="248"/>
      <c r="G715" s="248"/>
      <c r="H715" s="248"/>
      <c r="I715" s="248"/>
    </row>
    <row r="716" spans="4:9" x14ac:dyDescent="0.2">
      <c r="D716" s="248"/>
      <c r="E716" s="248"/>
      <c r="F716" s="248"/>
      <c r="G716" s="248"/>
      <c r="H716" s="248"/>
      <c r="I716" s="248"/>
    </row>
    <row r="717" spans="4:9" x14ac:dyDescent="0.2">
      <c r="D717" s="248"/>
      <c r="E717" s="248"/>
      <c r="F717" s="248"/>
      <c r="G717" s="248"/>
      <c r="H717" s="248"/>
      <c r="I717" s="248"/>
    </row>
    <row r="718" spans="4:9" x14ac:dyDescent="0.2">
      <c r="D718" s="248"/>
      <c r="E718" s="248"/>
      <c r="F718" s="248"/>
      <c r="G718" s="248"/>
      <c r="H718" s="248"/>
      <c r="I718" s="248"/>
    </row>
    <row r="719" spans="4:9" x14ac:dyDescent="0.2">
      <c r="D719" s="248"/>
      <c r="E719" s="248"/>
      <c r="F719" s="248"/>
      <c r="G719" s="248"/>
      <c r="H719" s="248"/>
      <c r="I719" s="248"/>
    </row>
    <row r="720" spans="4:9" x14ac:dyDescent="0.2">
      <c r="D720" s="248"/>
      <c r="E720" s="248"/>
      <c r="F720" s="248"/>
      <c r="G720" s="248"/>
      <c r="H720" s="248"/>
      <c r="I720" s="248"/>
    </row>
    <row r="721" spans="4:9" x14ac:dyDescent="0.2">
      <c r="D721" s="248"/>
      <c r="E721" s="248"/>
      <c r="F721" s="248"/>
      <c r="G721" s="248"/>
      <c r="H721" s="248"/>
      <c r="I721" s="248"/>
    </row>
    <row r="722" spans="4:9" x14ac:dyDescent="0.2">
      <c r="D722" s="248"/>
      <c r="E722" s="248"/>
      <c r="F722" s="248"/>
      <c r="G722" s="248"/>
      <c r="H722" s="248"/>
      <c r="I722" s="248"/>
    </row>
    <row r="723" spans="4:9" x14ac:dyDescent="0.2">
      <c r="D723" s="248"/>
      <c r="E723" s="248"/>
      <c r="F723" s="248"/>
      <c r="G723" s="248"/>
      <c r="H723" s="248"/>
      <c r="I723" s="248"/>
    </row>
    <row r="724" spans="4:9" x14ac:dyDescent="0.2">
      <c r="D724" s="248"/>
      <c r="E724" s="248"/>
      <c r="F724" s="248"/>
      <c r="G724" s="248"/>
      <c r="H724" s="248"/>
      <c r="I724" s="248"/>
    </row>
    <row r="725" spans="4:9" x14ac:dyDescent="0.2">
      <c r="D725" s="248"/>
      <c r="E725" s="248"/>
      <c r="F725" s="248"/>
      <c r="G725" s="248"/>
      <c r="H725" s="248"/>
      <c r="I725" s="248"/>
    </row>
    <row r="726" spans="4:9" x14ac:dyDescent="0.2">
      <c r="D726" s="248"/>
      <c r="E726" s="248"/>
      <c r="F726" s="248"/>
      <c r="G726" s="248"/>
      <c r="H726" s="248"/>
      <c r="I726" s="248"/>
    </row>
    <row r="727" spans="4:9" x14ac:dyDescent="0.2">
      <c r="D727" s="248"/>
      <c r="E727" s="248"/>
      <c r="F727" s="248"/>
      <c r="G727" s="248"/>
      <c r="H727" s="248"/>
      <c r="I727" s="248"/>
    </row>
    <row r="728" spans="4:9" x14ac:dyDescent="0.2">
      <c r="D728" s="248"/>
      <c r="E728" s="248"/>
      <c r="F728" s="248"/>
      <c r="G728" s="248"/>
      <c r="H728" s="248"/>
      <c r="I728" s="248"/>
    </row>
    <row r="729" spans="4:9" x14ac:dyDescent="0.2">
      <c r="D729" s="248"/>
      <c r="E729" s="248"/>
      <c r="F729" s="248"/>
      <c r="G729" s="248"/>
      <c r="H729" s="248"/>
      <c r="I729" s="248"/>
    </row>
    <row r="730" spans="4:9" x14ac:dyDescent="0.2">
      <c r="D730" s="248"/>
      <c r="E730" s="248"/>
      <c r="F730" s="248"/>
      <c r="G730" s="248"/>
      <c r="H730" s="248"/>
      <c r="I730" s="248"/>
    </row>
    <row r="731" spans="4:9" x14ac:dyDescent="0.2">
      <c r="D731" s="248"/>
      <c r="E731" s="248"/>
      <c r="F731" s="248"/>
      <c r="G731" s="248"/>
      <c r="H731" s="248"/>
      <c r="I731" s="248"/>
    </row>
    <row r="732" spans="4:9" x14ac:dyDescent="0.2">
      <c r="D732" s="248"/>
      <c r="E732" s="248"/>
      <c r="F732" s="248"/>
      <c r="G732" s="248"/>
      <c r="H732" s="248"/>
      <c r="I732" s="248"/>
    </row>
    <row r="733" spans="4:9" x14ac:dyDescent="0.2">
      <c r="D733" s="248"/>
      <c r="E733" s="248"/>
      <c r="F733" s="248"/>
      <c r="G733" s="248"/>
      <c r="H733" s="248"/>
      <c r="I733" s="248"/>
    </row>
    <row r="734" spans="4:9" x14ac:dyDescent="0.2">
      <c r="D734" s="248"/>
      <c r="E734" s="248"/>
      <c r="F734" s="248"/>
      <c r="G734" s="248"/>
      <c r="H734" s="248"/>
      <c r="I734" s="248"/>
    </row>
    <row r="735" spans="4:9" x14ac:dyDescent="0.2">
      <c r="D735" s="248"/>
      <c r="E735" s="248"/>
      <c r="F735" s="248"/>
      <c r="G735" s="248"/>
      <c r="H735" s="248"/>
      <c r="I735" s="248"/>
    </row>
    <row r="736" spans="4:9" x14ac:dyDescent="0.2">
      <c r="D736" s="248"/>
      <c r="E736" s="248"/>
      <c r="F736" s="248"/>
      <c r="G736" s="248"/>
      <c r="H736" s="248"/>
      <c r="I736" s="248"/>
    </row>
    <row r="737" spans="4:9" x14ac:dyDescent="0.2">
      <c r="D737" s="248"/>
      <c r="E737" s="248"/>
      <c r="F737" s="248"/>
      <c r="G737" s="248"/>
      <c r="H737" s="248"/>
      <c r="I737" s="248"/>
    </row>
    <row r="738" spans="4:9" x14ac:dyDescent="0.2">
      <c r="D738" s="248"/>
      <c r="E738" s="248"/>
      <c r="F738" s="248"/>
      <c r="G738" s="248"/>
      <c r="H738" s="248"/>
      <c r="I738" s="248"/>
    </row>
    <row r="739" spans="4:9" x14ac:dyDescent="0.2">
      <c r="D739" s="248"/>
      <c r="E739" s="248"/>
      <c r="F739" s="248"/>
      <c r="G739" s="248"/>
      <c r="H739" s="248"/>
      <c r="I739" s="248"/>
    </row>
    <row r="740" spans="4:9" x14ac:dyDescent="0.2">
      <c r="D740" s="248"/>
      <c r="E740" s="248"/>
      <c r="F740" s="248"/>
      <c r="G740" s="248"/>
      <c r="H740" s="248"/>
      <c r="I740" s="248"/>
    </row>
    <row r="741" spans="4:9" x14ac:dyDescent="0.2">
      <c r="D741" s="248"/>
      <c r="E741" s="248"/>
      <c r="F741" s="248"/>
      <c r="G741" s="248"/>
      <c r="H741" s="248"/>
      <c r="I741" s="248"/>
    </row>
    <row r="742" spans="4:9" x14ac:dyDescent="0.2">
      <c r="D742" s="248"/>
      <c r="E742" s="248"/>
      <c r="F742" s="248"/>
      <c r="G742" s="248"/>
      <c r="H742" s="248"/>
      <c r="I742" s="248"/>
    </row>
    <row r="743" spans="4:9" x14ac:dyDescent="0.2">
      <c r="D743" s="248"/>
      <c r="E743" s="248"/>
      <c r="F743" s="248"/>
      <c r="G743" s="248"/>
      <c r="H743" s="248"/>
      <c r="I743" s="248"/>
    </row>
    <row r="744" spans="4:9" x14ac:dyDescent="0.2">
      <c r="D744" s="248"/>
      <c r="E744" s="248"/>
      <c r="F744" s="248"/>
      <c r="G744" s="248"/>
      <c r="H744" s="248"/>
      <c r="I744" s="248"/>
    </row>
    <row r="745" spans="4:9" x14ac:dyDescent="0.2">
      <c r="D745" s="248"/>
      <c r="E745" s="248"/>
      <c r="F745" s="248"/>
      <c r="G745" s="248"/>
      <c r="H745" s="248"/>
      <c r="I745" s="248"/>
    </row>
    <row r="746" spans="4:9" x14ac:dyDescent="0.2">
      <c r="D746" s="248"/>
      <c r="E746" s="248"/>
      <c r="F746" s="248"/>
      <c r="G746" s="248"/>
      <c r="H746" s="248"/>
      <c r="I746" s="248"/>
    </row>
    <row r="747" spans="4:9" x14ac:dyDescent="0.2">
      <c r="D747" s="248"/>
      <c r="E747" s="248"/>
      <c r="F747" s="248"/>
      <c r="G747" s="248"/>
      <c r="H747" s="248"/>
      <c r="I747" s="248"/>
    </row>
    <row r="748" spans="4:9" x14ac:dyDescent="0.2">
      <c r="D748" s="248"/>
      <c r="E748" s="248"/>
      <c r="F748" s="248"/>
      <c r="G748" s="248"/>
      <c r="H748" s="248"/>
      <c r="I748" s="248"/>
    </row>
    <row r="749" spans="4:9" x14ac:dyDescent="0.2">
      <c r="D749" s="248"/>
      <c r="E749" s="248"/>
      <c r="F749" s="248"/>
      <c r="G749" s="248"/>
      <c r="H749" s="248"/>
      <c r="I749" s="248"/>
    </row>
    <row r="750" spans="4:9" x14ac:dyDescent="0.2">
      <c r="D750" s="248"/>
      <c r="E750" s="248"/>
      <c r="F750" s="248"/>
      <c r="G750" s="248"/>
      <c r="H750" s="248"/>
      <c r="I750" s="248"/>
    </row>
    <row r="751" spans="4:9" x14ac:dyDescent="0.2">
      <c r="D751" s="248"/>
      <c r="E751" s="248"/>
      <c r="F751" s="248"/>
      <c r="G751" s="248"/>
      <c r="H751" s="248"/>
      <c r="I751" s="248"/>
    </row>
    <row r="752" spans="4:9" x14ac:dyDescent="0.2">
      <c r="D752" s="248"/>
      <c r="E752" s="248"/>
      <c r="F752" s="248"/>
      <c r="G752" s="248"/>
      <c r="H752" s="248"/>
      <c r="I752" s="248"/>
    </row>
    <row r="753" spans="4:9" x14ac:dyDescent="0.2">
      <c r="D753" s="248"/>
      <c r="E753" s="248"/>
      <c r="F753" s="248"/>
      <c r="G753" s="248"/>
      <c r="H753" s="248"/>
      <c r="I753" s="248"/>
    </row>
    <row r="754" spans="4:9" x14ac:dyDescent="0.2">
      <c r="D754" s="248"/>
      <c r="E754" s="248"/>
      <c r="F754" s="248"/>
      <c r="G754" s="248"/>
      <c r="H754" s="248"/>
      <c r="I754" s="248"/>
    </row>
    <row r="755" spans="4:9" x14ac:dyDescent="0.2">
      <c r="D755" s="248"/>
      <c r="E755" s="248"/>
      <c r="F755" s="248"/>
      <c r="G755" s="248"/>
      <c r="H755" s="248"/>
      <c r="I755" s="248"/>
    </row>
    <row r="756" spans="4:9" x14ac:dyDescent="0.2">
      <c r="D756" s="248"/>
      <c r="E756" s="248"/>
      <c r="F756" s="248"/>
      <c r="G756" s="248"/>
      <c r="H756" s="248"/>
      <c r="I756" s="248"/>
    </row>
    <row r="757" spans="4:9" x14ac:dyDescent="0.2">
      <c r="D757" s="248"/>
      <c r="E757" s="248"/>
      <c r="F757" s="248"/>
      <c r="G757" s="248"/>
      <c r="H757" s="248"/>
      <c r="I757" s="248"/>
    </row>
    <row r="758" spans="4:9" x14ac:dyDescent="0.2">
      <c r="D758" s="248"/>
      <c r="E758" s="248"/>
      <c r="F758" s="248"/>
      <c r="G758" s="248"/>
      <c r="H758" s="248"/>
      <c r="I758" s="248"/>
    </row>
    <row r="759" spans="4:9" x14ac:dyDescent="0.2">
      <c r="D759" s="248"/>
      <c r="E759" s="248"/>
      <c r="F759" s="248"/>
      <c r="G759" s="248"/>
      <c r="H759" s="248"/>
      <c r="I759" s="248"/>
    </row>
    <row r="760" spans="4:9" x14ac:dyDescent="0.2">
      <c r="D760" s="248"/>
      <c r="E760" s="248"/>
      <c r="F760" s="248"/>
      <c r="G760" s="248"/>
      <c r="H760" s="248"/>
      <c r="I760" s="248"/>
    </row>
    <row r="761" spans="4:9" x14ac:dyDescent="0.2">
      <c r="D761" s="248"/>
      <c r="E761" s="248"/>
      <c r="F761" s="248"/>
      <c r="G761" s="248"/>
      <c r="H761" s="248"/>
      <c r="I761" s="248"/>
    </row>
    <row r="762" spans="4:9" x14ac:dyDescent="0.2">
      <c r="D762" s="248"/>
      <c r="E762" s="248"/>
      <c r="F762" s="248"/>
      <c r="G762" s="248"/>
      <c r="H762" s="248"/>
      <c r="I762" s="248"/>
    </row>
    <row r="763" spans="4:9" x14ac:dyDescent="0.2">
      <c r="D763" s="248"/>
      <c r="E763" s="248"/>
      <c r="F763" s="248"/>
      <c r="G763" s="248"/>
      <c r="H763" s="248"/>
      <c r="I763" s="248"/>
    </row>
    <row r="764" spans="4:9" x14ac:dyDescent="0.2">
      <c r="D764" s="248"/>
      <c r="E764" s="248"/>
      <c r="F764" s="248"/>
      <c r="G764" s="248"/>
      <c r="H764" s="248"/>
      <c r="I764" s="248"/>
    </row>
    <row r="765" spans="4:9" x14ac:dyDescent="0.2">
      <c r="D765" s="248"/>
      <c r="E765" s="248"/>
      <c r="F765" s="248"/>
      <c r="G765" s="248"/>
      <c r="H765" s="248"/>
      <c r="I765" s="248"/>
    </row>
    <row r="766" spans="4:9" x14ac:dyDescent="0.2">
      <c r="D766" s="248"/>
      <c r="E766" s="248"/>
      <c r="F766" s="248"/>
      <c r="G766" s="248"/>
      <c r="H766" s="248"/>
      <c r="I766" s="248"/>
    </row>
    <row r="767" spans="4:9" x14ac:dyDescent="0.2">
      <c r="D767" s="248"/>
      <c r="E767" s="248"/>
      <c r="F767" s="248"/>
      <c r="G767" s="248"/>
      <c r="H767" s="248"/>
      <c r="I767" s="248"/>
    </row>
    <row r="768" spans="4:9" x14ac:dyDescent="0.2">
      <c r="D768" s="248"/>
      <c r="E768" s="248"/>
      <c r="F768" s="248"/>
      <c r="G768" s="248"/>
      <c r="H768" s="248"/>
      <c r="I768" s="248"/>
    </row>
    <row r="769" spans="4:9" x14ac:dyDescent="0.2">
      <c r="D769" s="248"/>
      <c r="E769" s="248"/>
      <c r="F769" s="248"/>
      <c r="G769" s="248"/>
      <c r="H769" s="248"/>
      <c r="I769" s="248"/>
    </row>
    <row r="770" spans="4:9" x14ac:dyDescent="0.2">
      <c r="D770" s="248"/>
      <c r="E770" s="248"/>
      <c r="F770" s="248"/>
      <c r="G770" s="248"/>
      <c r="H770" s="248"/>
      <c r="I770" s="248"/>
    </row>
    <row r="771" spans="4:9" x14ac:dyDescent="0.2">
      <c r="D771" s="248"/>
      <c r="E771" s="248"/>
      <c r="F771" s="248"/>
      <c r="G771" s="248"/>
      <c r="H771" s="248"/>
      <c r="I771" s="248"/>
    </row>
    <row r="772" spans="4:9" x14ac:dyDescent="0.2">
      <c r="D772" s="248"/>
      <c r="E772" s="248"/>
      <c r="F772" s="248"/>
      <c r="G772" s="248"/>
      <c r="H772" s="248"/>
      <c r="I772" s="248"/>
    </row>
    <row r="773" spans="4:9" x14ac:dyDescent="0.2">
      <c r="D773" s="248"/>
      <c r="E773" s="248"/>
      <c r="F773" s="248"/>
      <c r="G773" s="248"/>
      <c r="H773" s="248"/>
      <c r="I773" s="248"/>
    </row>
    <row r="774" spans="4:9" x14ac:dyDescent="0.2">
      <c r="D774" s="248"/>
      <c r="E774" s="248"/>
      <c r="F774" s="248"/>
      <c r="G774" s="248"/>
      <c r="H774" s="248"/>
      <c r="I774" s="248"/>
    </row>
    <row r="775" spans="4:9" x14ac:dyDescent="0.2">
      <c r="D775" s="248"/>
      <c r="E775" s="248"/>
      <c r="F775" s="248"/>
      <c r="G775" s="248"/>
      <c r="H775" s="248"/>
      <c r="I775" s="248"/>
    </row>
    <row r="776" spans="4:9" x14ac:dyDescent="0.2">
      <c r="D776" s="248"/>
      <c r="E776" s="248"/>
      <c r="F776" s="248"/>
      <c r="G776" s="248"/>
      <c r="H776" s="248"/>
      <c r="I776" s="248"/>
    </row>
    <row r="777" spans="4:9" x14ac:dyDescent="0.2">
      <c r="D777" s="248"/>
      <c r="E777" s="248"/>
      <c r="F777" s="248"/>
      <c r="G777" s="248"/>
      <c r="H777" s="248"/>
      <c r="I777" s="248"/>
    </row>
    <row r="778" spans="4:9" x14ac:dyDescent="0.2">
      <c r="D778" s="248"/>
      <c r="E778" s="248"/>
      <c r="F778" s="248"/>
      <c r="G778" s="248"/>
      <c r="H778" s="248"/>
      <c r="I778" s="248"/>
    </row>
    <row r="779" spans="4:9" x14ac:dyDescent="0.2">
      <c r="D779" s="248"/>
      <c r="E779" s="248"/>
      <c r="F779" s="248"/>
      <c r="G779" s="248"/>
      <c r="H779" s="248"/>
      <c r="I779" s="248"/>
    </row>
    <row r="780" spans="4:9" x14ac:dyDescent="0.2">
      <c r="D780" s="248"/>
      <c r="E780" s="248"/>
      <c r="F780" s="248"/>
      <c r="G780" s="248"/>
      <c r="H780" s="248"/>
      <c r="I780" s="248"/>
    </row>
    <row r="781" spans="4:9" x14ac:dyDescent="0.2">
      <c r="D781" s="248"/>
      <c r="E781" s="248"/>
      <c r="F781" s="248"/>
      <c r="G781" s="248"/>
      <c r="H781" s="248"/>
      <c r="I781" s="248"/>
    </row>
    <row r="782" spans="4:9" x14ac:dyDescent="0.2">
      <c r="D782" s="248"/>
      <c r="E782" s="248"/>
      <c r="F782" s="248"/>
      <c r="G782" s="248"/>
      <c r="H782" s="248"/>
      <c r="I782" s="248"/>
    </row>
    <row r="783" spans="4:9" x14ac:dyDescent="0.2">
      <c r="D783" s="248"/>
      <c r="E783" s="248"/>
      <c r="F783" s="248"/>
      <c r="G783" s="248"/>
      <c r="H783" s="248"/>
      <c r="I783" s="248"/>
    </row>
    <row r="784" spans="4:9" x14ac:dyDescent="0.2">
      <c r="D784" s="248"/>
      <c r="E784" s="248"/>
      <c r="F784" s="248"/>
      <c r="G784" s="248"/>
      <c r="H784" s="248"/>
      <c r="I784" s="248"/>
    </row>
    <row r="785" spans="4:9" x14ac:dyDescent="0.2">
      <c r="D785" s="248"/>
      <c r="E785" s="248"/>
      <c r="F785" s="248"/>
      <c r="G785" s="248"/>
      <c r="H785" s="248"/>
      <c r="I785" s="248"/>
    </row>
    <row r="786" spans="4:9" x14ac:dyDescent="0.2">
      <c r="D786" s="248"/>
      <c r="E786" s="248"/>
      <c r="F786" s="248"/>
      <c r="G786" s="248"/>
      <c r="H786" s="248"/>
      <c r="I786" s="248"/>
    </row>
    <row r="787" spans="4:9" x14ac:dyDescent="0.2">
      <c r="D787" s="248"/>
      <c r="E787" s="248"/>
      <c r="F787" s="248"/>
      <c r="G787" s="248"/>
      <c r="H787" s="248"/>
      <c r="I787" s="248"/>
    </row>
    <row r="788" spans="4:9" x14ac:dyDescent="0.2">
      <c r="D788" s="248"/>
      <c r="E788" s="248"/>
      <c r="F788" s="248"/>
      <c r="G788" s="248"/>
      <c r="H788" s="248"/>
      <c r="I788" s="248"/>
    </row>
    <row r="789" spans="4:9" x14ac:dyDescent="0.2">
      <c r="D789" s="248"/>
      <c r="E789" s="248"/>
      <c r="F789" s="248"/>
      <c r="G789" s="248"/>
      <c r="H789" s="248"/>
      <c r="I789" s="248"/>
    </row>
    <row r="790" spans="4:9" x14ac:dyDescent="0.2">
      <c r="D790" s="248"/>
      <c r="E790" s="248"/>
      <c r="F790" s="248"/>
      <c r="G790" s="248"/>
      <c r="H790" s="248"/>
      <c r="I790" s="248"/>
    </row>
    <row r="791" spans="4:9" x14ac:dyDescent="0.2">
      <c r="D791" s="248"/>
      <c r="E791" s="248"/>
      <c r="F791" s="248"/>
      <c r="G791" s="248"/>
      <c r="H791" s="248"/>
      <c r="I791" s="248"/>
    </row>
    <row r="792" spans="4:9" x14ac:dyDescent="0.2">
      <c r="D792" s="248"/>
      <c r="E792" s="248"/>
      <c r="F792" s="248"/>
      <c r="G792" s="248"/>
      <c r="H792" s="248"/>
      <c r="I792" s="248"/>
    </row>
    <row r="793" spans="4:9" x14ac:dyDescent="0.2">
      <c r="D793" s="248"/>
      <c r="E793" s="248"/>
      <c r="F793" s="248"/>
      <c r="G793" s="248"/>
      <c r="H793" s="248"/>
      <c r="I793" s="248"/>
    </row>
    <row r="794" spans="4:9" x14ac:dyDescent="0.2">
      <c r="D794" s="248"/>
      <c r="E794" s="248"/>
      <c r="F794" s="248"/>
      <c r="G794" s="248"/>
      <c r="H794" s="248"/>
      <c r="I794" s="248"/>
    </row>
    <row r="795" spans="4:9" x14ac:dyDescent="0.2">
      <c r="D795" s="248"/>
      <c r="E795" s="248"/>
      <c r="F795" s="248"/>
      <c r="G795" s="248"/>
      <c r="H795" s="248"/>
      <c r="I795" s="248"/>
    </row>
    <row r="796" spans="4:9" x14ac:dyDescent="0.2">
      <c r="D796" s="248"/>
      <c r="E796" s="248"/>
      <c r="F796" s="248"/>
      <c r="G796" s="248"/>
      <c r="H796" s="248"/>
      <c r="I796" s="248"/>
    </row>
    <row r="797" spans="4:9" x14ac:dyDescent="0.2">
      <c r="D797" s="248"/>
      <c r="E797" s="248"/>
      <c r="F797" s="248"/>
      <c r="G797" s="248"/>
      <c r="H797" s="248"/>
      <c r="I797" s="248"/>
    </row>
    <row r="798" spans="4:9" x14ac:dyDescent="0.2">
      <c r="D798" s="248"/>
      <c r="E798" s="248"/>
      <c r="F798" s="248"/>
      <c r="G798" s="248"/>
      <c r="H798" s="248"/>
      <c r="I798" s="248"/>
    </row>
    <row r="799" spans="4:9" x14ac:dyDescent="0.2">
      <c r="D799" s="248"/>
      <c r="E799" s="248"/>
      <c r="F799" s="248"/>
      <c r="G799" s="248"/>
      <c r="H799" s="248"/>
      <c r="I799" s="248"/>
    </row>
    <row r="800" spans="4:9" x14ac:dyDescent="0.2">
      <c r="D800" s="248"/>
      <c r="E800" s="248"/>
      <c r="F800" s="248"/>
      <c r="G800" s="248"/>
      <c r="H800" s="248"/>
      <c r="I800" s="248"/>
    </row>
    <row r="801" spans="4:9" x14ac:dyDescent="0.2">
      <c r="D801" s="248"/>
      <c r="E801" s="248"/>
      <c r="F801" s="248"/>
      <c r="G801" s="248"/>
      <c r="H801" s="248"/>
      <c r="I801" s="248"/>
    </row>
    <row r="802" spans="4:9" x14ac:dyDescent="0.2">
      <c r="D802" s="248"/>
      <c r="E802" s="248"/>
      <c r="F802" s="248"/>
      <c r="G802" s="248"/>
      <c r="H802" s="248"/>
      <c r="I802" s="248"/>
    </row>
    <row r="803" spans="4:9" x14ac:dyDescent="0.2">
      <c r="D803" s="248"/>
      <c r="E803" s="248"/>
      <c r="F803" s="248"/>
      <c r="G803" s="248"/>
      <c r="H803" s="248"/>
      <c r="I803" s="248"/>
    </row>
    <row r="804" spans="4:9" x14ac:dyDescent="0.2">
      <c r="D804" s="248"/>
      <c r="E804" s="248"/>
      <c r="F804" s="248"/>
      <c r="G804" s="248"/>
      <c r="H804" s="248"/>
      <c r="I804" s="248"/>
    </row>
    <row r="805" spans="4:9" x14ac:dyDescent="0.2">
      <c r="D805" s="248"/>
      <c r="E805" s="248"/>
      <c r="F805" s="248"/>
      <c r="G805" s="248"/>
      <c r="H805" s="248"/>
      <c r="I805" s="248"/>
    </row>
    <row r="806" spans="4:9" x14ac:dyDescent="0.2">
      <c r="D806" s="248"/>
      <c r="E806" s="248"/>
      <c r="F806" s="248"/>
      <c r="G806" s="248"/>
      <c r="H806" s="248"/>
      <c r="I806" s="248"/>
    </row>
    <row r="807" spans="4:9" x14ac:dyDescent="0.2">
      <c r="D807" s="248"/>
      <c r="E807" s="248"/>
      <c r="F807" s="248"/>
      <c r="G807" s="248"/>
      <c r="H807" s="248"/>
      <c r="I807" s="248"/>
    </row>
    <row r="808" spans="4:9" x14ac:dyDescent="0.2">
      <c r="D808" s="248"/>
      <c r="E808" s="248"/>
      <c r="F808" s="248"/>
      <c r="G808" s="248"/>
      <c r="H808" s="248"/>
      <c r="I808" s="248"/>
    </row>
    <row r="809" spans="4:9" x14ac:dyDescent="0.2">
      <c r="D809" s="248"/>
      <c r="E809" s="248"/>
      <c r="F809" s="248"/>
      <c r="G809" s="248"/>
      <c r="H809" s="248"/>
      <c r="I809" s="248"/>
    </row>
    <row r="810" spans="4:9" x14ac:dyDescent="0.2">
      <c r="D810" s="248"/>
      <c r="E810" s="248"/>
      <c r="F810" s="248"/>
      <c r="G810" s="248"/>
      <c r="H810" s="248"/>
      <c r="I810" s="248"/>
    </row>
    <row r="811" spans="4:9" x14ac:dyDescent="0.2">
      <c r="D811" s="248"/>
      <c r="E811" s="248"/>
      <c r="F811" s="248"/>
      <c r="G811" s="248"/>
      <c r="H811" s="248"/>
      <c r="I811" s="248"/>
    </row>
    <row r="812" spans="4:9" x14ac:dyDescent="0.2">
      <c r="D812" s="248"/>
      <c r="E812" s="248"/>
      <c r="F812" s="248"/>
      <c r="G812" s="248"/>
      <c r="H812" s="248"/>
      <c r="I812" s="248"/>
    </row>
    <row r="813" spans="4:9" x14ac:dyDescent="0.2">
      <c r="D813" s="248"/>
      <c r="E813" s="248"/>
      <c r="F813" s="248"/>
      <c r="G813" s="248"/>
      <c r="H813" s="248"/>
      <c r="I813" s="248"/>
    </row>
    <row r="814" spans="4:9" x14ac:dyDescent="0.2">
      <c r="D814" s="248"/>
      <c r="E814" s="248"/>
      <c r="F814" s="248"/>
      <c r="G814" s="248"/>
      <c r="H814" s="248"/>
      <c r="I814" s="248"/>
    </row>
    <row r="815" spans="4:9" x14ac:dyDescent="0.2">
      <c r="D815" s="248"/>
      <c r="E815" s="248"/>
      <c r="F815" s="248"/>
      <c r="G815" s="248"/>
      <c r="H815" s="248"/>
      <c r="I815" s="248"/>
    </row>
    <row r="816" spans="4:9" x14ac:dyDescent="0.2">
      <c r="D816" s="248"/>
      <c r="E816" s="248"/>
      <c r="F816" s="248"/>
      <c r="G816" s="248"/>
      <c r="H816" s="248"/>
      <c r="I816" s="248"/>
    </row>
    <row r="817" spans="4:9" x14ac:dyDescent="0.2">
      <c r="D817" s="248"/>
      <c r="E817" s="248"/>
      <c r="F817" s="248"/>
      <c r="G817" s="248"/>
      <c r="H817" s="248"/>
      <c r="I817" s="248"/>
    </row>
    <row r="818" spans="4:9" x14ac:dyDescent="0.2">
      <c r="D818" s="248"/>
      <c r="E818" s="248"/>
      <c r="F818" s="248"/>
      <c r="G818" s="248"/>
      <c r="H818" s="248"/>
      <c r="I818" s="248"/>
    </row>
    <row r="819" spans="4:9" x14ac:dyDescent="0.2">
      <c r="D819" s="248"/>
      <c r="E819" s="248"/>
      <c r="F819" s="248"/>
      <c r="G819" s="248"/>
      <c r="H819" s="248"/>
      <c r="I819" s="248"/>
    </row>
    <row r="820" spans="4:9" x14ac:dyDescent="0.2">
      <c r="D820" s="248"/>
      <c r="E820" s="248"/>
      <c r="F820" s="248"/>
      <c r="G820" s="248"/>
      <c r="H820" s="248"/>
      <c r="I820" s="248"/>
    </row>
    <row r="821" spans="4:9" x14ac:dyDescent="0.2">
      <c r="D821" s="248"/>
      <c r="E821" s="248"/>
      <c r="F821" s="248"/>
      <c r="G821" s="248"/>
      <c r="H821" s="248"/>
      <c r="I821" s="248"/>
    </row>
    <row r="822" spans="4:9" x14ac:dyDescent="0.2">
      <c r="D822" s="248"/>
      <c r="E822" s="248"/>
      <c r="F822" s="248"/>
      <c r="G822" s="248"/>
      <c r="H822" s="248"/>
      <c r="I822" s="248"/>
    </row>
    <row r="823" spans="4:9" x14ac:dyDescent="0.2">
      <c r="D823" s="248"/>
      <c r="E823" s="248"/>
      <c r="F823" s="248"/>
      <c r="G823" s="248"/>
      <c r="H823" s="248"/>
      <c r="I823" s="248"/>
    </row>
    <row r="824" spans="4:9" x14ac:dyDescent="0.2">
      <c r="D824" s="248"/>
      <c r="E824" s="248"/>
      <c r="F824" s="248"/>
      <c r="G824" s="248"/>
      <c r="H824" s="248"/>
      <c r="I824" s="248"/>
    </row>
    <row r="825" spans="4:9" x14ac:dyDescent="0.2">
      <c r="D825" s="248"/>
      <c r="E825" s="248"/>
      <c r="F825" s="248"/>
      <c r="G825" s="248"/>
      <c r="H825" s="248"/>
      <c r="I825" s="248"/>
    </row>
    <row r="826" spans="4:9" x14ac:dyDescent="0.2">
      <c r="D826" s="248"/>
      <c r="E826" s="248"/>
      <c r="F826" s="248"/>
      <c r="G826" s="248"/>
      <c r="H826" s="248"/>
      <c r="I826" s="248"/>
    </row>
    <row r="827" spans="4:9" x14ac:dyDescent="0.2">
      <c r="D827" s="248"/>
      <c r="E827" s="248"/>
      <c r="F827" s="248"/>
      <c r="G827" s="248"/>
      <c r="H827" s="248"/>
      <c r="I827" s="248"/>
    </row>
    <row r="828" spans="4:9" x14ac:dyDescent="0.2">
      <c r="D828" s="248"/>
      <c r="E828" s="248"/>
      <c r="F828" s="248"/>
      <c r="G828" s="248"/>
      <c r="H828" s="248"/>
      <c r="I828" s="248"/>
    </row>
    <row r="829" spans="4:9" x14ac:dyDescent="0.2">
      <c r="D829" s="248"/>
      <c r="E829" s="248"/>
      <c r="F829" s="248"/>
      <c r="G829" s="248"/>
      <c r="H829" s="248"/>
      <c r="I829" s="248"/>
    </row>
    <row r="830" spans="4:9" x14ac:dyDescent="0.2">
      <c r="D830" s="248"/>
      <c r="E830" s="248"/>
      <c r="F830" s="248"/>
      <c r="G830" s="248"/>
      <c r="H830" s="248"/>
      <c r="I830" s="248"/>
    </row>
    <row r="831" spans="4:9" x14ac:dyDescent="0.2">
      <c r="D831" s="248"/>
      <c r="E831" s="248"/>
      <c r="F831" s="248"/>
      <c r="G831" s="248"/>
      <c r="H831" s="248"/>
      <c r="I831" s="248"/>
    </row>
    <row r="832" spans="4:9" x14ac:dyDescent="0.2">
      <c r="D832" s="248"/>
      <c r="E832" s="248"/>
      <c r="F832" s="248"/>
      <c r="G832" s="248"/>
      <c r="H832" s="248"/>
      <c r="I832" s="248"/>
    </row>
    <row r="833" spans="4:9" x14ac:dyDescent="0.2">
      <c r="D833" s="248"/>
      <c r="E833" s="248"/>
      <c r="F833" s="248"/>
      <c r="G833" s="248"/>
      <c r="H833" s="248"/>
      <c r="I833" s="248"/>
    </row>
    <row r="834" spans="4:9" x14ac:dyDescent="0.2">
      <c r="D834" s="248"/>
      <c r="E834" s="248"/>
      <c r="F834" s="248"/>
      <c r="G834" s="248"/>
      <c r="H834" s="248"/>
      <c r="I834" s="248"/>
    </row>
    <row r="835" spans="4:9" x14ac:dyDescent="0.2">
      <c r="D835" s="248"/>
      <c r="E835" s="248"/>
      <c r="F835" s="248"/>
      <c r="G835" s="248"/>
      <c r="H835" s="248"/>
      <c r="I835" s="248"/>
    </row>
    <row r="836" spans="4:9" x14ac:dyDescent="0.2">
      <c r="D836" s="248"/>
      <c r="E836" s="248"/>
      <c r="F836" s="248"/>
      <c r="G836" s="248"/>
      <c r="H836" s="248"/>
      <c r="I836" s="248"/>
    </row>
    <row r="837" spans="4:9" x14ac:dyDescent="0.2">
      <c r="D837" s="248"/>
      <c r="E837" s="248"/>
      <c r="F837" s="248"/>
      <c r="G837" s="248"/>
      <c r="H837" s="248"/>
      <c r="I837" s="248"/>
    </row>
    <row r="838" spans="4:9" x14ac:dyDescent="0.2">
      <c r="D838" s="248"/>
      <c r="E838" s="248"/>
      <c r="F838" s="248"/>
      <c r="G838" s="248"/>
      <c r="H838" s="248"/>
      <c r="I838" s="248"/>
    </row>
    <row r="839" spans="4:9" x14ac:dyDescent="0.2">
      <c r="D839" s="248"/>
      <c r="E839" s="248"/>
      <c r="F839" s="248"/>
      <c r="G839" s="248"/>
      <c r="H839" s="248"/>
      <c r="I839" s="248"/>
    </row>
    <row r="840" spans="4:9" x14ac:dyDescent="0.2">
      <c r="D840" s="248"/>
      <c r="E840" s="248"/>
      <c r="F840" s="248"/>
      <c r="G840" s="248"/>
      <c r="H840" s="248"/>
      <c r="I840" s="248"/>
    </row>
    <row r="841" spans="4:9" x14ac:dyDescent="0.2">
      <c r="D841" s="248"/>
      <c r="E841" s="248"/>
      <c r="F841" s="248"/>
      <c r="G841" s="248"/>
      <c r="H841" s="248"/>
      <c r="I841" s="248"/>
    </row>
    <row r="842" spans="4:9" x14ac:dyDescent="0.2">
      <c r="D842" s="248"/>
      <c r="E842" s="248"/>
      <c r="F842" s="248"/>
      <c r="G842" s="248"/>
      <c r="H842" s="248"/>
      <c r="I842" s="248"/>
    </row>
    <row r="843" spans="4:9" x14ac:dyDescent="0.2">
      <c r="D843" s="248"/>
      <c r="E843" s="248"/>
      <c r="F843" s="248"/>
      <c r="G843" s="248"/>
      <c r="H843" s="248"/>
      <c r="I843" s="248"/>
    </row>
    <row r="844" spans="4:9" x14ac:dyDescent="0.2">
      <c r="D844" s="248"/>
      <c r="E844" s="248"/>
      <c r="F844" s="248"/>
      <c r="G844" s="248"/>
      <c r="H844" s="248"/>
      <c r="I844" s="248"/>
    </row>
    <row r="845" spans="4:9" x14ac:dyDescent="0.2">
      <c r="D845" s="248"/>
      <c r="E845" s="248"/>
      <c r="F845" s="248"/>
      <c r="G845" s="248"/>
      <c r="H845" s="248"/>
      <c r="I845" s="248"/>
    </row>
    <row r="846" spans="4:9" x14ac:dyDescent="0.2">
      <c r="D846" s="248"/>
      <c r="E846" s="248"/>
      <c r="F846" s="248"/>
      <c r="G846" s="248"/>
      <c r="H846" s="248"/>
      <c r="I846" s="248"/>
    </row>
    <row r="847" spans="4:9" x14ac:dyDescent="0.2">
      <c r="D847" s="248"/>
      <c r="E847" s="248"/>
      <c r="F847" s="248"/>
      <c r="G847" s="248"/>
      <c r="H847" s="248"/>
      <c r="I847" s="248"/>
    </row>
    <row r="848" spans="4:9" x14ac:dyDescent="0.2">
      <c r="D848" s="248"/>
      <c r="E848" s="248"/>
      <c r="F848" s="248"/>
      <c r="G848" s="248"/>
      <c r="H848" s="248"/>
      <c r="I848" s="248"/>
    </row>
    <row r="849" spans="4:9" x14ac:dyDescent="0.2">
      <c r="D849" s="248"/>
      <c r="E849" s="248"/>
      <c r="F849" s="248"/>
      <c r="G849" s="248"/>
      <c r="H849" s="248"/>
      <c r="I849" s="248"/>
    </row>
    <row r="850" spans="4:9" x14ac:dyDescent="0.2">
      <c r="D850" s="248"/>
      <c r="E850" s="248"/>
      <c r="F850" s="248"/>
      <c r="G850" s="248"/>
      <c r="H850" s="248"/>
      <c r="I850" s="248"/>
    </row>
    <row r="851" spans="4:9" x14ac:dyDescent="0.2">
      <c r="D851" s="248"/>
      <c r="E851" s="248"/>
      <c r="F851" s="248"/>
      <c r="G851" s="248"/>
      <c r="H851" s="248"/>
      <c r="I851" s="248"/>
    </row>
    <row r="852" spans="4:9" x14ac:dyDescent="0.2">
      <c r="D852" s="248"/>
      <c r="E852" s="248"/>
      <c r="F852" s="248"/>
      <c r="G852" s="248"/>
      <c r="H852" s="248"/>
      <c r="I852" s="248"/>
    </row>
    <row r="853" spans="4:9" x14ac:dyDescent="0.2">
      <c r="D853" s="248"/>
      <c r="E853" s="248"/>
      <c r="F853" s="248"/>
      <c r="G853" s="248"/>
      <c r="H853" s="248"/>
      <c r="I853" s="248"/>
    </row>
    <row r="854" spans="4:9" x14ac:dyDescent="0.2">
      <c r="D854" s="248"/>
      <c r="E854" s="248"/>
      <c r="F854" s="248"/>
      <c r="G854" s="248"/>
      <c r="H854" s="248"/>
      <c r="I854" s="248"/>
    </row>
    <row r="855" spans="4:9" x14ac:dyDescent="0.2">
      <c r="D855" s="248"/>
      <c r="E855" s="248"/>
      <c r="F855" s="248"/>
      <c r="G855" s="248"/>
      <c r="H855" s="248"/>
      <c r="I855" s="248"/>
    </row>
    <row r="856" spans="4:9" x14ac:dyDescent="0.2">
      <c r="D856" s="248"/>
      <c r="E856" s="248"/>
      <c r="F856" s="248"/>
      <c r="G856" s="248"/>
      <c r="H856" s="248"/>
      <c r="I856" s="248"/>
    </row>
    <row r="857" spans="4:9" x14ac:dyDescent="0.2">
      <c r="D857" s="248"/>
      <c r="E857" s="248"/>
      <c r="F857" s="248"/>
      <c r="G857" s="248"/>
      <c r="H857" s="248"/>
      <c r="I857" s="248"/>
    </row>
    <row r="858" spans="4:9" x14ac:dyDescent="0.2">
      <c r="D858" s="248"/>
      <c r="E858" s="248"/>
      <c r="F858" s="248"/>
      <c r="G858" s="248"/>
      <c r="H858" s="248"/>
      <c r="I858" s="248"/>
    </row>
    <row r="859" spans="4:9" x14ac:dyDescent="0.2">
      <c r="D859" s="248"/>
      <c r="E859" s="248"/>
      <c r="F859" s="248"/>
      <c r="G859" s="248"/>
      <c r="H859" s="248"/>
      <c r="I859" s="248"/>
    </row>
    <row r="860" spans="4:9" x14ac:dyDescent="0.2">
      <c r="D860" s="248"/>
      <c r="E860" s="248"/>
      <c r="F860" s="248"/>
      <c r="G860" s="248"/>
      <c r="H860" s="248"/>
      <c r="I860" s="248"/>
    </row>
    <row r="861" spans="4:9" x14ac:dyDescent="0.2">
      <c r="D861" s="248"/>
      <c r="E861" s="248"/>
      <c r="F861" s="248"/>
      <c r="G861" s="248"/>
      <c r="H861" s="248"/>
      <c r="I861" s="248"/>
    </row>
    <row r="862" spans="4:9" x14ac:dyDescent="0.2">
      <c r="D862" s="248"/>
      <c r="E862" s="248"/>
      <c r="F862" s="248"/>
      <c r="G862" s="248"/>
      <c r="H862" s="248"/>
      <c r="I862" s="248"/>
    </row>
    <row r="863" spans="4:9" x14ac:dyDescent="0.2">
      <c r="D863" s="248"/>
      <c r="E863" s="248"/>
      <c r="F863" s="248"/>
      <c r="G863" s="248"/>
      <c r="H863" s="248"/>
      <c r="I863" s="248"/>
    </row>
    <row r="864" spans="4:9" x14ac:dyDescent="0.2">
      <c r="D864" s="248"/>
      <c r="E864" s="248"/>
      <c r="F864" s="248"/>
      <c r="G864" s="248"/>
      <c r="H864" s="248"/>
      <c r="I864" s="248"/>
    </row>
    <row r="865" spans="4:9" x14ac:dyDescent="0.2">
      <c r="D865" s="248"/>
      <c r="E865" s="248"/>
      <c r="F865" s="248"/>
      <c r="G865" s="248"/>
      <c r="H865" s="248"/>
      <c r="I865" s="248"/>
    </row>
    <row r="866" spans="4:9" x14ac:dyDescent="0.2">
      <c r="D866" s="248"/>
      <c r="E866" s="248"/>
      <c r="F866" s="248"/>
      <c r="G866" s="248"/>
      <c r="H866" s="248"/>
      <c r="I866" s="248"/>
    </row>
    <row r="867" spans="4:9" x14ac:dyDescent="0.2">
      <c r="D867" s="248"/>
      <c r="E867" s="248"/>
      <c r="F867" s="248"/>
      <c r="G867" s="248"/>
      <c r="H867" s="248"/>
      <c r="I867" s="248"/>
    </row>
    <row r="868" spans="4:9" x14ac:dyDescent="0.2">
      <c r="D868" s="248"/>
      <c r="E868" s="248"/>
      <c r="F868" s="248"/>
      <c r="G868" s="248"/>
      <c r="H868" s="248"/>
      <c r="I868" s="248"/>
    </row>
    <row r="869" spans="4:9" x14ac:dyDescent="0.2">
      <c r="D869" s="248"/>
      <c r="E869" s="248"/>
      <c r="F869" s="248"/>
      <c r="G869" s="248"/>
      <c r="H869" s="248"/>
      <c r="I869" s="248"/>
    </row>
    <row r="870" spans="4:9" x14ac:dyDescent="0.2">
      <c r="D870" s="248"/>
      <c r="E870" s="248"/>
      <c r="F870" s="248"/>
      <c r="G870" s="248"/>
      <c r="H870" s="248"/>
      <c r="I870" s="248"/>
    </row>
    <row r="871" spans="4:9" x14ac:dyDescent="0.2">
      <c r="D871" s="248"/>
      <c r="E871" s="248"/>
      <c r="F871" s="248"/>
      <c r="G871" s="248"/>
      <c r="H871" s="248"/>
      <c r="I871" s="248"/>
    </row>
    <row r="872" spans="4:9" x14ac:dyDescent="0.2">
      <c r="D872" s="248"/>
      <c r="E872" s="248"/>
      <c r="F872" s="248"/>
      <c r="G872" s="248"/>
      <c r="H872" s="248"/>
      <c r="I872" s="248"/>
    </row>
    <row r="873" spans="4:9" x14ac:dyDescent="0.2">
      <c r="D873" s="248"/>
      <c r="E873" s="248"/>
      <c r="F873" s="248"/>
      <c r="G873" s="248"/>
      <c r="H873" s="248"/>
      <c r="I873" s="248"/>
    </row>
    <row r="874" spans="4:9" x14ac:dyDescent="0.2">
      <c r="D874" s="248"/>
      <c r="E874" s="248"/>
      <c r="F874" s="248"/>
      <c r="G874" s="248"/>
      <c r="H874" s="248"/>
      <c r="I874" s="248"/>
    </row>
    <row r="875" spans="4:9" x14ac:dyDescent="0.2">
      <c r="D875" s="248"/>
      <c r="E875" s="248"/>
      <c r="F875" s="248"/>
      <c r="G875" s="248"/>
      <c r="H875" s="248"/>
      <c r="I875" s="248"/>
    </row>
    <row r="876" spans="4:9" x14ac:dyDescent="0.2">
      <c r="D876" s="248"/>
      <c r="E876" s="248"/>
      <c r="F876" s="248"/>
      <c r="G876" s="248"/>
      <c r="H876" s="248"/>
      <c r="I876" s="248"/>
    </row>
    <row r="877" spans="4:9" x14ac:dyDescent="0.2">
      <c r="D877" s="248"/>
      <c r="E877" s="248"/>
      <c r="F877" s="248"/>
      <c r="G877" s="248"/>
      <c r="H877" s="248"/>
      <c r="I877" s="248"/>
    </row>
    <row r="878" spans="4:9" x14ac:dyDescent="0.2">
      <c r="D878" s="248"/>
      <c r="E878" s="248"/>
      <c r="F878" s="248"/>
      <c r="G878" s="248"/>
      <c r="H878" s="248"/>
      <c r="I878" s="248"/>
    </row>
    <row r="879" spans="4:9" x14ac:dyDescent="0.2">
      <c r="D879" s="248"/>
      <c r="E879" s="248"/>
      <c r="F879" s="248"/>
      <c r="G879" s="248"/>
      <c r="H879" s="248"/>
      <c r="I879" s="248"/>
    </row>
    <row r="880" spans="4:9" x14ac:dyDescent="0.2">
      <c r="D880" s="248"/>
      <c r="E880" s="248"/>
      <c r="F880" s="248"/>
      <c r="G880" s="248"/>
      <c r="H880" s="248"/>
      <c r="I880" s="248"/>
    </row>
    <row r="881" spans="4:9" x14ac:dyDescent="0.2">
      <c r="D881" s="248"/>
      <c r="E881" s="248"/>
      <c r="F881" s="248"/>
      <c r="G881" s="248"/>
      <c r="H881" s="248"/>
      <c r="I881" s="248"/>
    </row>
    <row r="882" spans="4:9" x14ac:dyDescent="0.2">
      <c r="D882" s="248"/>
      <c r="E882" s="248"/>
      <c r="F882" s="248"/>
      <c r="G882" s="248"/>
      <c r="H882" s="248"/>
      <c r="I882" s="248"/>
    </row>
    <row r="883" spans="4:9" x14ac:dyDescent="0.2">
      <c r="D883" s="248"/>
      <c r="E883" s="248"/>
      <c r="F883" s="248"/>
      <c r="G883" s="248"/>
      <c r="H883" s="248"/>
      <c r="I883" s="248"/>
    </row>
    <row r="884" spans="4:9" x14ac:dyDescent="0.2">
      <c r="D884" s="248"/>
      <c r="E884" s="248"/>
      <c r="F884" s="248"/>
      <c r="G884" s="248"/>
      <c r="H884" s="248"/>
      <c r="I884" s="248"/>
    </row>
    <row r="885" spans="4:9" x14ac:dyDescent="0.2">
      <c r="D885" s="248"/>
      <c r="E885" s="248"/>
      <c r="F885" s="248"/>
      <c r="G885" s="248"/>
      <c r="H885" s="248"/>
      <c r="I885" s="248"/>
    </row>
    <row r="886" spans="4:9" x14ac:dyDescent="0.2">
      <c r="D886" s="248"/>
      <c r="E886" s="248"/>
      <c r="F886" s="248"/>
      <c r="G886" s="248"/>
      <c r="H886" s="248"/>
      <c r="I886" s="248"/>
    </row>
    <row r="887" spans="4:9" x14ac:dyDescent="0.2">
      <c r="D887" s="248"/>
      <c r="E887" s="248"/>
      <c r="F887" s="248"/>
      <c r="G887" s="248"/>
      <c r="H887" s="248"/>
      <c r="I887" s="248"/>
    </row>
    <row r="888" spans="4:9" x14ac:dyDescent="0.2">
      <c r="D888" s="248"/>
      <c r="E888" s="248"/>
      <c r="F888" s="248"/>
      <c r="G888" s="248"/>
      <c r="H888" s="248"/>
      <c r="I888" s="248"/>
    </row>
    <row r="889" spans="4:9" x14ac:dyDescent="0.2">
      <c r="D889" s="248"/>
      <c r="E889" s="248"/>
      <c r="F889" s="248"/>
      <c r="G889" s="248"/>
      <c r="H889" s="248"/>
      <c r="I889" s="248"/>
    </row>
    <row r="890" spans="4:9" x14ac:dyDescent="0.2">
      <c r="D890" s="248"/>
      <c r="E890" s="248"/>
      <c r="F890" s="248"/>
      <c r="G890" s="248"/>
      <c r="H890" s="248"/>
      <c r="I890" s="248"/>
    </row>
    <row r="891" spans="4:9" x14ac:dyDescent="0.2">
      <c r="D891" s="248"/>
      <c r="E891" s="248"/>
      <c r="F891" s="248"/>
      <c r="G891" s="248"/>
      <c r="H891" s="248"/>
      <c r="I891" s="248"/>
    </row>
    <row r="892" spans="4:9" x14ac:dyDescent="0.2">
      <c r="D892" s="248"/>
      <c r="E892" s="248"/>
      <c r="F892" s="248"/>
      <c r="G892" s="248"/>
      <c r="H892" s="248"/>
      <c r="I892" s="248"/>
    </row>
    <row r="893" spans="4:9" x14ac:dyDescent="0.2">
      <c r="D893" s="248"/>
      <c r="E893" s="248"/>
      <c r="F893" s="248"/>
      <c r="G893" s="248"/>
      <c r="H893" s="248"/>
      <c r="I893" s="248"/>
    </row>
    <row r="894" spans="4:9" x14ac:dyDescent="0.2">
      <c r="D894" s="248"/>
      <c r="E894" s="248"/>
      <c r="F894" s="248"/>
      <c r="G894" s="248"/>
      <c r="H894" s="248"/>
      <c r="I894" s="248"/>
    </row>
    <row r="895" spans="4:9" x14ac:dyDescent="0.2">
      <c r="D895" s="248"/>
      <c r="E895" s="248"/>
      <c r="F895" s="248"/>
      <c r="G895" s="248"/>
      <c r="H895" s="248"/>
      <c r="I895" s="248"/>
    </row>
    <row r="896" spans="4:9" x14ac:dyDescent="0.2">
      <c r="D896" s="248"/>
      <c r="E896" s="248"/>
      <c r="F896" s="248"/>
      <c r="G896" s="248"/>
      <c r="H896" s="248"/>
      <c r="I896" s="248"/>
    </row>
    <row r="897" spans="4:9" x14ac:dyDescent="0.2">
      <c r="D897" s="248"/>
      <c r="E897" s="248"/>
      <c r="F897" s="248"/>
      <c r="G897" s="248"/>
      <c r="H897" s="248"/>
      <c r="I897" s="248"/>
    </row>
    <row r="898" spans="4:9" x14ac:dyDescent="0.2">
      <c r="D898" s="248"/>
      <c r="E898" s="248"/>
      <c r="F898" s="248"/>
      <c r="G898" s="248"/>
      <c r="H898" s="248"/>
      <c r="I898" s="248"/>
    </row>
    <row r="899" spans="4:9" x14ac:dyDescent="0.2">
      <c r="D899" s="248"/>
      <c r="E899" s="248"/>
      <c r="F899" s="248"/>
      <c r="G899" s="248"/>
      <c r="H899" s="248"/>
      <c r="I899" s="248"/>
    </row>
    <row r="900" spans="4:9" x14ac:dyDescent="0.2">
      <c r="D900" s="248"/>
      <c r="E900" s="248"/>
      <c r="F900" s="248"/>
      <c r="G900" s="248"/>
      <c r="H900" s="248"/>
      <c r="I900" s="248"/>
    </row>
    <row r="901" spans="4:9" x14ac:dyDescent="0.2">
      <c r="D901" s="248"/>
      <c r="E901" s="248"/>
      <c r="F901" s="248"/>
      <c r="G901" s="248"/>
      <c r="H901" s="248"/>
      <c r="I901" s="248"/>
    </row>
    <row r="902" spans="4:9" x14ac:dyDescent="0.2">
      <c r="D902" s="248"/>
      <c r="E902" s="248"/>
      <c r="F902" s="248"/>
      <c r="G902" s="248"/>
      <c r="H902" s="248"/>
      <c r="I902" s="248"/>
    </row>
    <row r="903" spans="4:9" x14ac:dyDescent="0.2">
      <c r="D903" s="248"/>
      <c r="E903" s="248"/>
      <c r="F903" s="248"/>
      <c r="G903" s="248"/>
      <c r="H903" s="248"/>
      <c r="I903" s="248"/>
    </row>
    <row r="904" spans="4:9" x14ac:dyDescent="0.2">
      <c r="D904" s="248"/>
      <c r="E904" s="248"/>
      <c r="F904" s="248"/>
      <c r="G904" s="248"/>
      <c r="H904" s="248"/>
      <c r="I904" s="248"/>
    </row>
    <row r="905" spans="4:9" x14ac:dyDescent="0.2">
      <c r="D905" s="248"/>
      <c r="E905" s="248"/>
      <c r="F905" s="248"/>
      <c r="G905" s="248"/>
      <c r="H905" s="248"/>
      <c r="I905" s="248"/>
    </row>
    <row r="906" spans="4:9" x14ac:dyDescent="0.2">
      <c r="D906" s="248"/>
      <c r="E906" s="248"/>
      <c r="F906" s="248"/>
      <c r="G906" s="248"/>
      <c r="H906" s="248"/>
      <c r="I906" s="248"/>
    </row>
    <row r="907" spans="4:9" x14ac:dyDescent="0.2">
      <c r="D907" s="248"/>
      <c r="E907" s="248"/>
      <c r="F907" s="248"/>
      <c r="G907" s="248"/>
      <c r="H907" s="248"/>
      <c r="I907" s="248"/>
    </row>
    <row r="908" spans="4:9" x14ac:dyDescent="0.2">
      <c r="D908" s="248"/>
      <c r="E908" s="248"/>
      <c r="F908" s="248"/>
      <c r="G908" s="248"/>
      <c r="H908" s="248"/>
      <c r="I908" s="248"/>
    </row>
    <row r="909" spans="4:9" x14ac:dyDescent="0.2">
      <c r="D909" s="248"/>
      <c r="E909" s="248"/>
      <c r="F909" s="248"/>
      <c r="G909" s="248"/>
      <c r="H909" s="248"/>
      <c r="I909" s="248"/>
    </row>
    <row r="910" spans="4:9" x14ac:dyDescent="0.2">
      <c r="D910" s="248"/>
      <c r="E910" s="248"/>
      <c r="F910" s="248"/>
      <c r="G910" s="248"/>
      <c r="H910" s="248"/>
      <c r="I910" s="248"/>
    </row>
    <row r="911" spans="4:9" x14ac:dyDescent="0.2">
      <c r="D911" s="248"/>
      <c r="E911" s="248"/>
      <c r="F911" s="248"/>
      <c r="G911" s="248"/>
      <c r="H911" s="248"/>
      <c r="I911" s="248"/>
    </row>
    <row r="912" spans="4:9" x14ac:dyDescent="0.2">
      <c r="D912" s="248"/>
      <c r="E912" s="248"/>
      <c r="F912" s="248"/>
      <c r="G912" s="248"/>
      <c r="H912" s="248"/>
      <c r="I912" s="248"/>
    </row>
    <row r="913" spans="4:9" x14ac:dyDescent="0.2">
      <c r="D913" s="248"/>
      <c r="E913" s="248"/>
      <c r="F913" s="248"/>
      <c r="G913" s="248"/>
      <c r="H913" s="248"/>
      <c r="I913" s="248"/>
    </row>
    <row r="914" spans="4:9" x14ac:dyDescent="0.2">
      <c r="D914" s="248"/>
      <c r="E914" s="248"/>
      <c r="F914" s="248"/>
      <c r="G914" s="248"/>
      <c r="H914" s="248"/>
      <c r="I914" s="248"/>
    </row>
    <row r="915" spans="4:9" x14ac:dyDescent="0.2">
      <c r="D915" s="248"/>
      <c r="E915" s="248"/>
      <c r="F915" s="248"/>
      <c r="G915" s="248"/>
      <c r="H915" s="248"/>
      <c r="I915" s="248"/>
    </row>
    <row r="916" spans="4:9" x14ac:dyDescent="0.2">
      <c r="D916" s="248"/>
      <c r="E916" s="248"/>
      <c r="F916" s="248"/>
      <c r="G916" s="248"/>
      <c r="H916" s="248"/>
      <c r="I916" s="248"/>
    </row>
    <row r="917" spans="4:9" x14ac:dyDescent="0.2">
      <c r="D917" s="248"/>
      <c r="E917" s="248"/>
      <c r="F917" s="248"/>
      <c r="G917" s="248"/>
      <c r="H917" s="248"/>
      <c r="I917" s="248"/>
    </row>
    <row r="918" spans="4:9" x14ac:dyDescent="0.2">
      <c r="D918" s="248"/>
      <c r="E918" s="248"/>
      <c r="F918" s="248"/>
      <c r="G918" s="248"/>
      <c r="H918" s="248"/>
      <c r="I918" s="248"/>
    </row>
    <row r="919" spans="4:9" x14ac:dyDescent="0.2">
      <c r="D919" s="248"/>
      <c r="E919" s="248"/>
      <c r="F919" s="248"/>
      <c r="G919" s="248"/>
      <c r="H919" s="248"/>
      <c r="I919" s="248"/>
    </row>
    <row r="920" spans="4:9" x14ac:dyDescent="0.2">
      <c r="D920" s="248"/>
      <c r="E920" s="248"/>
      <c r="F920" s="248"/>
      <c r="G920" s="248"/>
      <c r="H920" s="248"/>
      <c r="I920" s="248"/>
    </row>
    <row r="921" spans="4:9" x14ac:dyDescent="0.2">
      <c r="D921" s="248"/>
      <c r="E921" s="248"/>
      <c r="F921" s="248"/>
      <c r="G921" s="248"/>
      <c r="H921" s="248"/>
      <c r="I921" s="248"/>
    </row>
    <row r="922" spans="4:9" x14ac:dyDescent="0.2">
      <c r="D922" s="248"/>
      <c r="E922" s="248"/>
      <c r="F922" s="248"/>
      <c r="G922" s="248"/>
      <c r="H922" s="248"/>
      <c r="I922" s="248"/>
    </row>
    <row r="923" spans="4:9" x14ac:dyDescent="0.2">
      <c r="D923" s="248"/>
      <c r="E923" s="248"/>
      <c r="F923" s="248"/>
      <c r="G923" s="248"/>
      <c r="H923" s="248"/>
      <c r="I923" s="248"/>
    </row>
    <row r="924" spans="4:9" x14ac:dyDescent="0.2">
      <c r="D924" s="248"/>
      <c r="E924" s="248"/>
      <c r="F924" s="248"/>
      <c r="G924" s="248"/>
      <c r="H924" s="248"/>
      <c r="I924" s="248"/>
    </row>
    <row r="925" spans="4:9" x14ac:dyDescent="0.2">
      <c r="D925" s="248"/>
      <c r="E925" s="248"/>
      <c r="F925" s="248"/>
      <c r="G925" s="248"/>
      <c r="H925" s="248"/>
      <c r="I925" s="248"/>
    </row>
    <row r="926" spans="4:9" x14ac:dyDescent="0.2">
      <c r="D926" s="248"/>
      <c r="E926" s="248"/>
      <c r="F926" s="248"/>
      <c r="G926" s="248"/>
      <c r="H926" s="248"/>
      <c r="I926" s="248"/>
    </row>
    <row r="927" spans="4:9" x14ac:dyDescent="0.2">
      <c r="D927" s="248"/>
      <c r="E927" s="248"/>
      <c r="F927" s="248"/>
      <c r="G927" s="248"/>
      <c r="H927" s="248"/>
      <c r="I927" s="248"/>
    </row>
    <row r="928" spans="4:9" x14ac:dyDescent="0.2">
      <c r="D928" s="248"/>
      <c r="E928" s="248"/>
      <c r="F928" s="248"/>
      <c r="G928" s="248"/>
      <c r="H928" s="248"/>
      <c r="I928" s="248"/>
    </row>
    <row r="929" spans="4:9" x14ac:dyDescent="0.2">
      <c r="D929" s="248"/>
      <c r="E929" s="248"/>
      <c r="F929" s="248"/>
      <c r="G929" s="248"/>
      <c r="H929" s="248"/>
      <c r="I929" s="248"/>
    </row>
    <row r="930" spans="4:9" x14ac:dyDescent="0.2">
      <c r="D930" s="248"/>
      <c r="E930" s="248"/>
      <c r="F930" s="248"/>
      <c r="G930" s="248"/>
      <c r="H930" s="248"/>
      <c r="I930" s="248"/>
    </row>
    <row r="931" spans="4:9" x14ac:dyDescent="0.2">
      <c r="D931" s="248"/>
      <c r="E931" s="248"/>
      <c r="F931" s="248"/>
      <c r="G931" s="248"/>
      <c r="H931" s="248"/>
      <c r="I931" s="248"/>
    </row>
    <row r="932" spans="4:9" x14ac:dyDescent="0.2">
      <c r="D932" s="248"/>
      <c r="E932" s="248"/>
      <c r="F932" s="248"/>
      <c r="G932" s="248"/>
      <c r="H932" s="248"/>
      <c r="I932" s="248"/>
    </row>
    <row r="933" spans="4:9" x14ac:dyDescent="0.2">
      <c r="D933" s="248"/>
      <c r="E933" s="248"/>
      <c r="F933" s="248"/>
      <c r="G933" s="248"/>
      <c r="H933" s="248"/>
      <c r="I933" s="248"/>
    </row>
    <row r="934" spans="4:9" x14ac:dyDescent="0.2">
      <c r="D934" s="248"/>
      <c r="E934" s="248"/>
      <c r="F934" s="248"/>
      <c r="G934" s="248"/>
      <c r="H934" s="248"/>
      <c r="I934" s="248"/>
    </row>
    <row r="935" spans="4:9" x14ac:dyDescent="0.2">
      <c r="D935" s="248"/>
      <c r="E935" s="248"/>
      <c r="F935" s="248"/>
      <c r="G935" s="248"/>
      <c r="H935" s="248"/>
      <c r="I935" s="248"/>
    </row>
    <row r="936" spans="4:9" x14ac:dyDescent="0.2">
      <c r="D936" s="248"/>
      <c r="E936" s="248"/>
      <c r="F936" s="248"/>
      <c r="G936" s="248"/>
      <c r="H936" s="248"/>
      <c r="I936" s="248"/>
    </row>
    <row r="937" spans="4:9" x14ac:dyDescent="0.2">
      <c r="D937" s="248"/>
      <c r="E937" s="248"/>
      <c r="F937" s="248"/>
      <c r="G937" s="248"/>
      <c r="H937" s="248"/>
      <c r="I937" s="248"/>
    </row>
    <row r="938" spans="4:9" x14ac:dyDescent="0.2">
      <c r="D938" s="248"/>
      <c r="E938" s="248"/>
      <c r="F938" s="248"/>
      <c r="G938" s="248"/>
      <c r="H938" s="248"/>
      <c r="I938" s="248"/>
    </row>
    <row r="939" spans="4:9" x14ac:dyDescent="0.2">
      <c r="D939" s="248"/>
      <c r="E939" s="248"/>
      <c r="F939" s="248"/>
      <c r="G939" s="248"/>
      <c r="H939" s="248"/>
      <c r="I939" s="248"/>
    </row>
    <row r="940" spans="4:9" x14ac:dyDescent="0.2">
      <c r="D940" s="248"/>
      <c r="E940" s="248"/>
      <c r="F940" s="248"/>
      <c r="G940" s="248"/>
      <c r="H940" s="248"/>
      <c r="I940" s="248"/>
    </row>
    <row r="941" spans="4:9" x14ac:dyDescent="0.2">
      <c r="D941" s="248"/>
      <c r="E941" s="248"/>
      <c r="F941" s="248"/>
      <c r="G941" s="248"/>
      <c r="H941" s="248"/>
      <c r="I941" s="248"/>
    </row>
    <row r="942" spans="4:9" x14ac:dyDescent="0.2">
      <c r="D942" s="248"/>
      <c r="E942" s="248"/>
      <c r="F942" s="248"/>
      <c r="G942" s="248"/>
      <c r="H942" s="248"/>
      <c r="I942" s="248"/>
    </row>
    <row r="943" spans="4:9" x14ac:dyDescent="0.2">
      <c r="D943" s="248"/>
      <c r="E943" s="248"/>
      <c r="F943" s="248"/>
      <c r="G943" s="248"/>
      <c r="H943" s="248"/>
      <c r="I943" s="248"/>
    </row>
    <row r="944" spans="4:9" x14ac:dyDescent="0.2">
      <c r="D944" s="248"/>
      <c r="E944" s="248"/>
      <c r="F944" s="248"/>
      <c r="G944" s="248"/>
      <c r="H944" s="248"/>
      <c r="I944" s="248"/>
    </row>
    <row r="945" spans="4:9" x14ac:dyDescent="0.2">
      <c r="D945" s="248"/>
      <c r="E945" s="248"/>
      <c r="F945" s="248"/>
      <c r="G945" s="248"/>
      <c r="H945" s="248"/>
      <c r="I945" s="248"/>
    </row>
    <row r="946" spans="4:9" x14ac:dyDescent="0.2">
      <c r="D946" s="248"/>
      <c r="E946" s="248"/>
      <c r="F946" s="248"/>
      <c r="G946" s="248"/>
      <c r="H946" s="248"/>
      <c r="I946" s="248"/>
    </row>
    <row r="947" spans="4:9" x14ac:dyDescent="0.2">
      <c r="D947" s="248"/>
      <c r="E947" s="248"/>
      <c r="F947" s="248"/>
      <c r="G947" s="248"/>
      <c r="H947" s="248"/>
      <c r="I947" s="248"/>
    </row>
    <row r="948" spans="4:9" x14ac:dyDescent="0.2">
      <c r="D948" s="248"/>
      <c r="E948" s="248"/>
      <c r="F948" s="248"/>
      <c r="G948" s="248"/>
      <c r="H948" s="248"/>
      <c r="I948" s="248"/>
    </row>
    <row r="949" spans="4:9" x14ac:dyDescent="0.2">
      <c r="D949" s="248"/>
      <c r="E949" s="248"/>
      <c r="F949" s="248"/>
      <c r="G949" s="248"/>
      <c r="H949" s="248"/>
      <c r="I949" s="248"/>
    </row>
    <row r="950" spans="4:9" x14ac:dyDescent="0.2">
      <c r="D950" s="248"/>
      <c r="E950" s="248"/>
      <c r="F950" s="248"/>
      <c r="G950" s="248"/>
      <c r="H950" s="248"/>
      <c r="I950" s="248"/>
    </row>
    <row r="951" spans="4:9" x14ac:dyDescent="0.2">
      <c r="D951" s="248"/>
      <c r="E951" s="248"/>
      <c r="F951" s="248"/>
      <c r="G951" s="248"/>
      <c r="H951" s="248"/>
      <c r="I951" s="248"/>
    </row>
    <row r="952" spans="4:9" x14ac:dyDescent="0.2">
      <c r="D952" s="248"/>
      <c r="E952" s="248"/>
      <c r="F952" s="248"/>
      <c r="G952" s="248"/>
      <c r="H952" s="248"/>
      <c r="I952" s="248"/>
    </row>
    <row r="953" spans="4:9" x14ac:dyDescent="0.2">
      <c r="D953" s="248"/>
      <c r="E953" s="248"/>
      <c r="F953" s="248"/>
      <c r="G953" s="248"/>
      <c r="H953" s="248"/>
      <c r="I953" s="248"/>
    </row>
    <row r="954" spans="4:9" x14ac:dyDescent="0.2">
      <c r="D954" s="248"/>
      <c r="E954" s="248"/>
      <c r="F954" s="248"/>
      <c r="G954" s="248"/>
      <c r="H954" s="248"/>
      <c r="I954" s="248"/>
    </row>
    <row r="955" spans="4:9" x14ac:dyDescent="0.2">
      <c r="D955" s="248"/>
      <c r="E955" s="248"/>
      <c r="F955" s="248"/>
      <c r="G955" s="248"/>
      <c r="H955" s="248"/>
      <c r="I955" s="248"/>
    </row>
    <row r="956" spans="4:9" x14ac:dyDescent="0.2">
      <c r="D956" s="248"/>
      <c r="E956" s="248"/>
      <c r="F956" s="248"/>
      <c r="G956" s="248"/>
      <c r="H956" s="248"/>
      <c r="I956" s="248"/>
    </row>
    <row r="957" spans="4:9" x14ac:dyDescent="0.2">
      <c r="D957" s="248"/>
      <c r="E957" s="248"/>
      <c r="F957" s="248"/>
      <c r="G957" s="248"/>
      <c r="H957" s="248"/>
      <c r="I957" s="248"/>
    </row>
    <row r="958" spans="4:9" x14ac:dyDescent="0.2">
      <c r="D958" s="248"/>
      <c r="E958" s="248"/>
      <c r="F958" s="248"/>
      <c r="G958" s="248"/>
      <c r="H958" s="248"/>
      <c r="I958" s="248"/>
    </row>
    <row r="959" spans="4:9" x14ac:dyDescent="0.2">
      <c r="D959" s="248"/>
      <c r="E959" s="248"/>
      <c r="F959" s="248"/>
      <c r="G959" s="248"/>
      <c r="H959" s="248"/>
      <c r="I959" s="248"/>
    </row>
    <row r="960" spans="4:9" x14ac:dyDescent="0.2">
      <c r="D960" s="248"/>
      <c r="E960" s="248"/>
      <c r="F960" s="248"/>
      <c r="G960" s="248"/>
      <c r="H960" s="248"/>
      <c r="I960" s="248"/>
    </row>
    <row r="961" spans="4:9" x14ac:dyDescent="0.2">
      <c r="D961" s="248"/>
      <c r="E961" s="248"/>
      <c r="F961" s="248"/>
      <c r="G961" s="248"/>
      <c r="H961" s="248"/>
      <c r="I961" s="248"/>
    </row>
    <row r="962" spans="4:9" x14ac:dyDescent="0.2">
      <c r="D962" s="248"/>
      <c r="E962" s="248"/>
      <c r="F962" s="248"/>
      <c r="G962" s="248"/>
      <c r="H962" s="248"/>
      <c r="I962" s="248"/>
    </row>
    <row r="963" spans="4:9" x14ac:dyDescent="0.2">
      <c r="D963" s="248"/>
      <c r="E963" s="248"/>
      <c r="F963" s="248"/>
      <c r="G963" s="248"/>
      <c r="H963" s="248"/>
      <c r="I963" s="248"/>
    </row>
    <row r="964" spans="4:9" x14ac:dyDescent="0.2">
      <c r="D964" s="248"/>
      <c r="E964" s="248"/>
      <c r="F964" s="248"/>
      <c r="G964" s="248"/>
      <c r="H964" s="248"/>
      <c r="I964" s="248"/>
    </row>
    <row r="965" spans="4:9" x14ac:dyDescent="0.2">
      <c r="D965" s="248"/>
      <c r="E965" s="248"/>
      <c r="F965" s="248"/>
      <c r="G965" s="248"/>
      <c r="H965" s="248"/>
      <c r="I965" s="248"/>
    </row>
    <row r="966" spans="4:9" x14ac:dyDescent="0.2">
      <c r="D966" s="248"/>
      <c r="E966" s="248"/>
      <c r="F966" s="248"/>
      <c r="G966" s="248"/>
      <c r="H966" s="248"/>
      <c r="I966" s="248"/>
    </row>
    <row r="967" spans="4:9" x14ac:dyDescent="0.2">
      <c r="D967" s="248"/>
      <c r="E967" s="248"/>
      <c r="F967" s="248"/>
      <c r="G967" s="248"/>
      <c r="H967" s="248"/>
      <c r="I967" s="248"/>
    </row>
    <row r="968" spans="4:9" x14ac:dyDescent="0.2">
      <c r="D968" s="248"/>
      <c r="E968" s="248"/>
      <c r="F968" s="248"/>
      <c r="G968" s="248"/>
      <c r="H968" s="248"/>
      <c r="I968" s="248"/>
    </row>
    <row r="969" spans="4:9" x14ac:dyDescent="0.2">
      <c r="D969" s="248"/>
      <c r="E969" s="248"/>
      <c r="F969" s="248"/>
      <c r="G969" s="248"/>
      <c r="H969" s="248"/>
      <c r="I969" s="248"/>
    </row>
    <row r="970" spans="4:9" x14ac:dyDescent="0.2">
      <c r="D970" s="248"/>
      <c r="E970" s="248"/>
      <c r="F970" s="248"/>
      <c r="G970" s="248"/>
      <c r="H970" s="248"/>
      <c r="I970" s="248"/>
    </row>
    <row r="971" spans="4:9" x14ac:dyDescent="0.2">
      <c r="D971" s="248"/>
      <c r="E971" s="248"/>
      <c r="F971" s="248"/>
      <c r="G971" s="248"/>
      <c r="H971" s="248"/>
      <c r="I971" s="248"/>
    </row>
    <row r="972" spans="4:9" x14ac:dyDescent="0.2">
      <c r="D972" s="248"/>
      <c r="E972" s="248"/>
      <c r="F972" s="248"/>
      <c r="G972" s="248"/>
      <c r="H972" s="248"/>
      <c r="I972" s="248"/>
    </row>
    <row r="973" spans="4:9" x14ac:dyDescent="0.2">
      <c r="D973" s="248"/>
      <c r="E973" s="248"/>
      <c r="F973" s="248"/>
      <c r="G973" s="248"/>
      <c r="H973" s="248"/>
      <c r="I973" s="248"/>
    </row>
    <row r="974" spans="4:9" x14ac:dyDescent="0.2">
      <c r="D974" s="248"/>
      <c r="E974" s="248"/>
      <c r="F974" s="248"/>
      <c r="G974" s="248"/>
      <c r="H974" s="248"/>
      <c r="I974" s="248"/>
    </row>
    <row r="975" spans="4:9" x14ac:dyDescent="0.2">
      <c r="D975" s="248"/>
      <c r="E975" s="248"/>
      <c r="F975" s="248"/>
      <c r="G975" s="248"/>
      <c r="H975" s="248"/>
      <c r="I975" s="248"/>
    </row>
    <row r="976" spans="4:9" x14ac:dyDescent="0.2">
      <c r="D976" s="248"/>
      <c r="E976" s="248"/>
      <c r="F976" s="248"/>
      <c r="G976" s="248"/>
      <c r="H976" s="248"/>
      <c r="I976" s="248"/>
    </row>
    <row r="977" spans="4:9" x14ac:dyDescent="0.2">
      <c r="D977" s="248"/>
      <c r="E977" s="248"/>
      <c r="F977" s="248"/>
      <c r="G977" s="248"/>
      <c r="H977" s="248"/>
      <c r="I977" s="248"/>
    </row>
    <row r="978" spans="4:9" x14ac:dyDescent="0.2">
      <c r="D978" s="248"/>
      <c r="E978" s="248"/>
      <c r="F978" s="248"/>
      <c r="G978" s="248"/>
      <c r="H978" s="248"/>
      <c r="I978" s="248"/>
    </row>
    <row r="979" spans="4:9" x14ac:dyDescent="0.2">
      <c r="D979" s="248"/>
      <c r="E979" s="248"/>
      <c r="F979" s="248"/>
      <c r="G979" s="248"/>
      <c r="H979" s="248"/>
      <c r="I979" s="248"/>
    </row>
    <row r="980" spans="4:9" x14ac:dyDescent="0.2">
      <c r="D980" s="248"/>
      <c r="E980" s="248"/>
      <c r="F980" s="248"/>
      <c r="G980" s="248"/>
      <c r="H980" s="248"/>
      <c r="I980" s="248"/>
    </row>
    <row r="981" spans="4:9" x14ac:dyDescent="0.2">
      <c r="D981" s="248"/>
      <c r="E981" s="248"/>
      <c r="F981" s="248"/>
      <c r="G981" s="248"/>
      <c r="H981" s="248"/>
      <c r="I981" s="248"/>
    </row>
    <row r="982" spans="4:9" x14ac:dyDescent="0.2">
      <c r="D982" s="248"/>
      <c r="E982" s="248"/>
      <c r="F982" s="248"/>
      <c r="G982" s="248"/>
      <c r="H982" s="248"/>
      <c r="I982" s="248"/>
    </row>
    <row r="983" spans="4:9" x14ac:dyDescent="0.2">
      <c r="D983" s="248"/>
      <c r="E983" s="248"/>
      <c r="F983" s="248"/>
      <c r="G983" s="248"/>
      <c r="H983" s="248"/>
      <c r="I983" s="248"/>
    </row>
    <row r="984" spans="4:9" x14ac:dyDescent="0.2">
      <c r="D984" s="248"/>
      <c r="E984" s="248"/>
      <c r="F984" s="248"/>
      <c r="G984" s="248"/>
      <c r="H984" s="248"/>
      <c r="I984" s="248"/>
    </row>
    <row r="985" spans="4:9" x14ac:dyDescent="0.2">
      <c r="D985" s="248"/>
      <c r="E985" s="248"/>
      <c r="F985" s="248"/>
      <c r="G985" s="248"/>
      <c r="H985" s="248"/>
      <c r="I985" s="248"/>
    </row>
    <row r="986" spans="4:9" x14ac:dyDescent="0.2">
      <c r="D986" s="248"/>
      <c r="E986" s="248"/>
      <c r="F986" s="248"/>
      <c r="G986" s="248"/>
      <c r="H986" s="248"/>
      <c r="I986" s="248"/>
    </row>
    <row r="987" spans="4:9" x14ac:dyDescent="0.2">
      <c r="D987" s="248"/>
      <c r="E987" s="248"/>
      <c r="F987" s="248"/>
      <c r="G987" s="248"/>
      <c r="H987" s="248"/>
      <c r="I987" s="248"/>
    </row>
    <row r="988" spans="4:9" x14ac:dyDescent="0.2">
      <c r="D988" s="248"/>
      <c r="E988" s="248"/>
      <c r="F988" s="248"/>
      <c r="G988" s="248"/>
      <c r="H988" s="248"/>
      <c r="I988" s="248"/>
    </row>
    <row r="989" spans="4:9" x14ac:dyDescent="0.2">
      <c r="D989" s="248"/>
      <c r="E989" s="248"/>
      <c r="F989" s="248"/>
      <c r="G989" s="248"/>
      <c r="H989" s="248"/>
      <c r="I989" s="248"/>
    </row>
    <row r="990" spans="4:9" x14ac:dyDescent="0.2">
      <c r="D990" s="248"/>
      <c r="E990" s="248"/>
      <c r="F990" s="248"/>
      <c r="G990" s="248"/>
      <c r="H990" s="248"/>
      <c r="I990" s="248"/>
    </row>
    <row r="991" spans="4:9" x14ac:dyDescent="0.2">
      <c r="D991" s="248"/>
      <c r="E991" s="248"/>
      <c r="F991" s="248"/>
      <c r="G991" s="248"/>
      <c r="H991" s="248"/>
      <c r="I991" s="248"/>
    </row>
    <row r="992" spans="4:9" x14ac:dyDescent="0.2">
      <c r="D992" s="248"/>
      <c r="E992" s="248"/>
      <c r="F992" s="248"/>
      <c r="G992" s="248"/>
      <c r="H992" s="248"/>
      <c r="I992" s="248"/>
    </row>
    <row r="993" spans="4:9" x14ac:dyDescent="0.2">
      <c r="D993" s="248"/>
      <c r="E993" s="248"/>
      <c r="F993" s="248"/>
      <c r="G993" s="248"/>
      <c r="H993" s="248"/>
      <c r="I993" s="248"/>
    </row>
    <row r="994" spans="4:9" x14ac:dyDescent="0.2">
      <c r="D994" s="248"/>
      <c r="E994" s="248"/>
      <c r="F994" s="248"/>
      <c r="G994" s="248"/>
      <c r="H994" s="248"/>
      <c r="I994" s="248"/>
    </row>
    <row r="995" spans="4:9" x14ac:dyDescent="0.2">
      <c r="D995" s="248"/>
      <c r="E995" s="248"/>
      <c r="F995" s="248"/>
      <c r="G995" s="248"/>
      <c r="H995" s="248"/>
      <c r="I995" s="248"/>
    </row>
    <row r="996" spans="4:9" x14ac:dyDescent="0.2">
      <c r="D996" s="248"/>
      <c r="E996" s="248"/>
      <c r="F996" s="248"/>
      <c r="G996" s="248"/>
      <c r="H996" s="248"/>
      <c r="I996" s="248"/>
    </row>
    <row r="997" spans="4:9" x14ac:dyDescent="0.2">
      <c r="D997" s="248"/>
      <c r="E997" s="248"/>
      <c r="F997" s="248"/>
      <c r="G997" s="248"/>
      <c r="H997" s="248"/>
      <c r="I997" s="248"/>
    </row>
    <row r="998" spans="4:9" x14ac:dyDescent="0.2">
      <c r="D998" s="248"/>
      <c r="E998" s="248"/>
      <c r="F998" s="248"/>
      <c r="G998" s="248"/>
      <c r="H998" s="248"/>
      <c r="I998" s="248"/>
    </row>
    <row r="999" spans="4:9" x14ac:dyDescent="0.2">
      <c r="D999" s="248"/>
      <c r="E999" s="248"/>
      <c r="F999" s="248"/>
      <c r="G999" s="248"/>
      <c r="H999" s="248"/>
      <c r="I999" s="248"/>
    </row>
    <row r="1000" spans="4:9" x14ac:dyDescent="0.2">
      <c r="D1000" s="248"/>
      <c r="E1000" s="248"/>
      <c r="F1000" s="248"/>
      <c r="G1000" s="248"/>
      <c r="H1000" s="248"/>
      <c r="I1000" s="248"/>
    </row>
    <row r="1001" spans="4:9" x14ac:dyDescent="0.2">
      <c r="D1001" s="248"/>
      <c r="E1001" s="248"/>
      <c r="F1001" s="248"/>
      <c r="G1001" s="248"/>
      <c r="H1001" s="248"/>
      <c r="I1001" s="248"/>
    </row>
    <row r="1002" spans="4:9" x14ac:dyDescent="0.2">
      <c r="D1002" s="248"/>
      <c r="E1002" s="248"/>
      <c r="F1002" s="248"/>
      <c r="G1002" s="248"/>
      <c r="H1002" s="248"/>
      <c r="I1002" s="248"/>
    </row>
    <row r="1003" spans="4:9" x14ac:dyDescent="0.2">
      <c r="D1003" s="248"/>
      <c r="E1003" s="248"/>
      <c r="F1003" s="248"/>
      <c r="G1003" s="248"/>
      <c r="H1003" s="248"/>
      <c r="I1003" s="248"/>
    </row>
    <row r="1004" spans="4:9" x14ac:dyDescent="0.2">
      <c r="D1004" s="248"/>
      <c r="E1004" s="248"/>
      <c r="F1004" s="248"/>
      <c r="G1004" s="248"/>
      <c r="H1004" s="248"/>
      <c r="I1004" s="248"/>
    </row>
    <row r="1005" spans="4:9" x14ac:dyDescent="0.2">
      <c r="D1005" s="248"/>
      <c r="E1005" s="248"/>
      <c r="F1005" s="248"/>
      <c r="G1005" s="248"/>
      <c r="H1005" s="248"/>
      <c r="I1005" s="248"/>
    </row>
    <row r="1006" spans="4:9" x14ac:dyDescent="0.2">
      <c r="D1006" s="248"/>
      <c r="E1006" s="248"/>
      <c r="F1006" s="248"/>
      <c r="G1006" s="248"/>
      <c r="H1006" s="248"/>
      <c r="I1006" s="248"/>
    </row>
    <row r="1007" spans="4:9" x14ac:dyDescent="0.2">
      <c r="D1007" s="248"/>
      <c r="E1007" s="248"/>
      <c r="F1007" s="248"/>
      <c r="G1007" s="248"/>
      <c r="H1007" s="248"/>
      <c r="I1007" s="248"/>
    </row>
    <row r="1008" spans="4:9" x14ac:dyDescent="0.2">
      <c r="D1008" s="248"/>
      <c r="E1008" s="248"/>
      <c r="F1008" s="248"/>
      <c r="G1008" s="248"/>
      <c r="H1008" s="248"/>
      <c r="I1008" s="248"/>
    </row>
    <row r="1009" spans="4:9" x14ac:dyDescent="0.2">
      <c r="D1009" s="248"/>
      <c r="E1009" s="248"/>
      <c r="F1009" s="248"/>
      <c r="G1009" s="248"/>
      <c r="H1009" s="248"/>
      <c r="I1009" s="248"/>
    </row>
    <row r="1010" spans="4:9" x14ac:dyDescent="0.2">
      <c r="D1010" s="248"/>
      <c r="E1010" s="248"/>
      <c r="F1010" s="248"/>
      <c r="G1010" s="248"/>
      <c r="H1010" s="248"/>
      <c r="I1010" s="248"/>
    </row>
    <row r="1011" spans="4:9" x14ac:dyDescent="0.2">
      <c r="D1011" s="248"/>
      <c r="E1011" s="248"/>
      <c r="F1011" s="248"/>
      <c r="G1011" s="248"/>
      <c r="H1011" s="248"/>
      <c r="I1011" s="248"/>
    </row>
    <row r="1012" spans="4:9" x14ac:dyDescent="0.2">
      <c r="D1012" s="248"/>
      <c r="E1012" s="248"/>
      <c r="F1012" s="248"/>
      <c r="G1012" s="248"/>
      <c r="H1012" s="248"/>
      <c r="I1012" s="248"/>
    </row>
    <row r="1013" spans="4:9" x14ac:dyDescent="0.2">
      <c r="D1013" s="248"/>
      <c r="E1013" s="248"/>
      <c r="F1013" s="248"/>
      <c r="G1013" s="248"/>
      <c r="H1013" s="248"/>
      <c r="I1013" s="248"/>
    </row>
    <row r="1014" spans="4:9" x14ac:dyDescent="0.2">
      <c r="D1014" s="248"/>
      <c r="E1014" s="248"/>
      <c r="F1014" s="248"/>
      <c r="G1014" s="248"/>
      <c r="H1014" s="248"/>
      <c r="I1014" s="248"/>
    </row>
    <row r="1015" spans="4:9" x14ac:dyDescent="0.2">
      <c r="D1015" s="248"/>
      <c r="E1015" s="248"/>
      <c r="F1015" s="248"/>
      <c r="G1015" s="248"/>
      <c r="H1015" s="248"/>
      <c r="I1015" s="248"/>
    </row>
    <row r="1016" spans="4:9" x14ac:dyDescent="0.2">
      <c r="D1016" s="248"/>
      <c r="E1016" s="248"/>
      <c r="F1016" s="248"/>
      <c r="G1016" s="248"/>
      <c r="H1016" s="248"/>
      <c r="I1016" s="248"/>
    </row>
    <row r="1017" spans="4:9" x14ac:dyDescent="0.2">
      <c r="D1017" s="248"/>
      <c r="E1017" s="248"/>
      <c r="F1017" s="248"/>
      <c r="G1017" s="248"/>
      <c r="H1017" s="248"/>
      <c r="I1017" s="248"/>
    </row>
    <row r="1018" spans="4:9" x14ac:dyDescent="0.2">
      <c r="D1018" s="248"/>
      <c r="E1018" s="248"/>
      <c r="F1018" s="248"/>
      <c r="G1018" s="248"/>
      <c r="H1018" s="248"/>
      <c r="I1018" s="248"/>
    </row>
    <row r="1019" spans="4:9" x14ac:dyDescent="0.2">
      <c r="D1019" s="248"/>
      <c r="E1019" s="248"/>
      <c r="F1019" s="248"/>
      <c r="G1019" s="248"/>
      <c r="H1019" s="248"/>
      <c r="I1019" s="248"/>
    </row>
    <row r="1020" spans="4:9" x14ac:dyDescent="0.2">
      <c r="D1020" s="248"/>
      <c r="E1020" s="248"/>
      <c r="F1020" s="248"/>
      <c r="G1020" s="248"/>
      <c r="H1020" s="248"/>
      <c r="I1020" s="248"/>
    </row>
    <row r="1021" spans="4:9" x14ac:dyDescent="0.2">
      <c r="D1021" s="248"/>
      <c r="E1021" s="248"/>
      <c r="F1021" s="248"/>
      <c r="G1021" s="248"/>
      <c r="H1021" s="248"/>
      <c r="I1021" s="248"/>
    </row>
    <row r="1022" spans="4:9" x14ac:dyDescent="0.2">
      <c r="D1022" s="248"/>
      <c r="E1022" s="248"/>
      <c r="F1022" s="248"/>
      <c r="G1022" s="248"/>
      <c r="H1022" s="248"/>
      <c r="I1022" s="248"/>
    </row>
    <row r="1023" spans="4:9" x14ac:dyDescent="0.2">
      <c r="D1023" s="248"/>
      <c r="E1023" s="248"/>
      <c r="F1023" s="248"/>
      <c r="G1023" s="248"/>
      <c r="H1023" s="248"/>
      <c r="I1023" s="248"/>
    </row>
    <row r="1024" spans="4:9" x14ac:dyDescent="0.2">
      <c r="D1024" s="248"/>
      <c r="E1024" s="248"/>
      <c r="F1024" s="248"/>
      <c r="G1024" s="248"/>
      <c r="H1024" s="248"/>
      <c r="I1024" s="248"/>
    </row>
    <row r="1025" spans="4:9" x14ac:dyDescent="0.2">
      <c r="D1025" s="248"/>
      <c r="E1025" s="248"/>
      <c r="F1025" s="248"/>
      <c r="G1025" s="248"/>
      <c r="H1025" s="248"/>
      <c r="I1025" s="248"/>
    </row>
    <row r="1026" spans="4:9" x14ac:dyDescent="0.2">
      <c r="D1026" s="248"/>
      <c r="E1026" s="248"/>
      <c r="F1026" s="248"/>
      <c r="G1026" s="248"/>
      <c r="H1026" s="248"/>
      <c r="I1026" s="248"/>
    </row>
    <row r="1027" spans="4:9" x14ac:dyDescent="0.2">
      <c r="D1027" s="248"/>
      <c r="E1027" s="248"/>
      <c r="F1027" s="248"/>
      <c r="G1027" s="248"/>
      <c r="H1027" s="248"/>
      <c r="I1027" s="248"/>
    </row>
    <row r="1028" spans="4:9" x14ac:dyDescent="0.2">
      <c r="D1028" s="248"/>
      <c r="E1028" s="248"/>
      <c r="F1028" s="248"/>
      <c r="G1028" s="248"/>
      <c r="H1028" s="248"/>
      <c r="I1028" s="248"/>
    </row>
    <row r="1029" spans="4:9" x14ac:dyDescent="0.2">
      <c r="D1029" s="248"/>
      <c r="E1029" s="248"/>
      <c r="F1029" s="248"/>
      <c r="G1029" s="248"/>
      <c r="H1029" s="248"/>
      <c r="I1029" s="248"/>
    </row>
    <row r="1030" spans="4:9" x14ac:dyDescent="0.2">
      <c r="D1030" s="248"/>
      <c r="E1030" s="248"/>
      <c r="F1030" s="248"/>
      <c r="G1030" s="248"/>
      <c r="H1030" s="248"/>
      <c r="I1030" s="248"/>
    </row>
    <row r="1031" spans="4:9" x14ac:dyDescent="0.2">
      <c r="D1031" s="248"/>
      <c r="E1031" s="248"/>
      <c r="F1031" s="248"/>
      <c r="G1031" s="248"/>
      <c r="H1031" s="248"/>
      <c r="I1031" s="248"/>
    </row>
    <row r="1032" spans="4:9" x14ac:dyDescent="0.2">
      <c r="D1032" s="248"/>
      <c r="E1032" s="248"/>
      <c r="F1032" s="248"/>
      <c r="G1032" s="248"/>
      <c r="H1032" s="248"/>
      <c r="I1032" s="248"/>
    </row>
    <row r="1033" spans="4:9" x14ac:dyDescent="0.2">
      <c r="D1033" s="248"/>
      <c r="E1033" s="248"/>
      <c r="F1033" s="248"/>
      <c r="G1033" s="248"/>
      <c r="H1033" s="248"/>
      <c r="I1033" s="248"/>
    </row>
    <row r="1034" spans="4:9" x14ac:dyDescent="0.2">
      <c r="D1034" s="248"/>
      <c r="E1034" s="248"/>
      <c r="F1034" s="248"/>
      <c r="G1034" s="248"/>
      <c r="H1034" s="248"/>
      <c r="I1034" s="248"/>
    </row>
    <row r="1035" spans="4:9" x14ac:dyDescent="0.2">
      <c r="D1035" s="248"/>
      <c r="E1035" s="248"/>
      <c r="F1035" s="248"/>
      <c r="G1035" s="248"/>
      <c r="H1035" s="248"/>
      <c r="I1035" s="248"/>
    </row>
    <row r="1036" spans="4:9" x14ac:dyDescent="0.2">
      <c r="D1036" s="248"/>
      <c r="E1036" s="248"/>
      <c r="F1036" s="248"/>
      <c r="G1036" s="248"/>
      <c r="H1036" s="248"/>
      <c r="I1036" s="248"/>
    </row>
    <row r="1037" spans="4:9" x14ac:dyDescent="0.2">
      <c r="D1037" s="248"/>
      <c r="E1037" s="248"/>
      <c r="F1037" s="248"/>
      <c r="G1037" s="248"/>
      <c r="H1037" s="248"/>
      <c r="I1037" s="248"/>
    </row>
    <row r="1038" spans="4:9" x14ac:dyDescent="0.2">
      <c r="D1038" s="248"/>
      <c r="E1038" s="248"/>
      <c r="F1038" s="248"/>
      <c r="G1038" s="248"/>
      <c r="H1038" s="248"/>
      <c r="I1038" s="248"/>
    </row>
    <row r="1039" spans="4:9" x14ac:dyDescent="0.2">
      <c r="D1039" s="248"/>
      <c r="E1039" s="248"/>
      <c r="F1039" s="248"/>
      <c r="G1039" s="248"/>
      <c r="H1039" s="248"/>
      <c r="I1039" s="248"/>
    </row>
    <row r="1040" spans="4:9" x14ac:dyDescent="0.2">
      <c r="D1040" s="248"/>
      <c r="E1040" s="248"/>
      <c r="F1040" s="248"/>
      <c r="G1040" s="248"/>
      <c r="H1040" s="248"/>
      <c r="I1040" s="248"/>
    </row>
    <row r="1041" spans="4:9" x14ac:dyDescent="0.2">
      <c r="D1041" s="248"/>
      <c r="E1041" s="248"/>
      <c r="F1041" s="248"/>
      <c r="G1041" s="248"/>
      <c r="H1041" s="248"/>
      <c r="I1041" s="248"/>
    </row>
    <row r="1042" spans="4:9" x14ac:dyDescent="0.2">
      <c r="D1042" s="248"/>
      <c r="E1042" s="248"/>
      <c r="F1042" s="248"/>
      <c r="G1042" s="248"/>
      <c r="H1042" s="248"/>
      <c r="I1042" s="248"/>
    </row>
    <row r="1043" spans="4:9" x14ac:dyDescent="0.2">
      <c r="D1043" s="248"/>
      <c r="E1043" s="248"/>
      <c r="F1043" s="248"/>
      <c r="G1043" s="248"/>
      <c r="H1043" s="248"/>
      <c r="I1043" s="248"/>
    </row>
    <row r="1044" spans="4:9" x14ac:dyDescent="0.2">
      <c r="D1044" s="248"/>
      <c r="E1044" s="248"/>
      <c r="F1044" s="248"/>
      <c r="G1044" s="248"/>
      <c r="H1044" s="248"/>
      <c r="I1044" s="248"/>
    </row>
    <row r="1045" spans="4:9" x14ac:dyDescent="0.2">
      <c r="D1045" s="248"/>
      <c r="E1045" s="248"/>
      <c r="F1045" s="248"/>
      <c r="G1045" s="248"/>
      <c r="H1045" s="248"/>
      <c r="I1045" s="248"/>
    </row>
    <row r="1046" spans="4:9" x14ac:dyDescent="0.2">
      <c r="D1046" s="248"/>
      <c r="E1046" s="248"/>
      <c r="F1046" s="248"/>
      <c r="G1046" s="248"/>
      <c r="H1046" s="248"/>
      <c r="I1046" s="248"/>
    </row>
    <row r="1047" spans="4:9" x14ac:dyDescent="0.2">
      <c r="D1047" s="248"/>
      <c r="E1047" s="248"/>
      <c r="F1047" s="248"/>
      <c r="G1047" s="248"/>
      <c r="H1047" s="248"/>
      <c r="I1047" s="248"/>
    </row>
    <row r="1048" spans="4:9" x14ac:dyDescent="0.2">
      <c r="D1048" s="248"/>
      <c r="E1048" s="248"/>
      <c r="F1048" s="248"/>
      <c r="G1048" s="248"/>
      <c r="H1048" s="248"/>
      <c r="I1048" s="248"/>
    </row>
    <row r="1049" spans="4:9" x14ac:dyDescent="0.2">
      <c r="D1049" s="248"/>
      <c r="E1049" s="248"/>
      <c r="F1049" s="248"/>
      <c r="G1049" s="248"/>
      <c r="H1049" s="248"/>
      <c r="I1049" s="248"/>
    </row>
    <row r="1050" spans="4:9" x14ac:dyDescent="0.2">
      <c r="D1050" s="248"/>
      <c r="E1050" s="248"/>
      <c r="F1050" s="248"/>
      <c r="G1050" s="248"/>
      <c r="H1050" s="248"/>
      <c r="I1050" s="248"/>
    </row>
    <row r="1051" spans="4:9" x14ac:dyDescent="0.2">
      <c r="D1051" s="248"/>
      <c r="E1051" s="248"/>
      <c r="F1051" s="248"/>
      <c r="G1051" s="248"/>
      <c r="H1051" s="248"/>
      <c r="I1051" s="248"/>
    </row>
    <row r="1052" spans="4:9" x14ac:dyDescent="0.2">
      <c r="D1052" s="248"/>
      <c r="E1052" s="248"/>
      <c r="F1052" s="248"/>
      <c r="G1052" s="248"/>
      <c r="H1052" s="248"/>
      <c r="I1052" s="248"/>
    </row>
    <row r="1053" spans="4:9" x14ac:dyDescent="0.2">
      <c r="D1053" s="248"/>
      <c r="E1053" s="248"/>
      <c r="F1053" s="248"/>
      <c r="G1053" s="248"/>
      <c r="H1053" s="248"/>
      <c r="I1053" s="248"/>
    </row>
    <row r="1054" spans="4:9" x14ac:dyDescent="0.2">
      <c r="D1054" s="248"/>
      <c r="E1054" s="248"/>
      <c r="F1054" s="248"/>
      <c r="G1054" s="248"/>
      <c r="H1054" s="248"/>
      <c r="I1054" s="248"/>
    </row>
    <row r="1055" spans="4:9" x14ac:dyDescent="0.2">
      <c r="D1055" s="248"/>
      <c r="E1055" s="248"/>
      <c r="F1055" s="248"/>
      <c r="G1055" s="248"/>
      <c r="H1055" s="248"/>
      <c r="I1055" s="248"/>
    </row>
    <row r="1056" spans="4:9" x14ac:dyDescent="0.2">
      <c r="D1056" s="248"/>
      <c r="E1056" s="248"/>
      <c r="F1056" s="248"/>
      <c r="G1056" s="248"/>
      <c r="H1056" s="248"/>
      <c r="I1056" s="248"/>
    </row>
    <row r="1057" spans="4:9" x14ac:dyDescent="0.2">
      <c r="D1057" s="248"/>
      <c r="E1057" s="248"/>
      <c r="F1057" s="248"/>
      <c r="G1057" s="248"/>
      <c r="H1057" s="248"/>
      <c r="I1057" s="248"/>
    </row>
    <row r="1058" spans="4:9" x14ac:dyDescent="0.2">
      <c r="D1058" s="248"/>
      <c r="E1058" s="248"/>
      <c r="F1058" s="248"/>
      <c r="G1058" s="248"/>
      <c r="H1058" s="248"/>
      <c r="I1058" s="248"/>
    </row>
    <row r="1059" spans="4:9" x14ac:dyDescent="0.2">
      <c r="D1059" s="248"/>
      <c r="E1059" s="248"/>
      <c r="F1059" s="248"/>
      <c r="G1059" s="248"/>
      <c r="H1059" s="248"/>
      <c r="I1059" s="248"/>
    </row>
    <row r="1060" spans="4:9" x14ac:dyDescent="0.2">
      <c r="D1060" s="248"/>
      <c r="E1060" s="248"/>
      <c r="F1060" s="248"/>
      <c r="G1060" s="248"/>
      <c r="H1060" s="248"/>
      <c r="I1060" s="248"/>
    </row>
    <row r="1061" spans="4:9" x14ac:dyDescent="0.2">
      <c r="D1061" s="248"/>
      <c r="E1061" s="248"/>
      <c r="F1061" s="248"/>
      <c r="G1061" s="248"/>
      <c r="H1061" s="248"/>
      <c r="I1061" s="248"/>
    </row>
    <row r="1062" spans="4:9" x14ac:dyDescent="0.2">
      <c r="D1062" s="248"/>
      <c r="E1062" s="248"/>
      <c r="F1062" s="248"/>
      <c r="G1062" s="248"/>
      <c r="H1062" s="248"/>
      <c r="I1062" s="248"/>
    </row>
    <row r="1063" spans="4:9" x14ac:dyDescent="0.2">
      <c r="D1063" s="248"/>
      <c r="E1063" s="248"/>
      <c r="F1063" s="248"/>
      <c r="G1063" s="248"/>
      <c r="H1063" s="248"/>
      <c r="I1063" s="248"/>
    </row>
    <row r="1064" spans="4:9" x14ac:dyDescent="0.2">
      <c r="D1064" s="248"/>
      <c r="E1064" s="248"/>
      <c r="F1064" s="248"/>
      <c r="G1064" s="248"/>
      <c r="H1064" s="248"/>
      <c r="I1064" s="248"/>
    </row>
    <row r="1065" spans="4:9" x14ac:dyDescent="0.2">
      <c r="D1065" s="248"/>
      <c r="E1065" s="248"/>
      <c r="F1065" s="248"/>
      <c r="G1065" s="248"/>
      <c r="H1065" s="248"/>
      <c r="I1065" s="248"/>
    </row>
    <row r="1066" spans="4:9" x14ac:dyDescent="0.2">
      <c r="D1066" s="248"/>
      <c r="E1066" s="248"/>
      <c r="F1066" s="248"/>
      <c r="G1066" s="248"/>
      <c r="H1066" s="248"/>
      <c r="I1066" s="248"/>
    </row>
    <row r="1067" spans="4:9" x14ac:dyDescent="0.2">
      <c r="D1067" s="248"/>
      <c r="E1067" s="248"/>
      <c r="F1067" s="248"/>
      <c r="G1067" s="248"/>
      <c r="H1067" s="248"/>
      <c r="I1067" s="248"/>
    </row>
    <row r="1068" spans="4:9" x14ac:dyDescent="0.2">
      <c r="D1068" s="248"/>
      <c r="E1068" s="248"/>
      <c r="F1068" s="248"/>
      <c r="G1068" s="248"/>
      <c r="H1068" s="248"/>
      <c r="I1068" s="248"/>
    </row>
    <row r="1069" spans="4:9" x14ac:dyDescent="0.2">
      <c r="D1069" s="248"/>
      <c r="E1069" s="248"/>
      <c r="F1069" s="248"/>
      <c r="G1069" s="248"/>
      <c r="H1069" s="248"/>
      <c r="I1069" s="248"/>
    </row>
    <row r="1070" spans="4:9" x14ac:dyDescent="0.2">
      <c r="D1070" s="248"/>
      <c r="E1070" s="248"/>
      <c r="F1070" s="248"/>
      <c r="G1070" s="248"/>
      <c r="H1070" s="248"/>
      <c r="I1070" s="248"/>
    </row>
    <row r="1071" spans="4:9" x14ac:dyDescent="0.2">
      <c r="D1071" s="248"/>
      <c r="E1071" s="248"/>
      <c r="F1071" s="248"/>
      <c r="G1071" s="248"/>
      <c r="H1071" s="248"/>
      <c r="I1071" s="248"/>
    </row>
    <row r="1072" spans="4:9" x14ac:dyDescent="0.2">
      <c r="D1072" s="248"/>
      <c r="E1072" s="248"/>
      <c r="F1072" s="248"/>
      <c r="G1072" s="248"/>
      <c r="H1072" s="248"/>
      <c r="I1072" s="248"/>
    </row>
    <row r="1073" spans="4:9" x14ac:dyDescent="0.2">
      <c r="D1073" s="248"/>
      <c r="E1073" s="248"/>
      <c r="F1073" s="248"/>
      <c r="G1073" s="248"/>
      <c r="H1073" s="248"/>
      <c r="I1073" s="248"/>
    </row>
    <row r="1074" spans="4:9" x14ac:dyDescent="0.2">
      <c r="D1074" s="248"/>
      <c r="E1074" s="248"/>
      <c r="F1074" s="248"/>
      <c r="G1074" s="248"/>
      <c r="H1074" s="248"/>
      <c r="I1074" s="248"/>
    </row>
    <row r="1075" spans="4:9" x14ac:dyDescent="0.2">
      <c r="D1075" s="248"/>
      <c r="E1075" s="248"/>
      <c r="F1075" s="248"/>
      <c r="G1075" s="248"/>
      <c r="H1075" s="248"/>
      <c r="I1075" s="248"/>
    </row>
    <row r="1076" spans="4:9" x14ac:dyDescent="0.2">
      <c r="D1076" s="248"/>
      <c r="E1076" s="248"/>
      <c r="F1076" s="248"/>
      <c r="G1076" s="248"/>
      <c r="H1076" s="248"/>
      <c r="I1076" s="248"/>
    </row>
    <row r="1077" spans="4:9" x14ac:dyDescent="0.2">
      <c r="D1077" s="248"/>
      <c r="E1077" s="248"/>
      <c r="F1077" s="248"/>
      <c r="G1077" s="248"/>
      <c r="H1077" s="248"/>
      <c r="I1077" s="248"/>
    </row>
    <row r="1078" spans="4:9" x14ac:dyDescent="0.2">
      <c r="D1078" s="248"/>
      <c r="E1078" s="248"/>
      <c r="F1078" s="248"/>
      <c r="G1078" s="248"/>
      <c r="H1078" s="248"/>
      <c r="I1078" s="248"/>
    </row>
    <row r="1079" spans="4:9" x14ac:dyDescent="0.2">
      <c r="D1079" s="248"/>
      <c r="E1079" s="248"/>
      <c r="F1079" s="248"/>
      <c r="G1079" s="248"/>
      <c r="H1079" s="248"/>
      <c r="I1079" s="248"/>
    </row>
    <row r="1080" spans="4:9" x14ac:dyDescent="0.2">
      <c r="D1080" s="248"/>
      <c r="E1080" s="248"/>
      <c r="F1080" s="248"/>
      <c r="G1080" s="248"/>
      <c r="H1080" s="248"/>
      <c r="I1080" s="248"/>
    </row>
    <row r="1081" spans="4:9" x14ac:dyDescent="0.2">
      <c r="D1081" s="248"/>
      <c r="E1081" s="248"/>
      <c r="F1081" s="248"/>
      <c r="G1081" s="248"/>
      <c r="H1081" s="248"/>
      <c r="I1081" s="248"/>
    </row>
    <row r="1082" spans="4:9" x14ac:dyDescent="0.2">
      <c r="D1082" s="248"/>
      <c r="E1082" s="248"/>
      <c r="F1082" s="248"/>
      <c r="G1082" s="248"/>
      <c r="H1082" s="248"/>
      <c r="I1082" s="248"/>
    </row>
    <row r="1083" spans="4:9" x14ac:dyDescent="0.2">
      <c r="D1083" s="248"/>
      <c r="E1083" s="248"/>
      <c r="F1083" s="248"/>
      <c r="G1083" s="248"/>
      <c r="H1083" s="248"/>
      <c r="I1083" s="248"/>
    </row>
    <row r="1084" spans="4:9" x14ac:dyDescent="0.2">
      <c r="D1084" s="248"/>
      <c r="E1084" s="248"/>
      <c r="F1084" s="248"/>
      <c r="G1084" s="248"/>
      <c r="H1084" s="248"/>
      <c r="I1084" s="248"/>
    </row>
    <row r="1085" spans="4:9" x14ac:dyDescent="0.2">
      <c r="D1085" s="248"/>
      <c r="E1085" s="248"/>
      <c r="F1085" s="248"/>
      <c r="G1085" s="248"/>
      <c r="H1085" s="248"/>
      <c r="I1085" s="248"/>
    </row>
    <row r="1086" spans="4:9" x14ac:dyDescent="0.2">
      <c r="D1086" s="248"/>
      <c r="E1086" s="248"/>
      <c r="F1086" s="248"/>
      <c r="G1086" s="248"/>
      <c r="H1086" s="248"/>
      <c r="I1086" s="248"/>
    </row>
    <row r="1087" spans="4:9" x14ac:dyDescent="0.2">
      <c r="D1087" s="248"/>
      <c r="E1087" s="248"/>
      <c r="F1087" s="248"/>
      <c r="G1087" s="248"/>
      <c r="H1087" s="248"/>
      <c r="I1087" s="248"/>
    </row>
    <row r="1088" spans="4:9" x14ac:dyDescent="0.2">
      <c r="D1088" s="248"/>
      <c r="E1088" s="248"/>
      <c r="F1088" s="248"/>
      <c r="G1088" s="248"/>
      <c r="H1088" s="248"/>
      <c r="I1088" s="248"/>
    </row>
    <row r="1089" spans="4:9" x14ac:dyDescent="0.2">
      <c r="D1089" s="248"/>
      <c r="E1089" s="248"/>
      <c r="F1089" s="248"/>
      <c r="G1089" s="248"/>
      <c r="H1089" s="248"/>
      <c r="I1089" s="248"/>
    </row>
    <row r="1090" spans="4:9" x14ac:dyDescent="0.2">
      <c r="D1090" s="248"/>
      <c r="E1090" s="248"/>
      <c r="F1090" s="248"/>
      <c r="G1090" s="248"/>
      <c r="H1090" s="248"/>
      <c r="I1090" s="248"/>
    </row>
    <row r="1091" spans="4:9" x14ac:dyDescent="0.2">
      <c r="D1091" s="248"/>
      <c r="E1091" s="248"/>
      <c r="F1091" s="248"/>
      <c r="G1091" s="248"/>
      <c r="H1091" s="248"/>
      <c r="I1091" s="248"/>
    </row>
    <row r="1092" spans="4:9" x14ac:dyDescent="0.2">
      <c r="D1092" s="248"/>
      <c r="E1092" s="248"/>
      <c r="F1092" s="248"/>
      <c r="G1092" s="248"/>
      <c r="H1092" s="248"/>
      <c r="I1092" s="248"/>
    </row>
    <row r="1093" spans="4:9" x14ac:dyDescent="0.2">
      <c r="D1093" s="248"/>
      <c r="E1093" s="248"/>
      <c r="F1093" s="248"/>
      <c r="G1093" s="248"/>
      <c r="H1093" s="248"/>
      <c r="I1093" s="248"/>
    </row>
    <row r="1094" spans="4:9" x14ac:dyDescent="0.2">
      <c r="D1094" s="248"/>
      <c r="E1094" s="248"/>
      <c r="F1094" s="248"/>
      <c r="G1094" s="248"/>
      <c r="H1094" s="248"/>
      <c r="I1094" s="248"/>
    </row>
    <row r="1095" spans="4:9" x14ac:dyDescent="0.2">
      <c r="D1095" s="248"/>
      <c r="E1095" s="248"/>
      <c r="F1095" s="248"/>
      <c r="G1095" s="248"/>
      <c r="H1095" s="248"/>
      <c r="I1095" s="248"/>
    </row>
    <row r="1096" spans="4:9" x14ac:dyDescent="0.2">
      <c r="D1096" s="248"/>
      <c r="E1096" s="248"/>
      <c r="F1096" s="248"/>
      <c r="G1096" s="248"/>
      <c r="H1096" s="248"/>
      <c r="I1096" s="248"/>
    </row>
    <row r="1097" spans="4:9" x14ac:dyDescent="0.2">
      <c r="D1097" s="248"/>
      <c r="E1097" s="248"/>
      <c r="F1097" s="248"/>
      <c r="G1097" s="248"/>
      <c r="H1097" s="248"/>
      <c r="I1097" s="248"/>
    </row>
    <row r="1098" spans="4:9" x14ac:dyDescent="0.2">
      <c r="D1098" s="248"/>
      <c r="E1098" s="248"/>
      <c r="F1098" s="248"/>
      <c r="G1098" s="248"/>
      <c r="H1098" s="248"/>
      <c r="I1098" s="248"/>
    </row>
    <row r="1099" spans="4:9" x14ac:dyDescent="0.2">
      <c r="D1099" s="248"/>
      <c r="E1099" s="248"/>
      <c r="F1099" s="248"/>
      <c r="G1099" s="248"/>
      <c r="H1099" s="248"/>
      <c r="I1099" s="248"/>
    </row>
    <row r="1100" spans="4:9" x14ac:dyDescent="0.2">
      <c r="D1100" s="248"/>
      <c r="E1100" s="248"/>
      <c r="F1100" s="248"/>
      <c r="G1100" s="248"/>
      <c r="H1100" s="248"/>
      <c r="I1100" s="248"/>
    </row>
    <row r="1101" spans="4:9" x14ac:dyDescent="0.2">
      <c r="D1101" s="248"/>
      <c r="E1101" s="248"/>
      <c r="F1101" s="248"/>
      <c r="G1101" s="248"/>
      <c r="H1101" s="248"/>
      <c r="I1101" s="248"/>
    </row>
    <row r="1102" spans="4:9" x14ac:dyDescent="0.2">
      <c r="D1102" s="248"/>
      <c r="E1102" s="248"/>
      <c r="F1102" s="248"/>
      <c r="G1102" s="248"/>
      <c r="H1102" s="248"/>
      <c r="I1102" s="248"/>
    </row>
    <row r="1103" spans="4:9" x14ac:dyDescent="0.2">
      <c r="D1103" s="248"/>
      <c r="E1103" s="248"/>
      <c r="F1103" s="248"/>
      <c r="G1103" s="248"/>
      <c r="H1103" s="248"/>
      <c r="I1103" s="248"/>
    </row>
    <row r="1104" spans="4:9" x14ac:dyDescent="0.2">
      <c r="D1104" s="248"/>
      <c r="E1104" s="248"/>
      <c r="F1104" s="248"/>
      <c r="G1104" s="248"/>
      <c r="H1104" s="248"/>
      <c r="I1104" s="248"/>
    </row>
    <row r="1105" spans="4:9" x14ac:dyDescent="0.2">
      <c r="D1105" s="248"/>
      <c r="E1105" s="248"/>
      <c r="F1105" s="248"/>
      <c r="G1105" s="248"/>
      <c r="H1105" s="248"/>
      <c r="I1105" s="248"/>
    </row>
    <row r="1106" spans="4:9" x14ac:dyDescent="0.2">
      <c r="D1106" s="248"/>
      <c r="E1106" s="248"/>
      <c r="F1106" s="248"/>
      <c r="G1106" s="248"/>
      <c r="H1106" s="248"/>
      <c r="I1106" s="248"/>
    </row>
    <row r="1107" spans="4:9" x14ac:dyDescent="0.2">
      <c r="D1107" s="248"/>
      <c r="E1107" s="248"/>
      <c r="F1107" s="248"/>
      <c r="G1107" s="248"/>
      <c r="H1107" s="248"/>
      <c r="I1107" s="248"/>
    </row>
    <row r="1108" spans="4:9" x14ac:dyDescent="0.2">
      <c r="D1108" s="248"/>
      <c r="E1108" s="248"/>
      <c r="F1108" s="248"/>
      <c r="G1108" s="248"/>
      <c r="H1108" s="248"/>
      <c r="I1108" s="248"/>
    </row>
    <row r="1109" spans="4:9" x14ac:dyDescent="0.2">
      <c r="D1109" s="248"/>
      <c r="E1109" s="248"/>
      <c r="F1109" s="248"/>
      <c r="G1109" s="248"/>
      <c r="H1109" s="248"/>
      <c r="I1109" s="248"/>
    </row>
    <row r="1110" spans="4:9" x14ac:dyDescent="0.2">
      <c r="D1110" s="248"/>
      <c r="E1110" s="248"/>
      <c r="F1110" s="248"/>
      <c r="G1110" s="248"/>
      <c r="H1110" s="248"/>
      <c r="I1110" s="248"/>
    </row>
    <row r="1111" spans="4:9" x14ac:dyDescent="0.2">
      <c r="D1111" s="248"/>
      <c r="E1111" s="248"/>
      <c r="F1111" s="248"/>
      <c r="G1111" s="248"/>
      <c r="H1111" s="248"/>
      <c r="I1111" s="248"/>
    </row>
    <row r="1112" spans="4:9" x14ac:dyDescent="0.2">
      <c r="D1112" s="248"/>
      <c r="E1112" s="248"/>
      <c r="F1112" s="248"/>
      <c r="G1112" s="248"/>
      <c r="H1112" s="248"/>
      <c r="I1112" s="248"/>
    </row>
    <row r="1113" spans="4:9" x14ac:dyDescent="0.2">
      <c r="D1113" s="248"/>
      <c r="E1113" s="248"/>
      <c r="F1113" s="248"/>
      <c r="G1113" s="248"/>
      <c r="H1113" s="248"/>
      <c r="I1113" s="248"/>
    </row>
    <row r="1114" spans="4:9" x14ac:dyDescent="0.2">
      <c r="D1114" s="248"/>
      <c r="E1114" s="248"/>
      <c r="F1114" s="248"/>
      <c r="G1114" s="248"/>
      <c r="H1114" s="248"/>
      <c r="I1114" s="248"/>
    </row>
    <row r="1115" spans="4:9" x14ac:dyDescent="0.2">
      <c r="D1115" s="248"/>
      <c r="E1115" s="248"/>
      <c r="F1115" s="248"/>
      <c r="G1115" s="248"/>
      <c r="H1115" s="248"/>
      <c r="I1115" s="248"/>
    </row>
    <row r="1116" spans="4:9" x14ac:dyDescent="0.2">
      <c r="D1116" s="248"/>
      <c r="E1116" s="248"/>
      <c r="F1116" s="248"/>
      <c r="G1116" s="248"/>
      <c r="H1116" s="248"/>
      <c r="I1116" s="248"/>
    </row>
    <row r="1117" spans="4:9" x14ac:dyDescent="0.2">
      <c r="D1117" s="248"/>
      <c r="E1117" s="248"/>
      <c r="F1117" s="248"/>
      <c r="G1117" s="248"/>
      <c r="H1117" s="248"/>
      <c r="I1117" s="248"/>
    </row>
    <row r="1118" spans="4:9" x14ac:dyDescent="0.2">
      <c r="D1118" s="248"/>
      <c r="E1118" s="248"/>
      <c r="F1118" s="248"/>
      <c r="G1118" s="248"/>
      <c r="H1118" s="248"/>
      <c r="I1118" s="248"/>
    </row>
    <row r="1119" spans="4:9" x14ac:dyDescent="0.2">
      <c r="D1119" s="248"/>
      <c r="E1119" s="248"/>
      <c r="F1119" s="248"/>
      <c r="G1119" s="248"/>
      <c r="H1119" s="248"/>
      <c r="I1119" s="248"/>
    </row>
    <row r="1120" spans="4:9" x14ac:dyDescent="0.2">
      <c r="D1120" s="248"/>
      <c r="E1120" s="248"/>
      <c r="F1120" s="248"/>
      <c r="G1120" s="248"/>
      <c r="H1120" s="248"/>
      <c r="I1120" s="248"/>
    </row>
    <row r="1121" spans="4:9" x14ac:dyDescent="0.2">
      <c r="D1121" s="248"/>
      <c r="E1121" s="248"/>
      <c r="F1121" s="248"/>
      <c r="G1121" s="248"/>
      <c r="H1121" s="248"/>
      <c r="I1121" s="248"/>
    </row>
    <row r="1122" spans="4:9" x14ac:dyDescent="0.2">
      <c r="D1122" s="248"/>
      <c r="E1122" s="248"/>
      <c r="F1122" s="248"/>
      <c r="G1122" s="248"/>
      <c r="H1122" s="248"/>
      <c r="I1122" s="248"/>
    </row>
    <row r="1123" spans="4:9" x14ac:dyDescent="0.2">
      <c r="D1123" s="248"/>
      <c r="E1123" s="248"/>
      <c r="F1123" s="248"/>
      <c r="G1123" s="248"/>
      <c r="H1123" s="248"/>
      <c r="I1123" s="248"/>
    </row>
    <row r="1124" spans="4:9" x14ac:dyDescent="0.2">
      <c r="D1124" s="248"/>
      <c r="E1124" s="248"/>
      <c r="F1124" s="248"/>
      <c r="G1124" s="248"/>
      <c r="H1124" s="248"/>
      <c r="I1124" s="248"/>
    </row>
    <row r="1125" spans="4:9" x14ac:dyDescent="0.2">
      <c r="D1125" s="248"/>
      <c r="E1125" s="248"/>
      <c r="F1125" s="248"/>
      <c r="G1125" s="248"/>
      <c r="H1125" s="248"/>
      <c r="I1125" s="248"/>
    </row>
    <row r="1126" spans="4:9" x14ac:dyDescent="0.2">
      <c r="D1126" s="248"/>
      <c r="E1126" s="248"/>
      <c r="F1126" s="248"/>
      <c r="G1126" s="248"/>
      <c r="H1126" s="248"/>
      <c r="I1126" s="248"/>
    </row>
    <row r="1127" spans="4:9" x14ac:dyDescent="0.2">
      <c r="D1127" s="248"/>
      <c r="E1127" s="248"/>
      <c r="F1127" s="248"/>
      <c r="G1127" s="248"/>
      <c r="H1127" s="248"/>
      <c r="I1127" s="248"/>
    </row>
    <row r="1128" spans="4:9" x14ac:dyDescent="0.2">
      <c r="D1128" s="248"/>
      <c r="E1128" s="248"/>
      <c r="F1128" s="248"/>
      <c r="G1128" s="248"/>
      <c r="H1128" s="248"/>
      <c r="I1128" s="248"/>
    </row>
    <row r="1129" spans="4:9" x14ac:dyDescent="0.2">
      <c r="D1129" s="248"/>
      <c r="E1129" s="248"/>
      <c r="F1129" s="248"/>
      <c r="G1129" s="248"/>
      <c r="H1129" s="248"/>
      <c r="I1129" s="248"/>
    </row>
    <row r="1130" spans="4:9" x14ac:dyDescent="0.2">
      <c r="D1130" s="248"/>
      <c r="E1130" s="248"/>
      <c r="F1130" s="248"/>
      <c r="G1130" s="248"/>
      <c r="H1130" s="248"/>
      <c r="I1130" s="248"/>
    </row>
    <row r="1131" spans="4:9" x14ac:dyDescent="0.2">
      <c r="D1131" s="248"/>
      <c r="E1131" s="248"/>
      <c r="F1131" s="248"/>
      <c r="G1131" s="248"/>
      <c r="H1131" s="248"/>
      <c r="I1131" s="248"/>
    </row>
    <row r="1132" spans="4:9" x14ac:dyDescent="0.2">
      <c r="D1132" s="248"/>
      <c r="E1132" s="248"/>
      <c r="F1132" s="248"/>
      <c r="G1132" s="248"/>
      <c r="H1132" s="248"/>
      <c r="I1132" s="248"/>
    </row>
    <row r="1133" spans="4:9" x14ac:dyDescent="0.2">
      <c r="D1133" s="248"/>
      <c r="E1133" s="248"/>
      <c r="F1133" s="248"/>
      <c r="G1133" s="248"/>
      <c r="H1133" s="248"/>
      <c r="I1133" s="248"/>
    </row>
    <row r="1134" spans="4:9" x14ac:dyDescent="0.2">
      <c r="D1134" s="248"/>
      <c r="E1134" s="248"/>
      <c r="F1134" s="248"/>
      <c r="G1134" s="248"/>
      <c r="H1134" s="248"/>
      <c r="I1134" s="248"/>
    </row>
    <row r="1135" spans="4:9" x14ac:dyDescent="0.2">
      <c r="D1135" s="248"/>
      <c r="E1135" s="248"/>
      <c r="F1135" s="248"/>
      <c r="G1135" s="248"/>
      <c r="H1135" s="248"/>
      <c r="I1135" s="248"/>
    </row>
    <row r="1136" spans="4:9" x14ac:dyDescent="0.2">
      <c r="D1136" s="248"/>
      <c r="E1136" s="248"/>
      <c r="F1136" s="248"/>
      <c r="G1136" s="248"/>
      <c r="H1136" s="248"/>
      <c r="I1136" s="248"/>
    </row>
    <row r="1137" spans="4:9" x14ac:dyDescent="0.2">
      <c r="D1137" s="248"/>
      <c r="E1137" s="248"/>
      <c r="F1137" s="248"/>
      <c r="G1137" s="248"/>
      <c r="H1137" s="248"/>
      <c r="I1137" s="248"/>
    </row>
    <row r="1138" spans="4:9" x14ac:dyDescent="0.2">
      <c r="D1138" s="248"/>
      <c r="E1138" s="248"/>
      <c r="F1138" s="248"/>
      <c r="G1138" s="248"/>
      <c r="H1138" s="248"/>
      <c r="I1138" s="248"/>
    </row>
    <row r="1139" spans="4:9" x14ac:dyDescent="0.2">
      <c r="D1139" s="248"/>
      <c r="E1139" s="248"/>
      <c r="F1139" s="248"/>
      <c r="G1139" s="248"/>
      <c r="H1139" s="248"/>
      <c r="I1139" s="248"/>
    </row>
    <row r="1140" spans="4:9" x14ac:dyDescent="0.2">
      <c r="D1140" s="248"/>
      <c r="E1140" s="248"/>
      <c r="F1140" s="248"/>
      <c r="G1140" s="248"/>
      <c r="H1140" s="248"/>
      <c r="I1140" s="248"/>
    </row>
    <row r="1141" spans="4:9" x14ac:dyDescent="0.2">
      <c r="D1141" s="248"/>
      <c r="E1141" s="248"/>
      <c r="F1141" s="248"/>
      <c r="G1141" s="248"/>
      <c r="H1141" s="248"/>
      <c r="I1141" s="248"/>
    </row>
    <row r="1142" spans="4:9" x14ac:dyDescent="0.2">
      <c r="D1142" s="248"/>
      <c r="E1142" s="248"/>
      <c r="F1142" s="248"/>
      <c r="G1142" s="248"/>
      <c r="H1142" s="248"/>
      <c r="I1142" s="248"/>
    </row>
    <row r="1143" spans="4:9" x14ac:dyDescent="0.2">
      <c r="D1143" s="248"/>
      <c r="E1143" s="248"/>
      <c r="F1143" s="248"/>
      <c r="G1143" s="248"/>
      <c r="H1143" s="248"/>
      <c r="I1143" s="248"/>
    </row>
    <row r="1144" spans="4:9" x14ac:dyDescent="0.2">
      <c r="D1144" s="248"/>
      <c r="E1144" s="248"/>
      <c r="F1144" s="248"/>
      <c r="G1144" s="248"/>
      <c r="H1144" s="248"/>
      <c r="I1144" s="248"/>
    </row>
    <row r="1145" spans="4:9" x14ac:dyDescent="0.2">
      <c r="D1145" s="248"/>
      <c r="E1145" s="248"/>
      <c r="F1145" s="248"/>
      <c r="G1145" s="248"/>
      <c r="H1145" s="248"/>
      <c r="I1145" s="248"/>
    </row>
    <row r="1146" spans="4:9" x14ac:dyDescent="0.2">
      <c r="D1146" s="248"/>
      <c r="E1146" s="248"/>
      <c r="F1146" s="248"/>
      <c r="G1146" s="248"/>
      <c r="H1146" s="248"/>
      <c r="I1146" s="248"/>
    </row>
    <row r="1147" spans="4:9" x14ac:dyDescent="0.2">
      <c r="D1147" s="248"/>
      <c r="E1147" s="248"/>
      <c r="F1147" s="248"/>
      <c r="G1147" s="248"/>
      <c r="H1147" s="248"/>
      <c r="I1147" s="248"/>
    </row>
    <row r="1148" spans="4:9" x14ac:dyDescent="0.2">
      <c r="D1148" s="248"/>
      <c r="E1148" s="248"/>
      <c r="F1148" s="248"/>
      <c r="G1148" s="248"/>
      <c r="H1148" s="248"/>
      <c r="I1148" s="248"/>
    </row>
    <row r="1149" spans="4:9" x14ac:dyDescent="0.2">
      <c r="D1149" s="248"/>
      <c r="E1149" s="248"/>
      <c r="F1149" s="248"/>
      <c r="G1149" s="248"/>
      <c r="H1149" s="248"/>
      <c r="I1149" s="248"/>
    </row>
    <row r="1150" spans="4:9" x14ac:dyDescent="0.2">
      <c r="D1150" s="248"/>
      <c r="E1150" s="248"/>
      <c r="F1150" s="248"/>
      <c r="G1150" s="248"/>
      <c r="H1150" s="248"/>
      <c r="I1150" s="248"/>
    </row>
    <row r="1151" spans="4:9" x14ac:dyDescent="0.2">
      <c r="D1151" s="248"/>
      <c r="E1151" s="248"/>
      <c r="F1151" s="248"/>
      <c r="G1151" s="248"/>
      <c r="H1151" s="248"/>
      <c r="I1151" s="248"/>
    </row>
    <row r="1152" spans="4:9" x14ac:dyDescent="0.2">
      <c r="D1152" s="248"/>
      <c r="E1152" s="248"/>
      <c r="F1152" s="248"/>
      <c r="G1152" s="248"/>
      <c r="H1152" s="248"/>
      <c r="I1152" s="248"/>
    </row>
    <row r="1153" spans="4:9" x14ac:dyDescent="0.2">
      <c r="D1153" s="248"/>
      <c r="E1153" s="248"/>
      <c r="F1153" s="248"/>
      <c r="G1153" s="248"/>
      <c r="H1153" s="248"/>
      <c r="I1153" s="248"/>
    </row>
    <row r="1154" spans="4:9" x14ac:dyDescent="0.2">
      <c r="D1154" s="248"/>
      <c r="E1154" s="248"/>
      <c r="F1154" s="248"/>
      <c r="G1154" s="248"/>
      <c r="H1154" s="248"/>
      <c r="I1154" s="248"/>
    </row>
    <row r="1155" spans="4:9" x14ac:dyDescent="0.2">
      <c r="D1155" s="248"/>
      <c r="E1155" s="248"/>
      <c r="F1155" s="248"/>
      <c r="G1155" s="248"/>
      <c r="H1155" s="248"/>
      <c r="I1155" s="248"/>
    </row>
    <row r="1156" spans="4:9" x14ac:dyDescent="0.2">
      <c r="D1156" s="248"/>
      <c r="E1156" s="248"/>
      <c r="F1156" s="248"/>
      <c r="G1156" s="248"/>
      <c r="H1156" s="248"/>
      <c r="I1156" s="248"/>
    </row>
    <row r="1157" spans="4:9" x14ac:dyDescent="0.2">
      <c r="D1157" s="248"/>
      <c r="E1157" s="248"/>
      <c r="F1157" s="248"/>
      <c r="G1157" s="248"/>
      <c r="H1157" s="248"/>
      <c r="I1157" s="248"/>
    </row>
    <row r="1158" spans="4:9" x14ac:dyDescent="0.2">
      <c r="D1158" s="248"/>
      <c r="E1158" s="248"/>
      <c r="F1158" s="248"/>
      <c r="G1158" s="248"/>
      <c r="H1158" s="248"/>
      <c r="I1158" s="248"/>
    </row>
    <row r="1159" spans="4:9" x14ac:dyDescent="0.2">
      <c r="D1159" s="248"/>
      <c r="E1159" s="248"/>
      <c r="F1159" s="248"/>
      <c r="G1159" s="248"/>
      <c r="H1159" s="248"/>
      <c r="I1159" s="248"/>
    </row>
    <row r="1160" spans="4:9" x14ac:dyDescent="0.2">
      <c r="D1160" s="248"/>
      <c r="E1160" s="248"/>
      <c r="F1160" s="248"/>
      <c r="G1160" s="248"/>
      <c r="H1160" s="248"/>
      <c r="I1160" s="248"/>
    </row>
    <row r="1161" spans="4:9" x14ac:dyDescent="0.2">
      <c r="D1161" s="248"/>
      <c r="E1161" s="248"/>
      <c r="F1161" s="248"/>
      <c r="G1161" s="248"/>
      <c r="H1161" s="248"/>
      <c r="I1161" s="248"/>
    </row>
    <row r="1162" spans="4:9" x14ac:dyDescent="0.2">
      <c r="D1162" s="248"/>
      <c r="E1162" s="248"/>
      <c r="F1162" s="248"/>
      <c r="G1162" s="248"/>
      <c r="H1162" s="248"/>
      <c r="I1162" s="248"/>
    </row>
    <row r="1163" spans="4:9" x14ac:dyDescent="0.2">
      <c r="D1163" s="248"/>
      <c r="E1163" s="248"/>
      <c r="F1163" s="248"/>
      <c r="G1163" s="248"/>
      <c r="H1163" s="248"/>
      <c r="I1163" s="248"/>
    </row>
    <row r="1164" spans="4:9" x14ac:dyDescent="0.2">
      <c r="D1164" s="248"/>
      <c r="E1164" s="248"/>
      <c r="F1164" s="248"/>
      <c r="G1164" s="248"/>
      <c r="H1164" s="248"/>
      <c r="I1164" s="248"/>
    </row>
    <row r="1165" spans="4:9" x14ac:dyDescent="0.2">
      <c r="D1165" s="248"/>
      <c r="E1165" s="248"/>
      <c r="F1165" s="248"/>
      <c r="G1165" s="248"/>
      <c r="H1165" s="248"/>
      <c r="I1165" s="248"/>
    </row>
    <row r="1166" spans="4:9" x14ac:dyDescent="0.2">
      <c r="D1166" s="248"/>
      <c r="E1166" s="248"/>
      <c r="F1166" s="248"/>
      <c r="G1166" s="248"/>
      <c r="H1166" s="248"/>
      <c r="I1166" s="248"/>
    </row>
    <row r="1167" spans="4:9" x14ac:dyDescent="0.2">
      <c r="D1167" s="248"/>
      <c r="E1167" s="248"/>
      <c r="F1167" s="248"/>
      <c r="G1167" s="248"/>
      <c r="H1167" s="248"/>
      <c r="I1167" s="248"/>
    </row>
    <row r="1168" spans="4:9" x14ac:dyDescent="0.2">
      <c r="D1168" s="248"/>
      <c r="E1168" s="248"/>
      <c r="F1168" s="248"/>
      <c r="G1168" s="248"/>
      <c r="H1168" s="248"/>
      <c r="I1168" s="248"/>
    </row>
    <row r="1169" spans="4:9" x14ac:dyDescent="0.2">
      <c r="D1169" s="248"/>
      <c r="E1169" s="248"/>
      <c r="F1169" s="248"/>
      <c r="G1169" s="248"/>
      <c r="H1169" s="248"/>
      <c r="I1169" s="248"/>
    </row>
    <row r="1170" spans="4:9" x14ac:dyDescent="0.2">
      <c r="D1170" s="248"/>
      <c r="E1170" s="248"/>
      <c r="F1170" s="248"/>
      <c r="G1170" s="248"/>
      <c r="H1170" s="248"/>
      <c r="I1170" s="248"/>
    </row>
    <row r="1171" spans="4:9" x14ac:dyDescent="0.2">
      <c r="D1171" s="248"/>
      <c r="E1171" s="248"/>
      <c r="F1171" s="248"/>
      <c r="G1171" s="248"/>
      <c r="H1171" s="248"/>
      <c r="I1171" s="248"/>
    </row>
    <row r="1172" spans="4:9" x14ac:dyDescent="0.2">
      <c r="D1172" s="248"/>
      <c r="E1172" s="248"/>
      <c r="F1172" s="248"/>
      <c r="G1172" s="248"/>
      <c r="H1172" s="248"/>
      <c r="I1172" s="248"/>
    </row>
    <row r="1173" spans="4:9" x14ac:dyDescent="0.2">
      <c r="D1173" s="248"/>
      <c r="E1173" s="248"/>
      <c r="F1173" s="248"/>
      <c r="G1173" s="248"/>
      <c r="H1173" s="248"/>
      <c r="I1173" s="248"/>
    </row>
    <row r="1174" spans="4:9" x14ac:dyDescent="0.2">
      <c r="D1174" s="248"/>
      <c r="E1174" s="248"/>
      <c r="F1174" s="248"/>
      <c r="G1174" s="248"/>
      <c r="H1174" s="248"/>
      <c r="I1174" s="248"/>
    </row>
    <row r="1175" spans="4:9" x14ac:dyDescent="0.2">
      <c r="D1175" s="248"/>
      <c r="E1175" s="248"/>
      <c r="F1175" s="248"/>
      <c r="G1175" s="248"/>
      <c r="H1175" s="248"/>
      <c r="I1175" s="248"/>
    </row>
    <row r="1176" spans="4:9" x14ac:dyDescent="0.2">
      <c r="D1176" s="248"/>
      <c r="E1176" s="248"/>
      <c r="F1176" s="248"/>
      <c r="G1176" s="248"/>
      <c r="H1176" s="248"/>
      <c r="I1176" s="248"/>
    </row>
    <row r="1177" spans="4:9" x14ac:dyDescent="0.2">
      <c r="D1177" s="248"/>
      <c r="E1177" s="248"/>
      <c r="F1177" s="248"/>
      <c r="G1177" s="248"/>
      <c r="H1177" s="248"/>
      <c r="I1177" s="248"/>
    </row>
    <row r="1178" spans="4:9" x14ac:dyDescent="0.2">
      <c r="D1178" s="248"/>
      <c r="E1178" s="248"/>
      <c r="F1178" s="248"/>
      <c r="G1178" s="248"/>
      <c r="H1178" s="248"/>
      <c r="I1178" s="248"/>
    </row>
    <row r="1179" spans="4:9" x14ac:dyDescent="0.2">
      <c r="D1179" s="248"/>
      <c r="E1179" s="248"/>
      <c r="F1179" s="248"/>
      <c r="G1179" s="248"/>
      <c r="H1179" s="248"/>
      <c r="I1179" s="248"/>
    </row>
    <row r="1180" spans="4:9" x14ac:dyDescent="0.2">
      <c r="D1180" s="248"/>
      <c r="E1180" s="248"/>
      <c r="F1180" s="248"/>
      <c r="G1180" s="248"/>
      <c r="H1180" s="248"/>
      <c r="I1180" s="248"/>
    </row>
    <row r="1181" spans="4:9" x14ac:dyDescent="0.2">
      <c r="D1181" s="248"/>
      <c r="E1181" s="248"/>
      <c r="F1181" s="248"/>
      <c r="G1181" s="248"/>
      <c r="H1181" s="248"/>
      <c r="I1181" s="248"/>
    </row>
    <row r="1182" spans="4:9" x14ac:dyDescent="0.2">
      <c r="D1182" s="248"/>
      <c r="E1182" s="248"/>
      <c r="F1182" s="248"/>
      <c r="G1182" s="248"/>
      <c r="H1182" s="248"/>
      <c r="I1182" s="248"/>
    </row>
    <row r="1183" spans="4:9" x14ac:dyDescent="0.2">
      <c r="D1183" s="248"/>
      <c r="E1183" s="248"/>
      <c r="F1183" s="248"/>
      <c r="G1183" s="248"/>
      <c r="H1183" s="248"/>
      <c r="I1183" s="248"/>
    </row>
    <row r="1184" spans="4:9" x14ac:dyDescent="0.2">
      <c r="D1184" s="248"/>
      <c r="E1184" s="248"/>
      <c r="F1184" s="248"/>
      <c r="G1184" s="248"/>
      <c r="H1184" s="248"/>
      <c r="I1184" s="248"/>
    </row>
    <row r="1185" spans="4:9" x14ac:dyDescent="0.2">
      <c r="D1185" s="248"/>
      <c r="E1185" s="248"/>
      <c r="F1185" s="248"/>
      <c r="G1185" s="248"/>
      <c r="H1185" s="248"/>
      <c r="I1185" s="248"/>
    </row>
    <row r="1186" spans="4:9" x14ac:dyDescent="0.2">
      <c r="D1186" s="248"/>
      <c r="E1186" s="248"/>
      <c r="F1186" s="248"/>
      <c r="G1186" s="248"/>
      <c r="H1186" s="248"/>
      <c r="I1186" s="248"/>
    </row>
    <row r="1187" spans="4:9" x14ac:dyDescent="0.2">
      <c r="D1187" s="248"/>
      <c r="E1187" s="248"/>
      <c r="F1187" s="248"/>
      <c r="G1187" s="248"/>
      <c r="H1187" s="248"/>
      <c r="I1187" s="248"/>
    </row>
    <row r="1188" spans="4:9" x14ac:dyDescent="0.2">
      <c r="D1188" s="248"/>
      <c r="E1188" s="248"/>
      <c r="F1188" s="248"/>
      <c r="G1188" s="248"/>
      <c r="H1188" s="248"/>
      <c r="I1188" s="248"/>
    </row>
    <row r="1189" spans="4:9" x14ac:dyDescent="0.2">
      <c r="D1189" s="248"/>
      <c r="E1189" s="248"/>
      <c r="F1189" s="248"/>
      <c r="G1189" s="248"/>
      <c r="H1189" s="248"/>
      <c r="I1189" s="248"/>
    </row>
    <row r="1190" spans="4:9" x14ac:dyDescent="0.2">
      <c r="D1190" s="248"/>
      <c r="E1190" s="248"/>
      <c r="F1190" s="248"/>
      <c r="G1190" s="248"/>
      <c r="H1190" s="248"/>
      <c r="I1190" s="248"/>
    </row>
    <row r="1191" spans="4:9" x14ac:dyDescent="0.2">
      <c r="D1191" s="248"/>
      <c r="E1191" s="248"/>
      <c r="F1191" s="248"/>
      <c r="G1191" s="248"/>
      <c r="H1191" s="248"/>
      <c r="I1191" s="248"/>
    </row>
    <row r="1192" spans="4:9" x14ac:dyDescent="0.2">
      <c r="D1192" s="248"/>
      <c r="E1192" s="248"/>
      <c r="F1192" s="248"/>
      <c r="G1192" s="248"/>
      <c r="H1192" s="248"/>
      <c r="I1192" s="248"/>
    </row>
    <row r="1193" spans="4:9" x14ac:dyDescent="0.2">
      <c r="D1193" s="248"/>
      <c r="E1193" s="248"/>
      <c r="F1193" s="248"/>
      <c r="G1193" s="248"/>
      <c r="H1193" s="248"/>
      <c r="I1193" s="248"/>
    </row>
    <row r="1194" spans="4:9" x14ac:dyDescent="0.2">
      <c r="D1194" s="248"/>
      <c r="E1194" s="248"/>
      <c r="F1194" s="248"/>
      <c r="G1194" s="248"/>
      <c r="H1194" s="248"/>
      <c r="I1194" s="248"/>
    </row>
    <row r="1195" spans="4:9" x14ac:dyDescent="0.2">
      <c r="D1195" s="248"/>
      <c r="E1195" s="248"/>
      <c r="F1195" s="248"/>
      <c r="G1195" s="248"/>
      <c r="H1195" s="248"/>
      <c r="I1195" s="248"/>
    </row>
    <row r="1196" spans="4:9" x14ac:dyDescent="0.2">
      <c r="D1196" s="248"/>
      <c r="E1196" s="248"/>
      <c r="F1196" s="248"/>
      <c r="G1196" s="248"/>
      <c r="H1196" s="248"/>
      <c r="I1196" s="248"/>
    </row>
    <row r="1197" spans="4:9" x14ac:dyDescent="0.2">
      <c r="D1197" s="248"/>
      <c r="E1197" s="248"/>
      <c r="F1197" s="248"/>
      <c r="G1197" s="248"/>
      <c r="H1197" s="248"/>
      <c r="I1197" s="248"/>
    </row>
    <row r="1198" spans="4:9" x14ac:dyDescent="0.2">
      <c r="D1198" s="248"/>
      <c r="E1198" s="248"/>
      <c r="F1198" s="248"/>
      <c r="G1198" s="248"/>
      <c r="H1198" s="248"/>
      <c r="I1198" s="248"/>
    </row>
    <row r="1199" spans="4:9" x14ac:dyDescent="0.2">
      <c r="D1199" s="248"/>
      <c r="E1199" s="248"/>
      <c r="F1199" s="248"/>
      <c r="G1199" s="248"/>
      <c r="H1199" s="248"/>
      <c r="I1199" s="248"/>
    </row>
    <row r="1200" spans="4:9" x14ac:dyDescent="0.2">
      <c r="D1200" s="248"/>
      <c r="E1200" s="248"/>
      <c r="F1200" s="248"/>
      <c r="G1200" s="248"/>
      <c r="H1200" s="248"/>
      <c r="I1200" s="248"/>
    </row>
    <row r="1201" spans="4:9" x14ac:dyDescent="0.2">
      <c r="D1201" s="248"/>
      <c r="E1201" s="248"/>
      <c r="F1201" s="248"/>
      <c r="G1201" s="248"/>
      <c r="H1201" s="248"/>
      <c r="I1201" s="248"/>
    </row>
    <row r="1202" spans="4:9" x14ac:dyDescent="0.2">
      <c r="D1202" s="248"/>
      <c r="E1202" s="248"/>
      <c r="F1202" s="248"/>
      <c r="G1202" s="248"/>
      <c r="H1202" s="248"/>
      <c r="I1202" s="248"/>
    </row>
    <row r="1203" spans="4:9" x14ac:dyDescent="0.2">
      <c r="D1203" s="248"/>
      <c r="E1203" s="248"/>
      <c r="F1203" s="248"/>
      <c r="G1203" s="248"/>
      <c r="H1203" s="248"/>
      <c r="I1203" s="248"/>
    </row>
    <row r="1204" spans="4:9" x14ac:dyDescent="0.2">
      <c r="D1204" s="248"/>
      <c r="E1204" s="248"/>
      <c r="F1204" s="248"/>
      <c r="G1204" s="248"/>
      <c r="H1204" s="248"/>
      <c r="I1204" s="248"/>
    </row>
    <row r="1205" spans="4:9" x14ac:dyDescent="0.2">
      <c r="D1205" s="248"/>
      <c r="E1205" s="248"/>
      <c r="F1205" s="248"/>
      <c r="G1205" s="248"/>
      <c r="H1205" s="248"/>
      <c r="I1205" s="248"/>
    </row>
    <row r="1206" spans="4:9" x14ac:dyDescent="0.2">
      <c r="D1206" s="248"/>
      <c r="E1206" s="248"/>
      <c r="F1206" s="248"/>
      <c r="G1206" s="248"/>
      <c r="H1206" s="248"/>
      <c r="I1206" s="248"/>
    </row>
    <row r="1207" spans="4:9" x14ac:dyDescent="0.2">
      <c r="D1207" s="248"/>
      <c r="E1207" s="248"/>
      <c r="F1207" s="248"/>
      <c r="G1207" s="248"/>
      <c r="H1207" s="248"/>
      <c r="I1207" s="248"/>
    </row>
    <row r="1208" spans="4:9" x14ac:dyDescent="0.2">
      <c r="D1208" s="248"/>
      <c r="E1208" s="248"/>
      <c r="F1208" s="248"/>
      <c r="G1208" s="248"/>
      <c r="H1208" s="248"/>
      <c r="I1208" s="248"/>
    </row>
    <row r="1209" spans="4:9" x14ac:dyDescent="0.2">
      <c r="D1209" s="248"/>
      <c r="E1209" s="248"/>
      <c r="F1209" s="248"/>
      <c r="G1209" s="248"/>
      <c r="H1209" s="248"/>
      <c r="I1209" s="248"/>
    </row>
    <row r="1210" spans="4:9" x14ac:dyDescent="0.2">
      <c r="D1210" s="248"/>
      <c r="E1210" s="248"/>
      <c r="F1210" s="248"/>
      <c r="G1210" s="248"/>
      <c r="H1210" s="248"/>
      <c r="I1210" s="248"/>
    </row>
    <row r="1211" spans="4:9" x14ac:dyDescent="0.2">
      <c r="D1211" s="248"/>
      <c r="E1211" s="248"/>
      <c r="F1211" s="248"/>
      <c r="G1211" s="248"/>
      <c r="H1211" s="248"/>
      <c r="I1211" s="248"/>
    </row>
    <row r="1212" spans="4:9" x14ac:dyDescent="0.2">
      <c r="D1212" s="248"/>
      <c r="E1212" s="248"/>
      <c r="F1212" s="248"/>
      <c r="G1212" s="248"/>
      <c r="H1212" s="248"/>
      <c r="I1212" s="248"/>
    </row>
    <row r="1213" spans="4:9" x14ac:dyDescent="0.2">
      <c r="D1213" s="248"/>
      <c r="E1213" s="248"/>
      <c r="F1213" s="248"/>
      <c r="G1213" s="248"/>
      <c r="H1213" s="248"/>
      <c r="I1213" s="248"/>
    </row>
    <row r="1214" spans="4:9" x14ac:dyDescent="0.2">
      <c r="D1214" s="248"/>
      <c r="E1214" s="248"/>
      <c r="F1214" s="248"/>
      <c r="G1214" s="248"/>
      <c r="H1214" s="248"/>
      <c r="I1214" s="248"/>
    </row>
    <row r="1215" spans="4:9" x14ac:dyDescent="0.2">
      <c r="D1215" s="248"/>
      <c r="E1215" s="248"/>
      <c r="F1215" s="248"/>
      <c r="G1215" s="248"/>
      <c r="H1215" s="248"/>
      <c r="I1215" s="248"/>
    </row>
    <row r="1216" spans="4:9" x14ac:dyDescent="0.2">
      <c r="D1216" s="248"/>
      <c r="E1216" s="248"/>
      <c r="F1216" s="248"/>
      <c r="G1216" s="248"/>
      <c r="H1216" s="248"/>
      <c r="I1216" s="248"/>
    </row>
    <row r="1217" spans="4:9" x14ac:dyDescent="0.2">
      <c r="D1217" s="248"/>
      <c r="E1217" s="248"/>
      <c r="F1217" s="248"/>
      <c r="G1217" s="248"/>
      <c r="H1217" s="248"/>
      <c r="I1217" s="248"/>
    </row>
    <row r="1218" spans="4:9" x14ac:dyDescent="0.2">
      <c r="D1218" s="248"/>
      <c r="E1218" s="248"/>
      <c r="F1218" s="248"/>
      <c r="G1218" s="248"/>
      <c r="H1218" s="248"/>
      <c r="I1218" s="248"/>
    </row>
    <row r="1219" spans="4:9" x14ac:dyDescent="0.2">
      <c r="D1219" s="248"/>
      <c r="E1219" s="248"/>
      <c r="F1219" s="248"/>
      <c r="G1219" s="248"/>
      <c r="H1219" s="248"/>
      <c r="I1219" s="248"/>
    </row>
    <row r="1220" spans="4:9" x14ac:dyDescent="0.2">
      <c r="D1220" s="248"/>
      <c r="E1220" s="248"/>
      <c r="F1220" s="248"/>
      <c r="G1220" s="248"/>
      <c r="H1220" s="248"/>
      <c r="I1220" s="248"/>
    </row>
    <row r="1221" spans="4:9" x14ac:dyDescent="0.2">
      <c r="D1221" s="248"/>
      <c r="E1221" s="248"/>
      <c r="F1221" s="248"/>
      <c r="G1221" s="248"/>
      <c r="H1221" s="248"/>
      <c r="I1221" s="248"/>
    </row>
    <row r="1222" spans="4:9" x14ac:dyDescent="0.2">
      <c r="D1222" s="248"/>
      <c r="E1222" s="248"/>
      <c r="F1222" s="248"/>
      <c r="G1222" s="248"/>
      <c r="H1222" s="248"/>
      <c r="I1222" s="248"/>
    </row>
    <row r="1223" spans="4:9" x14ac:dyDescent="0.2">
      <c r="D1223" s="248"/>
      <c r="E1223" s="248"/>
      <c r="F1223" s="248"/>
      <c r="G1223" s="248"/>
      <c r="H1223" s="248"/>
      <c r="I1223" s="248"/>
    </row>
    <row r="1224" spans="4:9" x14ac:dyDescent="0.2">
      <c r="D1224" s="248"/>
      <c r="E1224" s="248"/>
      <c r="F1224" s="248"/>
      <c r="G1224" s="248"/>
      <c r="H1224" s="248"/>
      <c r="I1224" s="248"/>
    </row>
    <row r="1225" spans="4:9" x14ac:dyDescent="0.2">
      <c r="D1225" s="248"/>
      <c r="E1225" s="248"/>
      <c r="F1225" s="248"/>
      <c r="G1225" s="248"/>
      <c r="H1225" s="248"/>
      <c r="I1225" s="248"/>
    </row>
    <row r="1226" spans="4:9" x14ac:dyDescent="0.2">
      <c r="D1226" s="248"/>
      <c r="E1226" s="248"/>
      <c r="F1226" s="248"/>
      <c r="G1226" s="248"/>
      <c r="H1226" s="248"/>
      <c r="I1226" s="248"/>
    </row>
    <row r="1227" spans="4:9" x14ac:dyDescent="0.2">
      <c r="D1227" s="248"/>
      <c r="E1227" s="248"/>
      <c r="F1227" s="248"/>
      <c r="G1227" s="248"/>
      <c r="H1227" s="248"/>
      <c r="I1227" s="248"/>
    </row>
    <row r="1228" spans="4:9" x14ac:dyDescent="0.2">
      <c r="D1228" s="248"/>
      <c r="E1228" s="248"/>
      <c r="F1228" s="248"/>
      <c r="G1228" s="248"/>
      <c r="H1228" s="248"/>
      <c r="I1228" s="248"/>
    </row>
    <row r="1229" spans="4:9" x14ac:dyDescent="0.2">
      <c r="D1229" s="248"/>
      <c r="E1229" s="248"/>
      <c r="F1229" s="248"/>
      <c r="G1229" s="248"/>
      <c r="H1229" s="248"/>
      <c r="I1229" s="248"/>
    </row>
    <row r="1230" spans="4:9" x14ac:dyDescent="0.2">
      <c r="D1230" s="248"/>
      <c r="E1230" s="248"/>
      <c r="F1230" s="248"/>
      <c r="G1230" s="248"/>
      <c r="H1230" s="248"/>
      <c r="I1230" s="248"/>
    </row>
    <row r="1231" spans="4:9" x14ac:dyDescent="0.2">
      <c r="D1231" s="248"/>
      <c r="E1231" s="248"/>
      <c r="F1231" s="248"/>
      <c r="G1231" s="248"/>
      <c r="H1231" s="248"/>
      <c r="I1231" s="248"/>
    </row>
    <row r="1232" spans="4:9" x14ac:dyDescent="0.2">
      <c r="D1232" s="248"/>
      <c r="E1232" s="248"/>
      <c r="F1232" s="248"/>
      <c r="G1232" s="248"/>
      <c r="H1232" s="248"/>
      <c r="I1232" s="248"/>
    </row>
    <row r="1233" spans="4:9" x14ac:dyDescent="0.2">
      <c r="D1233" s="248"/>
      <c r="E1233" s="248"/>
      <c r="F1233" s="248"/>
      <c r="G1233" s="248"/>
      <c r="H1233" s="248"/>
      <c r="I1233" s="248"/>
    </row>
    <row r="1234" spans="4:9" x14ac:dyDescent="0.2">
      <c r="D1234" s="248"/>
      <c r="E1234" s="248"/>
      <c r="F1234" s="248"/>
      <c r="G1234" s="248"/>
      <c r="H1234" s="248"/>
      <c r="I1234" s="248"/>
    </row>
    <row r="1235" spans="4:9" x14ac:dyDescent="0.2">
      <c r="D1235" s="248"/>
      <c r="E1235" s="248"/>
      <c r="F1235" s="248"/>
      <c r="G1235" s="248"/>
      <c r="H1235" s="248"/>
      <c r="I1235" s="248"/>
    </row>
    <row r="1236" spans="4:9" x14ac:dyDescent="0.2">
      <c r="D1236" s="248"/>
      <c r="E1236" s="248"/>
      <c r="F1236" s="248"/>
      <c r="G1236" s="248"/>
      <c r="H1236" s="248"/>
      <c r="I1236" s="248"/>
    </row>
    <row r="1237" spans="4:9" x14ac:dyDescent="0.2">
      <c r="D1237" s="248"/>
      <c r="E1237" s="248"/>
      <c r="F1237" s="248"/>
      <c r="G1237" s="248"/>
      <c r="H1237" s="248"/>
      <c r="I1237" s="248"/>
    </row>
    <row r="1238" spans="4:9" x14ac:dyDescent="0.2">
      <c r="D1238" s="248"/>
      <c r="E1238" s="248"/>
      <c r="F1238" s="248"/>
      <c r="G1238" s="248"/>
      <c r="H1238" s="248"/>
      <c r="I1238" s="248"/>
    </row>
    <row r="1239" spans="4:9" x14ac:dyDescent="0.2">
      <c r="D1239" s="248"/>
      <c r="E1239" s="248"/>
      <c r="F1239" s="248"/>
      <c r="G1239" s="248"/>
      <c r="H1239" s="248"/>
      <c r="I1239" s="248"/>
    </row>
    <row r="1240" spans="4:9" x14ac:dyDescent="0.2">
      <c r="D1240" s="248"/>
      <c r="E1240" s="248"/>
      <c r="F1240" s="248"/>
      <c r="G1240" s="248"/>
      <c r="H1240" s="248"/>
      <c r="I1240" s="248"/>
    </row>
    <row r="1241" spans="4:9" x14ac:dyDescent="0.2">
      <c r="D1241" s="248"/>
      <c r="E1241" s="248"/>
      <c r="F1241" s="248"/>
      <c r="G1241" s="248"/>
      <c r="H1241" s="248"/>
      <c r="I1241" s="248"/>
    </row>
    <row r="1242" spans="4:9" x14ac:dyDescent="0.2">
      <c r="D1242" s="248"/>
      <c r="E1242" s="248"/>
      <c r="F1242" s="248"/>
      <c r="G1242" s="248"/>
      <c r="H1242" s="248"/>
      <c r="I1242" s="248"/>
    </row>
    <row r="1243" spans="4:9" x14ac:dyDescent="0.2">
      <c r="D1243" s="248"/>
      <c r="E1243" s="248"/>
      <c r="F1243" s="248"/>
      <c r="G1243" s="248"/>
      <c r="H1243" s="248"/>
      <c r="I1243" s="248"/>
    </row>
    <row r="1244" spans="4:9" x14ac:dyDescent="0.2">
      <c r="D1244" s="248"/>
      <c r="E1244" s="248"/>
      <c r="F1244" s="248"/>
      <c r="G1244" s="248"/>
      <c r="H1244" s="248"/>
      <c r="I1244" s="248"/>
    </row>
    <row r="1245" spans="4:9" x14ac:dyDescent="0.2">
      <c r="D1245" s="248"/>
      <c r="E1245" s="248"/>
      <c r="F1245" s="248"/>
      <c r="G1245" s="248"/>
      <c r="H1245" s="248"/>
      <c r="I1245" s="248"/>
    </row>
    <row r="1246" spans="4:9" x14ac:dyDescent="0.2">
      <c r="D1246" s="248"/>
      <c r="E1246" s="248"/>
      <c r="F1246" s="248"/>
      <c r="G1246" s="248"/>
      <c r="H1246" s="248"/>
      <c r="I1246" s="248"/>
    </row>
    <row r="1247" spans="4:9" x14ac:dyDescent="0.2">
      <c r="D1247" s="248"/>
      <c r="E1247" s="248"/>
      <c r="F1247" s="248"/>
      <c r="G1247" s="248"/>
      <c r="H1247" s="248"/>
      <c r="I1247" s="248"/>
    </row>
    <row r="1248" spans="4:9" x14ac:dyDescent="0.2">
      <c r="D1248" s="248"/>
      <c r="E1248" s="248"/>
      <c r="F1248" s="248"/>
      <c r="G1248" s="248"/>
      <c r="H1248" s="248"/>
      <c r="I1248" s="248"/>
    </row>
    <row r="1249" spans="4:9" x14ac:dyDescent="0.2">
      <c r="D1249" s="248"/>
      <c r="E1249" s="248"/>
      <c r="F1249" s="248"/>
      <c r="G1249" s="248"/>
      <c r="H1249" s="248"/>
      <c r="I1249" s="248"/>
    </row>
    <row r="1250" spans="4:9" x14ac:dyDescent="0.2">
      <c r="D1250" s="248"/>
      <c r="E1250" s="248"/>
      <c r="F1250" s="248"/>
      <c r="G1250" s="248"/>
      <c r="H1250" s="248"/>
      <c r="I1250" s="248"/>
    </row>
    <row r="1251" spans="4:9" x14ac:dyDescent="0.2">
      <c r="D1251" s="248"/>
      <c r="E1251" s="248"/>
      <c r="F1251" s="248"/>
      <c r="G1251" s="248"/>
      <c r="H1251" s="248"/>
      <c r="I1251" s="248"/>
    </row>
    <row r="1252" spans="4:9" x14ac:dyDescent="0.2">
      <c r="D1252" s="248"/>
      <c r="E1252" s="248"/>
      <c r="F1252" s="248"/>
      <c r="G1252" s="248"/>
      <c r="H1252" s="248"/>
      <c r="I1252" s="248"/>
    </row>
    <row r="1253" spans="4:9" x14ac:dyDescent="0.2">
      <c r="D1253" s="248"/>
      <c r="E1253" s="248"/>
      <c r="F1253" s="248"/>
      <c r="G1253" s="248"/>
      <c r="H1253" s="248"/>
      <c r="I1253" s="248"/>
    </row>
    <row r="1254" spans="4:9" x14ac:dyDescent="0.2">
      <c r="D1254" s="248"/>
      <c r="E1254" s="248"/>
      <c r="F1254" s="248"/>
      <c r="G1254" s="248"/>
      <c r="H1254" s="248"/>
      <c r="I1254" s="248"/>
    </row>
    <row r="1255" spans="4:9" x14ac:dyDescent="0.2">
      <c r="D1255" s="248"/>
      <c r="E1255" s="248"/>
      <c r="F1255" s="248"/>
      <c r="G1255" s="248"/>
      <c r="H1255" s="248"/>
      <c r="I1255" s="248"/>
    </row>
    <row r="1256" spans="4:9" x14ac:dyDescent="0.2">
      <c r="D1256" s="248"/>
      <c r="E1256" s="248"/>
      <c r="F1256" s="248"/>
      <c r="G1256" s="248"/>
      <c r="H1256" s="248"/>
      <c r="I1256" s="248"/>
    </row>
    <row r="1257" spans="4:9" x14ac:dyDescent="0.2">
      <c r="D1257" s="248"/>
      <c r="E1257" s="248"/>
      <c r="F1257" s="248"/>
      <c r="G1257" s="248"/>
      <c r="H1257" s="248"/>
      <c r="I1257" s="248"/>
    </row>
    <row r="1258" spans="4:9" x14ac:dyDescent="0.2">
      <c r="D1258" s="248"/>
      <c r="E1258" s="248"/>
      <c r="F1258" s="248"/>
      <c r="G1258" s="248"/>
      <c r="H1258" s="248"/>
      <c r="I1258" s="248"/>
    </row>
    <row r="1259" spans="4:9" x14ac:dyDescent="0.2">
      <c r="D1259" s="248"/>
      <c r="E1259" s="248"/>
      <c r="F1259" s="248"/>
      <c r="G1259" s="248"/>
      <c r="H1259" s="248"/>
      <c r="I1259" s="248"/>
    </row>
    <row r="1260" spans="4:9" x14ac:dyDescent="0.2">
      <c r="D1260" s="248"/>
      <c r="E1260" s="248"/>
      <c r="F1260" s="248"/>
      <c r="G1260" s="248"/>
      <c r="H1260" s="248"/>
      <c r="I1260" s="248"/>
    </row>
    <row r="1261" spans="4:9" x14ac:dyDescent="0.2">
      <c r="D1261" s="248"/>
      <c r="E1261" s="248"/>
      <c r="F1261" s="248"/>
      <c r="G1261" s="248"/>
      <c r="H1261" s="248"/>
      <c r="I1261" s="248"/>
    </row>
    <row r="1262" spans="4:9" x14ac:dyDescent="0.2">
      <c r="D1262" s="248"/>
      <c r="E1262" s="248"/>
      <c r="F1262" s="248"/>
      <c r="G1262" s="248"/>
      <c r="H1262" s="248"/>
      <c r="I1262" s="248"/>
    </row>
    <row r="1263" spans="4:9" x14ac:dyDescent="0.2">
      <c r="D1263" s="248"/>
      <c r="E1263" s="248"/>
      <c r="F1263" s="248"/>
      <c r="G1263" s="248"/>
      <c r="H1263" s="248"/>
      <c r="I1263" s="248"/>
    </row>
    <row r="1264" spans="4:9" x14ac:dyDescent="0.2">
      <c r="D1264" s="248"/>
      <c r="E1264" s="248"/>
      <c r="F1264" s="248"/>
      <c r="G1264" s="248"/>
      <c r="H1264" s="248"/>
      <c r="I1264" s="248"/>
    </row>
    <row r="1265" spans="4:9" x14ac:dyDescent="0.2">
      <c r="D1265" s="248"/>
      <c r="E1265" s="248"/>
      <c r="F1265" s="248"/>
      <c r="G1265" s="248"/>
      <c r="H1265" s="248"/>
      <c r="I1265" s="248"/>
    </row>
    <row r="1266" spans="4:9" x14ac:dyDescent="0.2">
      <c r="D1266" s="248"/>
      <c r="E1266" s="248"/>
      <c r="F1266" s="248"/>
      <c r="G1266" s="248"/>
      <c r="H1266" s="248"/>
      <c r="I1266" s="248"/>
    </row>
    <row r="1267" spans="4:9" x14ac:dyDescent="0.2">
      <c r="D1267" s="248"/>
      <c r="E1267" s="248"/>
      <c r="F1267" s="248"/>
      <c r="G1267" s="248"/>
      <c r="H1267" s="248"/>
      <c r="I1267" s="248"/>
    </row>
    <row r="1268" spans="4:9" x14ac:dyDescent="0.2">
      <c r="D1268" s="248"/>
      <c r="E1268" s="248"/>
      <c r="F1268" s="248"/>
      <c r="G1268" s="248"/>
      <c r="H1268" s="248"/>
      <c r="I1268" s="248"/>
    </row>
    <row r="1269" spans="4:9" x14ac:dyDescent="0.2">
      <c r="D1269" s="248"/>
      <c r="E1269" s="248"/>
      <c r="F1269" s="248"/>
      <c r="G1269" s="248"/>
      <c r="H1269" s="248"/>
      <c r="I1269" s="248"/>
    </row>
    <row r="1270" spans="4:9" x14ac:dyDescent="0.2">
      <c r="D1270" s="248"/>
      <c r="E1270" s="248"/>
      <c r="F1270" s="248"/>
      <c r="G1270" s="248"/>
      <c r="H1270" s="248"/>
      <c r="I1270" s="248"/>
    </row>
    <row r="1271" spans="4:9" x14ac:dyDescent="0.2">
      <c r="D1271" s="248"/>
      <c r="E1271" s="248"/>
      <c r="F1271" s="248"/>
      <c r="G1271" s="248"/>
      <c r="H1271" s="248"/>
      <c r="I1271" s="248"/>
    </row>
    <row r="1272" spans="4:9" x14ac:dyDescent="0.2">
      <c r="D1272" s="248"/>
      <c r="E1272" s="248"/>
      <c r="F1272" s="248"/>
      <c r="G1272" s="248"/>
      <c r="H1272" s="248"/>
      <c r="I1272" s="248"/>
    </row>
    <row r="1273" spans="4:9" x14ac:dyDescent="0.2">
      <c r="D1273" s="248"/>
      <c r="E1273" s="248"/>
      <c r="F1273" s="248"/>
      <c r="G1273" s="248"/>
      <c r="H1273" s="248"/>
      <c r="I1273" s="248"/>
    </row>
    <row r="1274" spans="4:9" x14ac:dyDescent="0.2">
      <c r="D1274" s="248"/>
      <c r="E1274" s="248"/>
      <c r="F1274" s="248"/>
      <c r="G1274" s="248"/>
      <c r="H1274" s="248"/>
      <c r="I1274" s="248"/>
    </row>
    <row r="1275" spans="4:9" x14ac:dyDescent="0.2">
      <c r="D1275" s="248"/>
      <c r="E1275" s="248"/>
      <c r="F1275" s="248"/>
      <c r="G1275" s="248"/>
      <c r="H1275" s="248"/>
      <c r="I1275" s="248"/>
    </row>
    <row r="1276" spans="4:9" x14ac:dyDescent="0.2">
      <c r="D1276" s="248"/>
      <c r="E1276" s="248"/>
      <c r="F1276" s="248"/>
      <c r="G1276" s="248"/>
      <c r="H1276" s="248"/>
      <c r="I1276" s="248"/>
    </row>
    <row r="1277" spans="4:9" x14ac:dyDescent="0.2">
      <c r="D1277" s="248"/>
      <c r="E1277" s="248"/>
      <c r="F1277" s="248"/>
      <c r="G1277" s="248"/>
      <c r="H1277" s="248"/>
      <c r="I1277" s="248"/>
    </row>
    <row r="1278" spans="4:9" x14ac:dyDescent="0.2">
      <c r="D1278" s="248"/>
      <c r="E1278" s="248"/>
      <c r="F1278" s="248"/>
      <c r="G1278" s="248"/>
      <c r="H1278" s="248"/>
      <c r="I1278" s="248"/>
    </row>
    <row r="1279" spans="4:9" x14ac:dyDescent="0.2">
      <c r="D1279" s="248"/>
      <c r="E1279" s="248"/>
      <c r="F1279" s="248"/>
      <c r="G1279" s="248"/>
      <c r="H1279" s="248"/>
      <c r="I1279" s="248"/>
    </row>
    <row r="1280" spans="4:9" x14ac:dyDescent="0.2">
      <c r="D1280" s="248"/>
      <c r="E1280" s="248"/>
      <c r="F1280" s="248"/>
      <c r="G1280" s="248"/>
      <c r="H1280" s="248"/>
      <c r="I1280" s="248"/>
    </row>
    <row r="1281" spans="4:9" x14ac:dyDescent="0.2">
      <c r="D1281" s="248"/>
      <c r="E1281" s="248"/>
      <c r="F1281" s="248"/>
      <c r="G1281" s="248"/>
      <c r="H1281" s="248"/>
      <c r="I1281" s="248"/>
    </row>
    <row r="1282" spans="4:9" x14ac:dyDescent="0.2">
      <c r="D1282" s="248"/>
      <c r="E1282" s="248"/>
      <c r="F1282" s="248"/>
      <c r="G1282" s="248"/>
      <c r="H1282" s="248"/>
      <c r="I1282" s="248"/>
    </row>
    <row r="1283" spans="4:9" x14ac:dyDescent="0.2">
      <c r="D1283" s="248"/>
      <c r="E1283" s="248"/>
      <c r="F1283" s="248"/>
      <c r="G1283" s="248"/>
      <c r="H1283" s="248"/>
      <c r="I1283" s="248"/>
    </row>
    <row r="1284" spans="4:9" x14ac:dyDescent="0.2">
      <c r="D1284" s="248"/>
      <c r="E1284" s="248"/>
      <c r="F1284" s="248"/>
      <c r="G1284" s="248"/>
      <c r="H1284" s="248"/>
      <c r="I1284" s="248"/>
    </row>
    <row r="1285" spans="4:9" x14ac:dyDescent="0.2">
      <c r="D1285" s="248"/>
      <c r="E1285" s="248"/>
      <c r="F1285" s="248"/>
      <c r="G1285" s="248"/>
      <c r="H1285" s="248"/>
      <c r="I1285" s="248"/>
    </row>
    <row r="1286" spans="4:9" x14ac:dyDescent="0.2">
      <c r="D1286" s="248"/>
      <c r="E1286" s="248"/>
      <c r="F1286" s="248"/>
      <c r="G1286" s="248"/>
      <c r="H1286" s="248"/>
      <c r="I1286" s="248"/>
    </row>
    <row r="1287" spans="4:9" x14ac:dyDescent="0.2">
      <c r="D1287" s="248"/>
      <c r="E1287" s="248"/>
      <c r="F1287" s="248"/>
      <c r="G1287" s="248"/>
      <c r="H1287" s="248"/>
      <c r="I1287" s="248"/>
    </row>
    <row r="1288" spans="4:9" x14ac:dyDescent="0.2">
      <c r="D1288" s="248"/>
      <c r="E1288" s="248"/>
      <c r="F1288" s="248"/>
      <c r="G1288" s="248"/>
      <c r="H1288" s="248"/>
      <c r="I1288" s="248"/>
    </row>
    <row r="1289" spans="4:9" x14ac:dyDescent="0.2">
      <c r="D1289" s="248"/>
      <c r="E1289" s="248"/>
      <c r="F1289" s="248"/>
      <c r="G1289" s="248"/>
      <c r="H1289" s="248"/>
      <c r="I1289" s="248"/>
    </row>
    <row r="1290" spans="4:9" x14ac:dyDescent="0.2">
      <c r="D1290" s="248"/>
      <c r="E1290" s="248"/>
      <c r="F1290" s="248"/>
      <c r="G1290" s="248"/>
      <c r="H1290" s="248"/>
      <c r="I1290" s="248"/>
    </row>
    <row r="1291" spans="4:9" x14ac:dyDescent="0.2">
      <c r="D1291" s="248"/>
      <c r="E1291" s="248"/>
      <c r="F1291" s="248"/>
      <c r="G1291" s="248"/>
      <c r="H1291" s="248"/>
      <c r="I1291" s="248"/>
    </row>
    <row r="1292" spans="4:9" x14ac:dyDescent="0.2">
      <c r="D1292" s="248"/>
      <c r="E1292" s="248"/>
      <c r="F1292" s="248"/>
      <c r="G1292" s="248"/>
      <c r="H1292" s="248"/>
      <c r="I1292" s="248"/>
    </row>
    <row r="1293" spans="4:9" x14ac:dyDescent="0.2">
      <c r="D1293" s="248"/>
      <c r="E1293" s="248"/>
      <c r="F1293" s="248"/>
      <c r="G1293" s="248"/>
      <c r="H1293" s="248"/>
      <c r="I1293" s="248"/>
    </row>
    <row r="1294" spans="4:9" x14ac:dyDescent="0.2">
      <c r="D1294" s="248"/>
      <c r="E1294" s="248"/>
      <c r="F1294" s="248"/>
      <c r="G1294" s="248"/>
      <c r="H1294" s="248"/>
      <c r="I1294" s="248"/>
    </row>
    <row r="1295" spans="4:9" x14ac:dyDescent="0.2">
      <c r="D1295" s="248"/>
      <c r="E1295" s="248"/>
      <c r="F1295" s="248"/>
      <c r="G1295" s="248"/>
      <c r="H1295" s="248"/>
      <c r="I1295" s="248"/>
    </row>
    <row r="1296" spans="4:9" x14ac:dyDescent="0.2">
      <c r="D1296" s="248"/>
      <c r="E1296" s="248"/>
      <c r="F1296" s="248"/>
      <c r="G1296" s="248"/>
      <c r="H1296" s="248"/>
      <c r="I1296" s="248"/>
    </row>
    <row r="1297" spans="4:9" x14ac:dyDescent="0.2">
      <c r="D1297" s="248"/>
      <c r="E1297" s="248"/>
      <c r="F1297" s="248"/>
      <c r="G1297" s="248"/>
      <c r="H1297" s="248"/>
      <c r="I1297" s="248"/>
    </row>
    <row r="1298" spans="4:9" x14ac:dyDescent="0.2">
      <c r="D1298" s="248"/>
      <c r="E1298" s="248"/>
      <c r="F1298" s="248"/>
      <c r="G1298" s="248"/>
      <c r="H1298" s="248"/>
      <c r="I1298" s="248"/>
    </row>
    <row r="1299" spans="4:9" x14ac:dyDescent="0.2">
      <c r="D1299" s="248"/>
      <c r="E1299" s="248"/>
      <c r="F1299" s="248"/>
      <c r="G1299" s="248"/>
      <c r="H1299" s="248"/>
      <c r="I1299" s="248"/>
    </row>
    <row r="1300" spans="4:9" x14ac:dyDescent="0.2">
      <c r="D1300" s="248"/>
      <c r="E1300" s="248"/>
      <c r="F1300" s="248"/>
      <c r="G1300" s="248"/>
      <c r="H1300" s="248"/>
      <c r="I1300" s="248"/>
    </row>
    <row r="1301" spans="4:9" x14ac:dyDescent="0.2">
      <c r="D1301" s="248"/>
      <c r="E1301" s="248"/>
      <c r="F1301" s="248"/>
      <c r="G1301" s="248"/>
      <c r="H1301" s="248"/>
      <c r="I1301" s="248"/>
    </row>
    <row r="1302" spans="4:9" x14ac:dyDescent="0.2">
      <c r="D1302" s="248"/>
      <c r="E1302" s="248"/>
      <c r="F1302" s="248"/>
      <c r="G1302" s="248"/>
      <c r="H1302" s="248"/>
      <c r="I1302" s="248"/>
    </row>
    <row r="1303" spans="4:9" x14ac:dyDescent="0.2">
      <c r="D1303" s="248"/>
      <c r="E1303" s="248"/>
      <c r="F1303" s="248"/>
      <c r="G1303" s="248"/>
      <c r="H1303" s="248"/>
      <c r="I1303" s="248"/>
    </row>
    <row r="1304" spans="4:9" x14ac:dyDescent="0.2">
      <c r="D1304" s="248"/>
      <c r="E1304" s="248"/>
      <c r="F1304" s="248"/>
      <c r="G1304" s="248"/>
      <c r="H1304" s="248"/>
      <c r="I1304" s="248"/>
    </row>
    <row r="1305" spans="4:9" x14ac:dyDescent="0.2">
      <c r="D1305" s="248"/>
      <c r="E1305" s="248"/>
      <c r="F1305" s="248"/>
      <c r="G1305" s="248"/>
      <c r="H1305" s="248"/>
      <c r="I1305" s="248"/>
    </row>
    <row r="1306" spans="4:9" x14ac:dyDescent="0.2">
      <c r="D1306" s="248"/>
      <c r="E1306" s="248"/>
      <c r="F1306" s="248"/>
      <c r="G1306" s="248"/>
      <c r="H1306" s="248"/>
      <c r="I1306" s="248"/>
    </row>
    <row r="1307" spans="4:9" x14ac:dyDescent="0.2">
      <c r="D1307" s="248"/>
      <c r="E1307" s="248"/>
      <c r="F1307" s="248"/>
      <c r="G1307" s="248"/>
      <c r="H1307" s="248"/>
      <c r="I1307" s="248"/>
    </row>
    <row r="1308" spans="4:9" x14ac:dyDescent="0.2">
      <c r="D1308" s="248"/>
      <c r="E1308" s="248"/>
      <c r="F1308" s="248"/>
      <c r="G1308" s="248"/>
      <c r="H1308" s="248"/>
      <c r="I1308" s="248"/>
    </row>
    <row r="1309" spans="4:9" x14ac:dyDescent="0.2">
      <c r="D1309" s="248"/>
      <c r="E1309" s="248"/>
      <c r="F1309" s="248"/>
      <c r="G1309" s="248"/>
      <c r="H1309" s="248"/>
      <c r="I1309" s="248"/>
    </row>
    <row r="1310" spans="4:9" x14ac:dyDescent="0.2">
      <c r="D1310" s="248"/>
      <c r="E1310" s="248"/>
      <c r="F1310" s="248"/>
      <c r="G1310" s="248"/>
      <c r="H1310" s="248"/>
      <c r="I1310" s="248"/>
    </row>
    <row r="1311" spans="4:9" x14ac:dyDescent="0.2">
      <c r="D1311" s="248"/>
      <c r="E1311" s="248"/>
      <c r="F1311" s="248"/>
      <c r="G1311" s="248"/>
      <c r="H1311" s="248"/>
      <c r="I1311" s="248"/>
    </row>
    <row r="1312" spans="4:9" x14ac:dyDescent="0.2">
      <c r="D1312" s="248"/>
      <c r="E1312" s="248"/>
      <c r="F1312" s="248"/>
      <c r="G1312" s="248"/>
      <c r="H1312" s="248"/>
      <c r="I1312" s="248"/>
    </row>
    <row r="1313" spans="4:9" x14ac:dyDescent="0.2">
      <c r="D1313" s="248"/>
      <c r="E1313" s="248"/>
      <c r="F1313" s="248"/>
      <c r="G1313" s="248"/>
      <c r="H1313" s="248"/>
      <c r="I1313" s="248"/>
    </row>
    <row r="1314" spans="4:9" x14ac:dyDescent="0.2">
      <c r="D1314" s="248"/>
      <c r="E1314" s="248"/>
      <c r="F1314" s="248"/>
      <c r="G1314" s="248"/>
      <c r="H1314" s="248"/>
      <c r="I1314" s="248"/>
    </row>
    <row r="1315" spans="4:9" x14ac:dyDescent="0.2">
      <c r="D1315" s="248"/>
      <c r="E1315" s="248"/>
      <c r="F1315" s="248"/>
      <c r="G1315" s="248"/>
      <c r="H1315" s="248"/>
      <c r="I1315" s="248"/>
    </row>
    <row r="1316" spans="4:9" x14ac:dyDescent="0.2">
      <c r="D1316" s="248"/>
      <c r="E1316" s="248"/>
      <c r="F1316" s="248"/>
      <c r="G1316" s="248"/>
      <c r="H1316" s="248"/>
      <c r="I1316" s="248"/>
    </row>
    <row r="1317" spans="4:9" x14ac:dyDescent="0.2">
      <c r="D1317" s="248"/>
      <c r="E1317" s="248"/>
      <c r="F1317" s="248"/>
      <c r="G1317" s="248"/>
      <c r="H1317" s="248"/>
      <c r="I1317" s="248"/>
    </row>
    <row r="1318" spans="4:9" x14ac:dyDescent="0.2">
      <c r="D1318" s="248"/>
      <c r="E1318" s="248"/>
      <c r="F1318" s="248"/>
      <c r="G1318" s="248"/>
      <c r="H1318" s="248"/>
      <c r="I1318" s="248"/>
    </row>
    <row r="1319" spans="4:9" x14ac:dyDescent="0.2">
      <c r="D1319" s="248"/>
      <c r="E1319" s="248"/>
      <c r="F1319" s="248"/>
      <c r="G1319" s="248"/>
      <c r="H1319" s="248"/>
      <c r="I1319" s="248"/>
    </row>
    <row r="1320" spans="4:9" x14ac:dyDescent="0.2">
      <c r="D1320" s="248"/>
      <c r="E1320" s="248"/>
      <c r="F1320" s="248"/>
      <c r="G1320" s="248"/>
      <c r="H1320" s="248"/>
      <c r="I1320" s="248"/>
    </row>
    <row r="1321" spans="4:9" x14ac:dyDescent="0.2">
      <c r="D1321" s="248"/>
      <c r="E1321" s="248"/>
      <c r="F1321" s="248"/>
      <c r="G1321" s="248"/>
      <c r="H1321" s="248"/>
      <c r="I1321" s="248"/>
    </row>
    <row r="1322" spans="4:9" x14ac:dyDescent="0.2">
      <c r="D1322" s="248"/>
      <c r="E1322" s="248"/>
      <c r="F1322" s="248"/>
      <c r="G1322" s="248"/>
      <c r="H1322" s="248"/>
      <c r="I1322" s="248"/>
    </row>
    <row r="1323" spans="4:9" x14ac:dyDescent="0.2">
      <c r="D1323" s="248"/>
      <c r="E1323" s="248"/>
      <c r="F1323" s="248"/>
      <c r="G1323" s="248"/>
      <c r="H1323" s="248"/>
      <c r="I1323" s="248"/>
    </row>
    <row r="1324" spans="4:9" x14ac:dyDescent="0.2">
      <c r="D1324" s="248"/>
      <c r="E1324" s="248"/>
      <c r="F1324" s="248"/>
      <c r="G1324" s="248"/>
      <c r="H1324" s="248"/>
      <c r="I1324" s="248"/>
    </row>
    <row r="1325" spans="4:9" x14ac:dyDescent="0.2">
      <c r="D1325" s="248"/>
      <c r="E1325" s="248"/>
      <c r="F1325" s="248"/>
      <c r="G1325" s="248"/>
      <c r="H1325" s="248"/>
      <c r="I1325" s="248"/>
    </row>
    <row r="1326" spans="4:9" x14ac:dyDescent="0.2">
      <c r="D1326" s="248"/>
      <c r="E1326" s="248"/>
      <c r="F1326" s="248"/>
      <c r="G1326" s="248"/>
      <c r="H1326" s="248"/>
      <c r="I1326" s="248"/>
    </row>
    <row r="1327" spans="4:9" x14ac:dyDescent="0.2">
      <c r="D1327" s="248"/>
      <c r="E1327" s="248"/>
      <c r="F1327" s="248"/>
      <c r="G1327" s="248"/>
      <c r="H1327" s="248"/>
      <c r="I1327" s="248"/>
    </row>
    <row r="1328" spans="4:9" x14ac:dyDescent="0.2">
      <c r="D1328" s="248"/>
      <c r="E1328" s="248"/>
      <c r="F1328" s="248"/>
      <c r="G1328" s="248"/>
      <c r="H1328" s="248"/>
      <c r="I1328" s="248"/>
    </row>
    <row r="1329" spans="4:9" x14ac:dyDescent="0.2">
      <c r="D1329" s="248"/>
      <c r="E1329" s="248"/>
      <c r="F1329" s="248"/>
      <c r="G1329" s="248"/>
      <c r="H1329" s="248"/>
      <c r="I1329" s="248"/>
    </row>
    <row r="1330" spans="4:9" x14ac:dyDescent="0.2">
      <c r="D1330" s="248"/>
      <c r="E1330" s="248"/>
      <c r="F1330" s="248"/>
      <c r="G1330" s="248"/>
      <c r="H1330" s="248"/>
      <c r="I1330" s="248"/>
    </row>
    <row r="1331" spans="4:9" x14ac:dyDescent="0.2">
      <c r="D1331" s="248"/>
      <c r="E1331" s="248"/>
      <c r="F1331" s="248"/>
      <c r="G1331" s="248"/>
      <c r="H1331" s="248"/>
      <c r="I1331" s="248"/>
    </row>
    <row r="1332" spans="4:9" x14ac:dyDescent="0.2">
      <c r="D1332" s="248"/>
      <c r="E1332" s="248"/>
      <c r="F1332" s="248"/>
      <c r="G1332" s="248"/>
      <c r="H1332" s="248"/>
      <c r="I1332" s="248"/>
    </row>
    <row r="1333" spans="4:9" x14ac:dyDescent="0.2">
      <c r="D1333" s="248"/>
      <c r="E1333" s="248"/>
      <c r="F1333" s="248"/>
      <c r="G1333" s="248"/>
      <c r="H1333" s="248"/>
      <c r="I1333" s="248"/>
    </row>
    <row r="1334" spans="4:9" x14ac:dyDescent="0.2">
      <c r="D1334" s="248"/>
      <c r="E1334" s="248"/>
      <c r="F1334" s="248"/>
      <c r="G1334" s="248"/>
      <c r="H1334" s="248"/>
      <c r="I1334" s="248"/>
    </row>
    <row r="1335" spans="4:9" x14ac:dyDescent="0.2">
      <c r="D1335" s="248"/>
      <c r="E1335" s="248"/>
      <c r="F1335" s="248"/>
      <c r="G1335" s="248"/>
      <c r="H1335" s="248"/>
      <c r="I1335" s="248"/>
    </row>
    <row r="1336" spans="4:9" x14ac:dyDescent="0.2">
      <c r="D1336" s="248"/>
      <c r="E1336" s="248"/>
      <c r="F1336" s="248"/>
      <c r="G1336" s="248"/>
      <c r="H1336" s="248"/>
      <c r="I1336" s="248"/>
    </row>
    <row r="1337" spans="4:9" x14ac:dyDescent="0.2">
      <c r="D1337" s="248"/>
      <c r="E1337" s="248"/>
      <c r="F1337" s="248"/>
      <c r="G1337" s="248"/>
      <c r="H1337" s="248"/>
      <c r="I1337" s="248"/>
    </row>
    <row r="1338" spans="4:9" x14ac:dyDescent="0.2">
      <c r="D1338" s="248"/>
      <c r="E1338" s="248"/>
      <c r="F1338" s="248"/>
      <c r="G1338" s="248"/>
      <c r="H1338" s="248"/>
      <c r="I1338" s="248"/>
    </row>
    <row r="1339" spans="4:9" x14ac:dyDescent="0.2">
      <c r="D1339" s="248"/>
      <c r="E1339" s="248"/>
      <c r="F1339" s="248"/>
      <c r="G1339" s="248"/>
      <c r="H1339" s="248"/>
      <c r="I1339" s="248"/>
    </row>
    <row r="1340" spans="4:9" x14ac:dyDescent="0.2">
      <c r="D1340" s="248"/>
      <c r="E1340" s="248"/>
      <c r="F1340" s="248"/>
      <c r="G1340" s="248"/>
      <c r="H1340" s="248"/>
      <c r="I1340" s="248"/>
    </row>
    <row r="1341" spans="4:9" x14ac:dyDescent="0.2">
      <c r="D1341" s="248"/>
      <c r="E1341" s="248"/>
      <c r="F1341" s="248"/>
      <c r="G1341" s="248"/>
      <c r="H1341" s="248"/>
      <c r="I1341" s="248"/>
    </row>
    <row r="1342" spans="4:9" x14ac:dyDescent="0.2">
      <c r="D1342" s="248"/>
      <c r="E1342" s="248"/>
      <c r="F1342" s="248"/>
      <c r="G1342" s="248"/>
      <c r="H1342" s="248"/>
      <c r="I1342" s="248"/>
    </row>
    <row r="1343" spans="4:9" x14ac:dyDescent="0.2">
      <c r="D1343" s="248"/>
      <c r="E1343" s="248"/>
      <c r="F1343" s="248"/>
      <c r="G1343" s="248"/>
      <c r="H1343" s="248"/>
      <c r="I1343" s="248"/>
    </row>
    <row r="1344" spans="4:9" x14ac:dyDescent="0.2">
      <c r="D1344" s="248"/>
      <c r="E1344" s="248"/>
      <c r="F1344" s="248"/>
      <c r="G1344" s="248"/>
      <c r="H1344" s="248"/>
      <c r="I1344" s="248"/>
    </row>
    <row r="1345" spans="4:9" x14ac:dyDescent="0.2">
      <c r="D1345" s="248"/>
      <c r="E1345" s="248"/>
      <c r="F1345" s="248"/>
      <c r="G1345" s="248"/>
      <c r="H1345" s="248"/>
      <c r="I1345" s="248"/>
    </row>
    <row r="1346" spans="4:9" x14ac:dyDescent="0.2">
      <c r="D1346" s="248"/>
      <c r="E1346" s="248"/>
      <c r="F1346" s="248"/>
      <c r="G1346" s="248"/>
      <c r="H1346" s="248"/>
      <c r="I1346" s="248"/>
    </row>
    <row r="1347" spans="4:9" x14ac:dyDescent="0.2">
      <c r="D1347" s="248"/>
      <c r="E1347" s="248"/>
      <c r="F1347" s="248"/>
      <c r="G1347" s="248"/>
      <c r="H1347" s="248"/>
      <c r="I1347" s="248"/>
    </row>
    <row r="1348" spans="4:9" x14ac:dyDescent="0.2">
      <c r="D1348" s="248"/>
      <c r="E1348" s="248"/>
      <c r="F1348" s="248"/>
      <c r="G1348" s="248"/>
      <c r="H1348" s="248"/>
      <c r="I1348" s="248"/>
    </row>
    <row r="1349" spans="4:9" x14ac:dyDescent="0.2">
      <c r="D1349" s="248"/>
      <c r="E1349" s="248"/>
      <c r="F1349" s="248"/>
      <c r="G1349" s="248"/>
      <c r="H1349" s="248"/>
      <c r="I1349" s="248"/>
    </row>
    <row r="1350" spans="4:9" x14ac:dyDescent="0.2">
      <c r="D1350" s="248"/>
      <c r="E1350" s="248"/>
      <c r="F1350" s="248"/>
      <c r="G1350" s="248"/>
      <c r="H1350" s="248"/>
      <c r="I1350" s="248"/>
    </row>
    <row r="1351" spans="4:9" x14ac:dyDescent="0.2">
      <c r="D1351" s="248"/>
      <c r="E1351" s="248"/>
      <c r="F1351" s="248"/>
      <c r="G1351" s="248"/>
      <c r="H1351" s="248"/>
      <c r="I1351" s="248"/>
    </row>
    <row r="1352" spans="4:9" x14ac:dyDescent="0.2">
      <c r="D1352" s="248"/>
      <c r="E1352" s="248"/>
      <c r="F1352" s="248"/>
      <c r="G1352" s="248"/>
      <c r="H1352" s="248"/>
      <c r="I1352" s="248"/>
    </row>
    <row r="1353" spans="4:9" x14ac:dyDescent="0.2">
      <c r="D1353" s="248"/>
      <c r="E1353" s="248"/>
      <c r="F1353" s="248"/>
      <c r="G1353" s="248"/>
      <c r="H1353" s="248"/>
      <c r="I1353" s="248"/>
    </row>
    <row r="1354" spans="4:9" x14ac:dyDescent="0.2">
      <c r="D1354" s="248"/>
      <c r="E1354" s="248"/>
      <c r="F1354" s="248"/>
      <c r="G1354" s="248"/>
      <c r="H1354" s="248"/>
      <c r="I1354" s="248"/>
    </row>
    <row r="1355" spans="4:9" x14ac:dyDescent="0.2">
      <c r="D1355" s="248"/>
      <c r="E1355" s="248"/>
      <c r="F1355" s="248"/>
      <c r="G1355" s="248"/>
      <c r="H1355" s="248"/>
      <c r="I1355" s="248"/>
    </row>
    <row r="1356" spans="4:9" x14ac:dyDescent="0.2">
      <c r="D1356" s="248"/>
      <c r="E1356" s="248"/>
      <c r="F1356" s="248"/>
      <c r="G1356" s="248"/>
      <c r="H1356" s="248"/>
      <c r="I1356" s="248"/>
    </row>
    <row r="1357" spans="4:9" x14ac:dyDescent="0.2">
      <c r="D1357" s="248"/>
      <c r="E1357" s="248"/>
      <c r="F1357" s="248"/>
      <c r="G1357" s="248"/>
      <c r="H1357" s="248"/>
      <c r="I1357" s="248"/>
    </row>
    <row r="1358" spans="4:9" x14ac:dyDescent="0.2">
      <c r="D1358" s="248"/>
      <c r="E1358" s="248"/>
      <c r="F1358" s="248"/>
      <c r="G1358" s="248"/>
      <c r="H1358" s="248"/>
      <c r="I1358" s="248"/>
    </row>
    <row r="1359" spans="4:9" x14ac:dyDescent="0.2">
      <c r="D1359" s="248"/>
      <c r="E1359" s="248"/>
      <c r="F1359" s="248"/>
      <c r="G1359" s="248"/>
      <c r="H1359" s="248"/>
      <c r="I1359" s="248"/>
    </row>
    <row r="1360" spans="4:9" x14ac:dyDescent="0.2">
      <c r="D1360" s="248"/>
      <c r="E1360" s="248"/>
      <c r="F1360" s="248"/>
      <c r="G1360" s="248"/>
      <c r="H1360" s="248"/>
      <c r="I1360" s="248"/>
    </row>
    <row r="1361" spans="4:9" x14ac:dyDescent="0.2">
      <c r="D1361" s="248"/>
      <c r="E1361" s="248"/>
      <c r="F1361" s="248"/>
      <c r="G1361" s="248"/>
      <c r="H1361" s="248"/>
      <c r="I1361" s="248"/>
    </row>
    <row r="1362" spans="4:9" x14ac:dyDescent="0.2">
      <c r="D1362" s="248"/>
      <c r="E1362" s="248"/>
      <c r="F1362" s="248"/>
      <c r="G1362" s="248"/>
      <c r="H1362" s="248"/>
      <c r="I1362" s="248"/>
    </row>
    <row r="1363" spans="4:9" x14ac:dyDescent="0.2">
      <c r="D1363" s="248"/>
      <c r="E1363" s="248"/>
      <c r="F1363" s="248"/>
      <c r="G1363" s="248"/>
      <c r="H1363" s="248"/>
      <c r="I1363" s="248"/>
    </row>
    <row r="1364" spans="4:9" x14ac:dyDescent="0.2">
      <c r="D1364" s="248"/>
      <c r="E1364" s="248"/>
      <c r="F1364" s="248"/>
      <c r="G1364" s="248"/>
      <c r="H1364" s="248"/>
      <c r="I1364" s="248"/>
    </row>
    <row r="1365" spans="4:9" x14ac:dyDescent="0.2">
      <c r="D1365" s="248"/>
      <c r="E1365" s="248"/>
      <c r="F1365" s="248"/>
      <c r="G1365" s="248"/>
      <c r="H1365" s="248"/>
      <c r="I1365" s="248"/>
    </row>
    <row r="1366" spans="4:9" x14ac:dyDescent="0.2">
      <c r="D1366" s="248"/>
      <c r="E1366" s="248"/>
      <c r="F1366" s="248"/>
      <c r="G1366" s="248"/>
      <c r="H1366" s="248"/>
      <c r="I1366" s="248"/>
    </row>
    <row r="1367" spans="4:9" x14ac:dyDescent="0.2">
      <c r="D1367" s="248"/>
      <c r="E1367" s="248"/>
      <c r="F1367" s="248"/>
      <c r="G1367" s="248"/>
      <c r="H1367" s="248"/>
      <c r="I1367" s="248"/>
    </row>
    <row r="1368" spans="4:9" x14ac:dyDescent="0.2">
      <c r="D1368" s="248"/>
      <c r="E1368" s="248"/>
      <c r="F1368" s="248"/>
      <c r="G1368" s="248"/>
      <c r="H1368" s="248"/>
      <c r="I1368" s="248"/>
    </row>
    <row r="1369" spans="4:9" x14ac:dyDescent="0.2">
      <c r="D1369" s="248"/>
      <c r="E1369" s="248"/>
      <c r="F1369" s="248"/>
      <c r="G1369" s="248"/>
      <c r="H1369" s="248"/>
      <c r="I1369" s="248"/>
    </row>
    <row r="1370" spans="4:9" x14ac:dyDescent="0.2">
      <c r="D1370" s="248"/>
      <c r="E1370" s="248"/>
      <c r="F1370" s="248"/>
      <c r="G1370" s="248"/>
      <c r="H1370" s="248"/>
      <c r="I1370" s="248"/>
    </row>
    <row r="1371" spans="4:9" x14ac:dyDescent="0.2">
      <c r="D1371" s="248"/>
      <c r="E1371" s="248"/>
      <c r="F1371" s="248"/>
      <c r="G1371" s="248"/>
      <c r="H1371" s="248"/>
      <c r="I1371" s="248"/>
    </row>
    <row r="1372" spans="4:9" x14ac:dyDescent="0.2">
      <c r="D1372" s="248"/>
      <c r="E1372" s="248"/>
      <c r="F1372" s="248"/>
      <c r="G1372" s="248"/>
      <c r="H1372" s="248"/>
      <c r="I1372" s="248"/>
    </row>
    <row r="1373" spans="4:9" x14ac:dyDescent="0.2">
      <c r="D1373" s="248"/>
      <c r="E1373" s="248"/>
      <c r="F1373" s="248"/>
      <c r="G1373" s="248"/>
      <c r="H1373" s="248"/>
      <c r="I1373" s="248"/>
    </row>
    <row r="1374" spans="4:9" x14ac:dyDescent="0.2">
      <c r="D1374" s="248"/>
      <c r="E1374" s="248"/>
      <c r="F1374" s="248"/>
      <c r="G1374" s="248"/>
      <c r="H1374" s="248"/>
      <c r="I1374" s="248"/>
    </row>
    <row r="1375" spans="4:9" x14ac:dyDescent="0.2">
      <c r="D1375" s="248"/>
      <c r="E1375" s="248"/>
      <c r="F1375" s="248"/>
      <c r="G1375" s="248"/>
      <c r="H1375" s="248"/>
      <c r="I1375" s="248"/>
    </row>
    <row r="1376" spans="4:9" x14ac:dyDescent="0.2">
      <c r="D1376" s="248"/>
      <c r="E1376" s="248"/>
      <c r="F1376" s="248"/>
      <c r="G1376" s="248"/>
      <c r="H1376" s="248"/>
      <c r="I1376" s="248"/>
    </row>
    <row r="1377" spans="4:9" x14ac:dyDescent="0.2">
      <c r="D1377" s="248"/>
      <c r="E1377" s="248"/>
      <c r="F1377" s="248"/>
      <c r="G1377" s="248"/>
      <c r="H1377" s="248"/>
      <c r="I1377" s="248"/>
    </row>
    <row r="1378" spans="4:9" x14ac:dyDescent="0.2">
      <c r="D1378" s="248"/>
      <c r="E1378" s="248"/>
      <c r="F1378" s="248"/>
      <c r="G1378" s="248"/>
      <c r="H1378" s="248"/>
      <c r="I1378" s="248"/>
    </row>
    <row r="1379" spans="4:9" x14ac:dyDescent="0.2">
      <c r="D1379" s="248"/>
      <c r="E1379" s="248"/>
      <c r="F1379" s="248"/>
      <c r="G1379" s="248"/>
      <c r="H1379" s="248"/>
      <c r="I1379" s="248"/>
    </row>
    <row r="1380" spans="4:9" x14ac:dyDescent="0.2">
      <c r="D1380" s="248"/>
      <c r="E1380" s="248"/>
      <c r="F1380" s="248"/>
      <c r="G1380" s="248"/>
      <c r="H1380" s="248"/>
      <c r="I1380" s="248"/>
    </row>
    <row r="1381" spans="4:9" x14ac:dyDescent="0.2">
      <c r="D1381" s="248"/>
      <c r="E1381" s="248"/>
      <c r="F1381" s="248"/>
      <c r="G1381" s="248"/>
      <c r="H1381" s="248"/>
      <c r="I1381" s="248"/>
    </row>
    <row r="1382" spans="4:9" x14ac:dyDescent="0.2">
      <c r="D1382" s="248"/>
      <c r="E1382" s="248"/>
      <c r="F1382" s="248"/>
      <c r="G1382" s="248"/>
      <c r="H1382" s="248"/>
      <c r="I1382" s="248"/>
    </row>
    <row r="1383" spans="4:9" x14ac:dyDescent="0.2">
      <c r="D1383" s="248"/>
      <c r="E1383" s="248"/>
      <c r="F1383" s="248"/>
      <c r="G1383" s="248"/>
      <c r="H1383" s="248"/>
      <c r="I1383" s="248"/>
    </row>
    <row r="1384" spans="4:9" x14ac:dyDescent="0.2">
      <c r="D1384" s="248"/>
      <c r="E1384" s="248"/>
      <c r="F1384" s="248"/>
      <c r="G1384" s="248"/>
      <c r="H1384" s="248"/>
      <c r="I1384" s="248"/>
    </row>
    <row r="1385" spans="4:9" x14ac:dyDescent="0.2">
      <c r="D1385" s="248"/>
      <c r="E1385" s="248"/>
      <c r="F1385" s="248"/>
      <c r="G1385" s="248"/>
      <c r="H1385" s="248"/>
      <c r="I1385" s="248"/>
    </row>
    <row r="1386" spans="4:9" x14ac:dyDescent="0.2">
      <c r="D1386" s="248"/>
      <c r="E1386" s="248"/>
      <c r="F1386" s="248"/>
      <c r="G1386" s="248"/>
      <c r="H1386" s="248"/>
      <c r="I1386" s="248"/>
    </row>
    <row r="1387" spans="4:9" x14ac:dyDescent="0.2">
      <c r="D1387" s="248"/>
      <c r="E1387" s="248"/>
      <c r="F1387" s="248"/>
      <c r="G1387" s="248"/>
      <c r="H1387" s="248"/>
      <c r="I1387" s="248"/>
    </row>
    <row r="1388" spans="4:9" x14ac:dyDescent="0.2">
      <c r="D1388" s="248"/>
      <c r="E1388" s="248"/>
      <c r="F1388" s="248"/>
      <c r="G1388" s="248"/>
      <c r="H1388" s="248"/>
      <c r="I1388" s="248"/>
    </row>
    <row r="1389" spans="4:9" x14ac:dyDescent="0.2">
      <c r="D1389" s="248"/>
      <c r="E1389" s="248"/>
      <c r="F1389" s="248"/>
      <c r="G1389" s="248"/>
      <c r="H1389" s="248"/>
      <c r="I1389" s="248"/>
    </row>
    <row r="1390" spans="4:9" x14ac:dyDescent="0.2">
      <c r="D1390" s="248"/>
      <c r="E1390" s="248"/>
      <c r="F1390" s="248"/>
      <c r="G1390" s="248"/>
      <c r="H1390" s="248"/>
      <c r="I1390" s="248"/>
    </row>
    <row r="1391" spans="4:9" x14ac:dyDescent="0.2">
      <c r="D1391" s="248"/>
      <c r="E1391" s="248"/>
      <c r="F1391" s="248"/>
      <c r="G1391" s="248"/>
      <c r="H1391" s="248"/>
      <c r="I1391" s="248"/>
    </row>
    <row r="1392" spans="4:9" x14ac:dyDescent="0.2">
      <c r="D1392" s="248"/>
      <c r="E1392" s="248"/>
      <c r="F1392" s="248"/>
      <c r="G1392" s="248"/>
      <c r="H1392" s="248"/>
      <c r="I1392" s="248"/>
    </row>
    <row r="1393" spans="4:9" x14ac:dyDescent="0.2">
      <c r="D1393" s="248"/>
      <c r="E1393" s="248"/>
      <c r="F1393" s="248"/>
      <c r="G1393" s="248"/>
      <c r="H1393" s="248"/>
      <c r="I1393" s="248"/>
    </row>
    <row r="1394" spans="4:9" x14ac:dyDescent="0.2">
      <c r="D1394" s="248"/>
      <c r="E1394" s="248"/>
      <c r="F1394" s="248"/>
      <c r="G1394" s="248"/>
      <c r="H1394" s="248"/>
      <c r="I1394" s="248"/>
    </row>
    <row r="1395" spans="4:9" x14ac:dyDescent="0.2">
      <c r="D1395" s="248"/>
      <c r="E1395" s="248"/>
      <c r="F1395" s="248"/>
      <c r="G1395" s="248"/>
      <c r="H1395" s="248"/>
      <c r="I1395" s="248"/>
    </row>
    <row r="1396" spans="4:9" x14ac:dyDescent="0.2">
      <c r="D1396" s="248"/>
      <c r="E1396" s="248"/>
      <c r="F1396" s="248"/>
      <c r="G1396" s="248"/>
      <c r="H1396" s="248"/>
      <c r="I1396" s="248"/>
    </row>
    <row r="1397" spans="4:9" x14ac:dyDescent="0.2">
      <c r="D1397" s="248"/>
      <c r="E1397" s="248"/>
      <c r="F1397" s="248"/>
      <c r="G1397" s="248"/>
      <c r="H1397" s="248"/>
      <c r="I1397" s="248"/>
    </row>
    <row r="1398" spans="4:9" x14ac:dyDescent="0.2">
      <c r="D1398" s="248"/>
      <c r="E1398" s="248"/>
      <c r="F1398" s="248"/>
      <c r="G1398" s="248"/>
      <c r="H1398" s="248"/>
      <c r="I1398" s="248"/>
    </row>
    <row r="1399" spans="4:9" x14ac:dyDescent="0.2">
      <c r="D1399" s="248"/>
      <c r="E1399" s="248"/>
      <c r="F1399" s="248"/>
      <c r="G1399" s="248"/>
      <c r="H1399" s="248"/>
      <c r="I1399" s="248"/>
    </row>
    <row r="1400" spans="4:9" x14ac:dyDescent="0.2">
      <c r="D1400" s="248"/>
      <c r="E1400" s="248"/>
      <c r="F1400" s="248"/>
      <c r="G1400" s="248"/>
      <c r="H1400" s="248"/>
      <c r="I1400" s="248"/>
    </row>
    <row r="1401" spans="4:9" x14ac:dyDescent="0.2">
      <c r="D1401" s="248"/>
      <c r="E1401" s="248"/>
      <c r="F1401" s="248"/>
      <c r="G1401" s="248"/>
      <c r="H1401" s="248"/>
      <c r="I1401" s="248"/>
    </row>
    <row r="1402" spans="4:9" x14ac:dyDescent="0.2">
      <c r="D1402" s="248"/>
      <c r="E1402" s="248"/>
      <c r="F1402" s="248"/>
      <c r="G1402" s="248"/>
      <c r="H1402" s="248"/>
      <c r="I1402" s="248"/>
    </row>
    <row r="1403" spans="4:9" x14ac:dyDescent="0.2">
      <c r="D1403" s="248"/>
      <c r="E1403" s="248"/>
      <c r="F1403" s="248"/>
      <c r="G1403" s="248"/>
      <c r="H1403" s="248"/>
      <c r="I1403" s="248"/>
    </row>
    <row r="1404" spans="4:9" x14ac:dyDescent="0.2">
      <c r="D1404" s="248"/>
      <c r="E1404" s="248"/>
      <c r="F1404" s="248"/>
      <c r="G1404" s="248"/>
      <c r="H1404" s="248"/>
      <c r="I1404" s="248"/>
    </row>
    <row r="1405" spans="4:9" x14ac:dyDescent="0.2">
      <c r="D1405" s="248"/>
      <c r="E1405" s="248"/>
      <c r="F1405" s="248"/>
      <c r="G1405" s="248"/>
      <c r="H1405" s="248"/>
      <c r="I1405" s="248"/>
    </row>
    <row r="1406" spans="4:9" x14ac:dyDescent="0.2">
      <c r="D1406" s="248"/>
      <c r="E1406" s="248"/>
      <c r="F1406" s="248"/>
      <c r="G1406" s="248"/>
      <c r="H1406" s="248"/>
      <c r="I1406" s="248"/>
    </row>
    <row r="1407" spans="4:9" x14ac:dyDescent="0.2">
      <c r="D1407" s="248"/>
      <c r="E1407" s="248"/>
      <c r="F1407" s="248"/>
      <c r="G1407" s="248"/>
      <c r="H1407" s="248"/>
      <c r="I1407" s="248"/>
    </row>
    <row r="1408" spans="4:9" x14ac:dyDescent="0.2">
      <c r="D1408" s="248"/>
      <c r="E1408" s="248"/>
      <c r="F1408" s="248"/>
      <c r="G1408" s="248"/>
      <c r="H1408" s="248"/>
      <c r="I1408" s="248"/>
    </row>
    <row r="1409" spans="4:9" x14ac:dyDescent="0.2">
      <c r="D1409" s="248"/>
      <c r="E1409" s="248"/>
      <c r="F1409" s="248"/>
      <c r="G1409" s="248"/>
      <c r="H1409" s="248"/>
      <c r="I1409" s="248"/>
    </row>
    <row r="1410" spans="4:9" x14ac:dyDescent="0.2">
      <c r="D1410" s="248"/>
      <c r="E1410" s="248"/>
      <c r="F1410" s="248"/>
      <c r="G1410" s="248"/>
      <c r="H1410" s="248"/>
      <c r="I1410" s="248"/>
    </row>
    <row r="1411" spans="4:9" x14ac:dyDescent="0.2">
      <c r="D1411" s="248"/>
      <c r="E1411" s="248"/>
      <c r="F1411" s="248"/>
      <c r="G1411" s="248"/>
      <c r="H1411" s="248"/>
      <c r="I1411" s="248"/>
    </row>
    <row r="1412" spans="4:9" x14ac:dyDescent="0.2">
      <c r="D1412" s="248"/>
      <c r="E1412" s="248"/>
      <c r="F1412" s="248"/>
      <c r="G1412" s="248"/>
      <c r="H1412" s="248"/>
      <c r="I1412" s="248"/>
    </row>
    <row r="1413" spans="4:9" x14ac:dyDescent="0.2">
      <c r="D1413" s="248"/>
      <c r="E1413" s="248"/>
      <c r="F1413" s="248"/>
      <c r="G1413" s="248"/>
      <c r="H1413" s="248"/>
      <c r="I1413" s="248"/>
    </row>
    <row r="1414" spans="4:9" x14ac:dyDescent="0.2">
      <c r="D1414" s="248"/>
      <c r="E1414" s="248"/>
      <c r="F1414" s="248"/>
      <c r="G1414" s="248"/>
      <c r="H1414" s="248"/>
      <c r="I1414" s="248"/>
    </row>
    <row r="1415" spans="4:9" x14ac:dyDescent="0.2">
      <c r="D1415" s="248"/>
      <c r="E1415" s="248"/>
      <c r="F1415" s="248"/>
      <c r="G1415" s="248"/>
      <c r="H1415" s="248"/>
      <c r="I1415" s="248"/>
    </row>
    <row r="1416" spans="4:9" x14ac:dyDescent="0.2">
      <c r="D1416" s="248"/>
      <c r="E1416" s="248"/>
      <c r="F1416" s="248"/>
      <c r="G1416" s="248"/>
      <c r="H1416" s="248"/>
      <c r="I1416" s="248"/>
    </row>
    <row r="1417" spans="4:9" x14ac:dyDescent="0.2">
      <c r="D1417" s="248"/>
      <c r="E1417" s="248"/>
      <c r="F1417" s="248"/>
      <c r="G1417" s="248"/>
      <c r="H1417" s="248"/>
      <c r="I1417" s="248"/>
    </row>
    <row r="1418" spans="4:9" x14ac:dyDescent="0.2">
      <c r="D1418" s="248"/>
      <c r="E1418" s="248"/>
      <c r="F1418" s="248"/>
      <c r="G1418" s="248"/>
      <c r="H1418" s="248"/>
      <c r="I1418" s="248"/>
    </row>
    <row r="1419" spans="4:9" x14ac:dyDescent="0.2">
      <c r="D1419" s="248"/>
      <c r="E1419" s="248"/>
      <c r="F1419" s="248"/>
      <c r="G1419" s="248"/>
      <c r="H1419" s="248"/>
      <c r="I1419" s="248"/>
    </row>
    <row r="1420" spans="4:9" x14ac:dyDescent="0.2">
      <c r="D1420" s="248"/>
      <c r="E1420" s="248"/>
      <c r="F1420" s="248"/>
      <c r="G1420" s="248"/>
      <c r="H1420" s="248"/>
      <c r="I1420" s="248"/>
    </row>
    <row r="1421" spans="4:9" x14ac:dyDescent="0.2">
      <c r="D1421" s="248"/>
      <c r="E1421" s="248"/>
      <c r="F1421" s="248"/>
      <c r="G1421" s="248"/>
      <c r="H1421" s="248"/>
      <c r="I1421" s="248"/>
    </row>
    <row r="1422" spans="4:9" x14ac:dyDescent="0.2">
      <c r="D1422" s="248"/>
      <c r="E1422" s="248"/>
      <c r="F1422" s="248"/>
      <c r="G1422" s="248"/>
      <c r="H1422" s="248"/>
      <c r="I1422" s="248"/>
    </row>
    <row r="1423" spans="4:9" x14ac:dyDescent="0.2">
      <c r="D1423" s="248"/>
      <c r="E1423" s="248"/>
      <c r="F1423" s="248"/>
      <c r="G1423" s="248"/>
      <c r="H1423" s="248"/>
      <c r="I1423" s="248"/>
    </row>
    <row r="1424" spans="4:9" x14ac:dyDescent="0.2">
      <c r="D1424" s="248"/>
      <c r="E1424" s="248"/>
      <c r="F1424" s="248"/>
      <c r="G1424" s="248"/>
      <c r="H1424" s="248"/>
      <c r="I1424" s="248"/>
    </row>
    <row r="1425" spans="4:9" x14ac:dyDescent="0.2">
      <c r="D1425" s="248"/>
      <c r="E1425" s="248"/>
      <c r="F1425" s="248"/>
      <c r="G1425" s="248"/>
      <c r="H1425" s="248"/>
      <c r="I1425" s="248"/>
    </row>
    <row r="1426" spans="4:9" x14ac:dyDescent="0.2">
      <c r="D1426" s="248"/>
      <c r="E1426" s="248"/>
      <c r="F1426" s="248"/>
      <c r="G1426" s="248"/>
      <c r="H1426" s="248"/>
      <c r="I1426" s="248"/>
    </row>
    <row r="1427" spans="4:9" x14ac:dyDescent="0.2">
      <c r="D1427" s="248"/>
      <c r="E1427" s="248"/>
      <c r="F1427" s="248"/>
      <c r="G1427" s="248"/>
      <c r="H1427" s="248"/>
      <c r="I1427" s="248"/>
    </row>
    <row r="1428" spans="4:9" x14ac:dyDescent="0.2">
      <c r="D1428" s="248"/>
      <c r="E1428" s="248"/>
      <c r="F1428" s="248"/>
      <c r="G1428" s="248"/>
      <c r="H1428" s="248"/>
      <c r="I1428" s="248"/>
    </row>
    <row r="1429" spans="4:9" x14ac:dyDescent="0.2">
      <c r="D1429" s="248"/>
      <c r="E1429" s="248"/>
      <c r="F1429" s="248"/>
      <c r="G1429" s="248"/>
      <c r="H1429" s="248"/>
      <c r="I1429" s="248"/>
    </row>
    <row r="1430" spans="4:9" x14ac:dyDescent="0.2">
      <c r="D1430" s="248"/>
      <c r="E1430" s="248"/>
      <c r="F1430" s="248"/>
      <c r="G1430" s="248"/>
      <c r="H1430" s="248"/>
      <c r="I1430" s="248"/>
    </row>
    <row r="1431" spans="4:9" x14ac:dyDescent="0.2">
      <c r="D1431" s="248"/>
      <c r="E1431" s="248"/>
      <c r="F1431" s="248"/>
      <c r="G1431" s="248"/>
      <c r="H1431" s="248"/>
      <c r="I1431" s="248"/>
    </row>
    <row r="1432" spans="4:9" x14ac:dyDescent="0.2">
      <c r="D1432" s="248"/>
      <c r="E1432" s="248"/>
      <c r="F1432" s="248"/>
      <c r="G1432" s="248"/>
      <c r="H1432" s="248"/>
      <c r="I1432" s="248"/>
    </row>
    <row r="1433" spans="4:9" x14ac:dyDescent="0.2">
      <c r="D1433" s="248"/>
      <c r="E1433" s="248"/>
      <c r="F1433" s="248"/>
      <c r="G1433" s="248"/>
      <c r="H1433" s="248"/>
      <c r="I1433" s="248"/>
    </row>
    <row r="1434" spans="4:9" x14ac:dyDescent="0.2">
      <c r="D1434" s="248"/>
      <c r="E1434" s="248"/>
      <c r="F1434" s="248"/>
      <c r="G1434" s="248"/>
      <c r="H1434" s="248"/>
      <c r="I1434" s="248"/>
    </row>
    <row r="1435" spans="4:9" x14ac:dyDescent="0.2">
      <c r="D1435" s="248"/>
      <c r="E1435" s="248"/>
      <c r="F1435" s="248"/>
      <c r="G1435" s="248"/>
      <c r="H1435" s="248"/>
      <c r="I1435" s="248"/>
    </row>
    <row r="1436" spans="4:9" x14ac:dyDescent="0.2">
      <c r="D1436" s="248"/>
      <c r="E1436" s="248"/>
      <c r="F1436" s="248"/>
      <c r="G1436" s="248"/>
      <c r="H1436" s="248"/>
      <c r="I1436" s="248"/>
    </row>
    <row r="1437" spans="4:9" x14ac:dyDescent="0.2">
      <c r="D1437" s="248"/>
      <c r="E1437" s="248"/>
      <c r="F1437" s="248"/>
      <c r="G1437" s="248"/>
      <c r="H1437" s="248"/>
      <c r="I1437" s="248"/>
    </row>
    <row r="1438" spans="4:9" x14ac:dyDescent="0.2">
      <c r="D1438" s="248"/>
      <c r="E1438" s="248"/>
      <c r="F1438" s="248"/>
      <c r="G1438" s="248"/>
      <c r="H1438" s="248"/>
      <c r="I1438" s="248"/>
    </row>
    <row r="1439" spans="4:9" x14ac:dyDescent="0.2">
      <c r="D1439" s="248"/>
      <c r="E1439" s="248"/>
      <c r="F1439" s="248"/>
      <c r="G1439" s="248"/>
      <c r="H1439" s="248"/>
      <c r="I1439" s="248"/>
    </row>
    <row r="1440" spans="4:9" x14ac:dyDescent="0.2">
      <c r="D1440" s="248"/>
      <c r="E1440" s="248"/>
      <c r="F1440" s="248"/>
      <c r="G1440" s="248"/>
      <c r="H1440" s="248"/>
      <c r="I1440" s="248"/>
    </row>
    <row r="1441" spans="4:9" x14ac:dyDescent="0.2">
      <c r="D1441" s="248"/>
      <c r="E1441" s="248"/>
      <c r="F1441" s="248"/>
      <c r="G1441" s="248"/>
      <c r="H1441" s="248"/>
      <c r="I1441" s="248"/>
    </row>
    <row r="1442" spans="4:9" x14ac:dyDescent="0.2">
      <c r="D1442" s="248"/>
      <c r="E1442" s="248"/>
      <c r="F1442" s="248"/>
      <c r="G1442" s="248"/>
      <c r="H1442" s="248"/>
      <c r="I1442" s="248"/>
    </row>
    <row r="1443" spans="4:9" x14ac:dyDescent="0.2">
      <c r="D1443" s="248"/>
      <c r="E1443" s="248"/>
      <c r="F1443" s="248"/>
      <c r="G1443" s="248"/>
      <c r="H1443" s="248"/>
      <c r="I1443" s="248"/>
    </row>
    <row r="1444" spans="4:9" x14ac:dyDescent="0.2">
      <c r="D1444" s="248"/>
      <c r="E1444" s="248"/>
      <c r="F1444" s="248"/>
      <c r="G1444" s="248"/>
      <c r="H1444" s="248"/>
      <c r="I1444" s="248"/>
    </row>
    <row r="1445" spans="4:9" x14ac:dyDescent="0.2">
      <c r="D1445" s="248"/>
      <c r="E1445" s="248"/>
      <c r="F1445" s="248"/>
      <c r="G1445" s="248"/>
      <c r="H1445" s="248"/>
      <c r="I1445" s="248"/>
    </row>
    <row r="1446" spans="4:9" x14ac:dyDescent="0.2">
      <c r="D1446" s="248"/>
      <c r="E1446" s="248"/>
      <c r="F1446" s="248"/>
      <c r="G1446" s="248"/>
      <c r="H1446" s="248"/>
      <c r="I1446" s="248"/>
    </row>
    <row r="1447" spans="4:9" x14ac:dyDescent="0.2">
      <c r="D1447" s="248"/>
      <c r="E1447" s="248"/>
      <c r="F1447" s="248"/>
      <c r="G1447" s="248"/>
      <c r="H1447" s="248"/>
      <c r="I1447" s="248"/>
    </row>
    <row r="1448" spans="4:9" x14ac:dyDescent="0.2">
      <c r="D1448" s="248"/>
      <c r="E1448" s="248"/>
      <c r="F1448" s="248"/>
      <c r="G1448" s="248"/>
      <c r="H1448" s="248"/>
      <c r="I1448" s="248"/>
    </row>
    <row r="1449" spans="4:9" x14ac:dyDescent="0.2">
      <c r="D1449" s="248"/>
      <c r="E1449" s="248"/>
      <c r="F1449" s="248"/>
      <c r="G1449" s="248"/>
      <c r="H1449" s="248"/>
      <c r="I1449" s="248"/>
    </row>
    <row r="1450" spans="4:9" x14ac:dyDescent="0.2">
      <c r="D1450" s="248"/>
      <c r="E1450" s="248"/>
      <c r="F1450" s="248"/>
      <c r="G1450" s="248"/>
      <c r="H1450" s="248"/>
      <c r="I1450" s="248"/>
    </row>
    <row r="1451" spans="4:9" x14ac:dyDescent="0.2">
      <c r="D1451" s="248"/>
      <c r="E1451" s="248"/>
      <c r="F1451" s="248"/>
      <c r="G1451" s="248"/>
      <c r="H1451" s="248"/>
      <c r="I1451" s="248"/>
    </row>
    <row r="1452" spans="4:9" x14ac:dyDescent="0.2">
      <c r="D1452" s="248"/>
      <c r="E1452" s="248"/>
      <c r="F1452" s="248"/>
      <c r="G1452" s="248"/>
      <c r="H1452" s="248"/>
      <c r="I1452" s="248"/>
    </row>
    <row r="1453" spans="4:9" x14ac:dyDescent="0.2">
      <c r="D1453" s="248"/>
      <c r="E1453" s="248"/>
      <c r="F1453" s="248"/>
      <c r="G1453" s="248"/>
      <c r="H1453" s="248"/>
      <c r="I1453" s="248"/>
    </row>
    <row r="1454" spans="4:9" x14ac:dyDescent="0.2">
      <c r="D1454" s="248"/>
      <c r="E1454" s="248"/>
      <c r="F1454" s="248"/>
      <c r="G1454" s="248"/>
      <c r="H1454" s="248"/>
      <c r="I1454" s="248"/>
    </row>
    <row r="1455" spans="4:9" x14ac:dyDescent="0.2">
      <c r="D1455" s="248"/>
      <c r="E1455" s="248"/>
      <c r="F1455" s="248"/>
      <c r="G1455" s="248"/>
      <c r="H1455" s="248"/>
      <c r="I1455" s="248"/>
    </row>
    <row r="1456" spans="4:9" x14ac:dyDescent="0.2">
      <c r="D1456" s="248"/>
      <c r="E1456" s="248"/>
      <c r="F1456" s="248"/>
      <c r="G1456" s="248"/>
      <c r="H1456" s="248"/>
      <c r="I1456" s="248"/>
    </row>
    <row r="1457" spans="4:9" x14ac:dyDescent="0.2">
      <c r="D1457" s="248"/>
      <c r="E1457" s="248"/>
      <c r="F1457" s="248"/>
      <c r="G1457" s="248"/>
      <c r="H1457" s="248"/>
      <c r="I1457" s="248"/>
    </row>
    <row r="1458" spans="4:9" x14ac:dyDescent="0.2">
      <c r="D1458" s="248"/>
      <c r="E1458" s="248"/>
      <c r="F1458" s="248"/>
      <c r="G1458" s="248"/>
      <c r="H1458" s="248"/>
      <c r="I1458" s="248"/>
    </row>
    <row r="1459" spans="4:9" x14ac:dyDescent="0.2">
      <c r="D1459" s="248"/>
      <c r="E1459" s="248"/>
      <c r="F1459" s="248"/>
      <c r="G1459" s="248"/>
      <c r="H1459" s="248"/>
      <c r="I1459" s="248"/>
    </row>
    <row r="1460" spans="4:9" x14ac:dyDescent="0.2">
      <c r="D1460" s="248"/>
      <c r="E1460" s="248"/>
      <c r="F1460" s="248"/>
      <c r="G1460" s="248"/>
      <c r="H1460" s="248"/>
      <c r="I1460" s="248"/>
    </row>
    <row r="1461" spans="4:9" x14ac:dyDescent="0.2">
      <c r="D1461" s="248"/>
      <c r="E1461" s="248"/>
      <c r="F1461" s="248"/>
      <c r="G1461" s="248"/>
      <c r="H1461" s="248"/>
      <c r="I1461" s="248"/>
    </row>
    <row r="1462" spans="4:9" x14ac:dyDescent="0.2">
      <c r="D1462" s="248"/>
      <c r="E1462" s="248"/>
      <c r="F1462" s="248"/>
      <c r="G1462" s="248"/>
      <c r="H1462" s="248"/>
      <c r="I1462" s="248"/>
    </row>
    <row r="1463" spans="4:9" x14ac:dyDescent="0.2">
      <c r="D1463" s="248"/>
      <c r="E1463" s="248"/>
      <c r="F1463" s="248"/>
      <c r="G1463" s="248"/>
      <c r="H1463" s="248"/>
      <c r="I1463" s="248"/>
    </row>
    <row r="1464" spans="4:9" x14ac:dyDescent="0.2">
      <c r="D1464" s="248"/>
      <c r="E1464" s="248"/>
      <c r="F1464" s="248"/>
      <c r="G1464" s="248"/>
      <c r="H1464" s="248"/>
      <c r="I1464" s="248"/>
    </row>
    <row r="1465" spans="4:9" x14ac:dyDescent="0.2">
      <c r="D1465" s="248"/>
      <c r="E1465" s="248"/>
      <c r="F1465" s="248"/>
      <c r="G1465" s="248"/>
      <c r="H1465" s="248"/>
      <c r="I1465" s="248"/>
    </row>
    <row r="1466" spans="4:9" x14ac:dyDescent="0.2">
      <c r="D1466" s="248"/>
      <c r="E1466" s="248"/>
      <c r="F1466" s="248"/>
      <c r="G1466" s="248"/>
      <c r="H1466" s="248"/>
      <c r="I1466" s="248"/>
    </row>
    <row r="1467" spans="4:9" x14ac:dyDescent="0.2">
      <c r="D1467" s="248"/>
      <c r="E1467" s="248"/>
      <c r="F1467" s="248"/>
      <c r="G1467" s="248"/>
      <c r="H1467" s="248"/>
      <c r="I1467" s="248"/>
    </row>
    <row r="1468" spans="4:9" x14ac:dyDescent="0.2">
      <c r="D1468" s="248"/>
      <c r="E1468" s="248"/>
      <c r="F1468" s="248"/>
      <c r="G1468" s="248"/>
      <c r="H1468" s="248"/>
      <c r="I1468" s="248"/>
    </row>
    <row r="1469" spans="4:9" x14ac:dyDescent="0.2">
      <c r="D1469" s="248"/>
      <c r="E1469" s="248"/>
      <c r="F1469" s="248"/>
      <c r="G1469" s="248"/>
      <c r="H1469" s="248"/>
      <c r="I1469" s="248"/>
    </row>
    <row r="1470" spans="4:9" x14ac:dyDescent="0.2">
      <c r="D1470" s="248"/>
      <c r="E1470" s="248"/>
      <c r="F1470" s="248"/>
      <c r="G1470" s="248"/>
      <c r="H1470" s="248"/>
      <c r="I1470" s="248"/>
    </row>
    <row r="1471" spans="4:9" x14ac:dyDescent="0.2">
      <c r="D1471" s="248"/>
      <c r="E1471" s="248"/>
      <c r="F1471" s="248"/>
      <c r="G1471" s="248"/>
      <c r="H1471" s="248"/>
      <c r="I1471" s="248"/>
    </row>
    <row r="1472" spans="4:9" x14ac:dyDescent="0.2">
      <c r="D1472" s="248"/>
      <c r="E1472" s="248"/>
      <c r="F1472" s="248"/>
      <c r="G1472" s="248"/>
      <c r="H1472" s="248"/>
      <c r="I1472" s="248"/>
    </row>
    <row r="1473" spans="4:9" x14ac:dyDescent="0.2">
      <c r="D1473" s="248"/>
      <c r="E1473" s="248"/>
      <c r="F1473" s="248"/>
      <c r="G1473" s="248"/>
      <c r="H1473" s="248"/>
      <c r="I1473" s="248"/>
    </row>
    <row r="1474" spans="4:9" x14ac:dyDescent="0.2">
      <c r="D1474" s="248"/>
      <c r="E1474" s="248"/>
      <c r="F1474" s="248"/>
      <c r="G1474" s="248"/>
      <c r="H1474" s="248"/>
      <c r="I1474" s="248"/>
    </row>
    <row r="1475" spans="4:9" x14ac:dyDescent="0.2">
      <c r="D1475" s="248"/>
      <c r="E1475" s="248"/>
      <c r="F1475" s="248"/>
      <c r="G1475" s="248"/>
      <c r="H1475" s="248"/>
      <c r="I1475" s="248"/>
    </row>
    <row r="1476" spans="4:9" x14ac:dyDescent="0.2">
      <c r="D1476" s="248"/>
      <c r="E1476" s="248"/>
      <c r="F1476" s="248"/>
      <c r="G1476" s="248"/>
      <c r="H1476" s="248"/>
      <c r="I1476" s="248"/>
    </row>
    <row r="1477" spans="4:9" x14ac:dyDescent="0.2">
      <c r="D1477" s="248"/>
      <c r="E1477" s="248"/>
      <c r="F1477" s="248"/>
      <c r="G1477" s="248"/>
      <c r="H1477" s="248"/>
      <c r="I1477" s="248"/>
    </row>
    <row r="1478" spans="4:9" x14ac:dyDescent="0.2">
      <c r="D1478" s="248"/>
      <c r="E1478" s="248"/>
      <c r="F1478" s="248"/>
      <c r="G1478" s="248"/>
      <c r="H1478" s="248"/>
      <c r="I1478" s="248"/>
    </row>
    <row r="1479" spans="4:9" x14ac:dyDescent="0.2">
      <c r="D1479" s="248"/>
      <c r="E1479" s="248"/>
      <c r="F1479" s="248"/>
      <c r="G1479" s="248"/>
      <c r="H1479" s="248"/>
      <c r="I1479" s="248"/>
    </row>
    <row r="1480" spans="4:9" x14ac:dyDescent="0.2">
      <c r="D1480" s="248"/>
      <c r="E1480" s="248"/>
      <c r="F1480" s="248"/>
      <c r="G1480" s="248"/>
      <c r="H1480" s="248"/>
      <c r="I1480" s="248"/>
    </row>
    <row r="1481" spans="4:9" x14ac:dyDescent="0.2">
      <c r="D1481" s="248"/>
      <c r="E1481" s="248"/>
      <c r="F1481" s="248"/>
      <c r="G1481" s="248"/>
      <c r="H1481" s="248"/>
      <c r="I1481" s="248"/>
    </row>
    <row r="1482" spans="4:9" x14ac:dyDescent="0.2">
      <c r="D1482" s="248"/>
      <c r="E1482" s="248"/>
      <c r="F1482" s="248"/>
      <c r="G1482" s="248"/>
      <c r="H1482" s="248"/>
      <c r="I1482" s="248"/>
    </row>
    <row r="1483" spans="4:9" x14ac:dyDescent="0.2">
      <c r="D1483" s="248"/>
      <c r="E1483" s="248"/>
      <c r="F1483" s="248"/>
      <c r="G1483" s="248"/>
      <c r="H1483" s="248"/>
      <c r="I1483" s="248"/>
    </row>
    <row r="1484" spans="4:9" x14ac:dyDescent="0.2">
      <c r="D1484" s="248"/>
      <c r="E1484" s="248"/>
      <c r="F1484" s="248"/>
      <c r="G1484" s="248"/>
      <c r="H1484" s="248"/>
      <c r="I1484" s="248"/>
    </row>
    <row r="1485" spans="4:9" x14ac:dyDescent="0.2">
      <c r="D1485" s="248"/>
      <c r="E1485" s="248"/>
      <c r="F1485" s="248"/>
      <c r="G1485" s="248"/>
      <c r="H1485" s="248"/>
      <c r="I1485" s="248"/>
    </row>
    <row r="1486" spans="4:9" x14ac:dyDescent="0.2">
      <c r="D1486" s="248"/>
      <c r="E1486" s="248"/>
      <c r="F1486" s="248"/>
      <c r="G1486" s="248"/>
      <c r="H1486" s="248"/>
      <c r="I1486" s="248"/>
    </row>
    <row r="1487" spans="4:9" x14ac:dyDescent="0.2">
      <c r="D1487" s="248"/>
      <c r="E1487" s="248"/>
      <c r="F1487" s="248"/>
      <c r="G1487" s="248"/>
      <c r="H1487" s="248"/>
      <c r="I1487" s="248"/>
    </row>
    <row r="1488" spans="4:9" x14ac:dyDescent="0.2">
      <c r="D1488" s="248"/>
      <c r="E1488" s="248"/>
      <c r="F1488" s="248"/>
      <c r="G1488" s="248"/>
      <c r="H1488" s="248"/>
      <c r="I1488" s="248"/>
    </row>
    <row r="1489" spans="4:9" x14ac:dyDescent="0.2">
      <c r="D1489" s="248"/>
      <c r="E1489" s="248"/>
      <c r="F1489" s="248"/>
      <c r="G1489" s="248"/>
      <c r="H1489" s="248"/>
      <c r="I1489" s="248"/>
    </row>
    <row r="1490" spans="4:9" x14ac:dyDescent="0.2">
      <c r="D1490" s="248"/>
      <c r="E1490" s="248"/>
      <c r="F1490" s="248"/>
      <c r="G1490" s="248"/>
      <c r="H1490" s="248"/>
      <c r="I1490" s="248"/>
    </row>
    <row r="1491" spans="4:9" x14ac:dyDescent="0.2">
      <c r="D1491" s="248"/>
      <c r="E1491" s="248"/>
      <c r="F1491" s="248"/>
      <c r="G1491" s="248"/>
      <c r="H1491" s="248"/>
      <c r="I1491" s="248"/>
    </row>
    <row r="1492" spans="4:9" x14ac:dyDescent="0.2">
      <c r="D1492" s="248"/>
      <c r="E1492" s="248"/>
      <c r="F1492" s="248"/>
      <c r="G1492" s="248"/>
      <c r="H1492" s="248"/>
      <c r="I1492" s="248"/>
    </row>
    <row r="1493" spans="4:9" x14ac:dyDescent="0.2">
      <c r="D1493" s="248"/>
      <c r="E1493" s="248"/>
      <c r="F1493" s="248"/>
      <c r="G1493" s="248"/>
      <c r="H1493" s="248"/>
      <c r="I1493" s="248"/>
    </row>
    <row r="1494" spans="4:9" x14ac:dyDescent="0.2">
      <c r="D1494" s="248"/>
      <c r="E1494" s="248"/>
      <c r="F1494" s="248"/>
      <c r="G1494" s="248"/>
      <c r="H1494" s="248"/>
      <c r="I1494" s="248"/>
    </row>
    <row r="1495" spans="4:9" x14ac:dyDescent="0.2">
      <c r="D1495" s="248"/>
      <c r="E1495" s="248"/>
      <c r="F1495" s="248"/>
      <c r="G1495" s="248"/>
      <c r="H1495" s="248"/>
      <c r="I1495" s="248"/>
    </row>
    <row r="1496" spans="4:9" x14ac:dyDescent="0.2">
      <c r="D1496" s="248"/>
      <c r="E1496" s="248"/>
      <c r="F1496" s="248"/>
      <c r="G1496" s="248"/>
      <c r="H1496" s="248"/>
      <c r="I1496" s="248"/>
    </row>
    <row r="1497" spans="4:9" x14ac:dyDescent="0.2">
      <c r="D1497" s="248"/>
      <c r="E1497" s="248"/>
      <c r="F1497" s="248"/>
      <c r="G1497" s="248"/>
      <c r="H1497" s="248"/>
      <c r="I1497" s="248"/>
    </row>
    <row r="1498" spans="4:9" x14ac:dyDescent="0.2">
      <c r="D1498" s="248"/>
      <c r="E1498" s="248"/>
      <c r="F1498" s="248"/>
      <c r="G1498" s="248"/>
      <c r="H1498" s="248"/>
      <c r="I1498" s="248"/>
    </row>
    <row r="1499" spans="4:9" x14ac:dyDescent="0.2">
      <c r="D1499" s="248"/>
      <c r="E1499" s="248"/>
      <c r="F1499" s="248"/>
      <c r="G1499" s="248"/>
      <c r="H1499" s="248"/>
      <c r="I1499" s="248"/>
    </row>
    <row r="1500" spans="4:9" x14ac:dyDescent="0.2">
      <c r="D1500" s="248"/>
      <c r="E1500" s="248"/>
      <c r="F1500" s="248"/>
      <c r="G1500" s="248"/>
      <c r="H1500" s="248"/>
      <c r="I1500" s="248"/>
    </row>
    <row r="1501" spans="4:9" x14ac:dyDescent="0.2">
      <c r="D1501" s="248"/>
      <c r="E1501" s="248"/>
      <c r="F1501" s="248"/>
      <c r="G1501" s="248"/>
      <c r="H1501" s="248"/>
      <c r="I1501" s="248"/>
    </row>
    <row r="1502" spans="4:9" x14ac:dyDescent="0.2">
      <c r="D1502" s="248"/>
      <c r="E1502" s="248"/>
      <c r="F1502" s="248"/>
      <c r="G1502" s="248"/>
      <c r="H1502" s="248"/>
      <c r="I1502" s="248"/>
    </row>
    <row r="1503" spans="4:9" x14ac:dyDescent="0.2">
      <c r="D1503" s="248"/>
      <c r="E1503" s="248"/>
      <c r="F1503" s="248"/>
      <c r="G1503" s="248"/>
      <c r="H1503" s="248"/>
      <c r="I1503" s="248"/>
    </row>
    <row r="1504" spans="4:9" x14ac:dyDescent="0.2">
      <c r="D1504" s="248"/>
      <c r="E1504" s="248"/>
      <c r="F1504" s="248"/>
      <c r="G1504" s="248"/>
      <c r="H1504" s="248"/>
      <c r="I1504" s="248"/>
    </row>
    <row r="1505" spans="4:9" x14ac:dyDescent="0.2">
      <c r="D1505" s="248"/>
      <c r="E1505" s="248"/>
      <c r="F1505" s="248"/>
      <c r="G1505" s="248"/>
      <c r="H1505" s="248"/>
      <c r="I1505" s="248"/>
    </row>
    <row r="1506" spans="4:9" x14ac:dyDescent="0.2">
      <c r="D1506" s="248"/>
      <c r="E1506" s="248"/>
      <c r="F1506" s="248"/>
      <c r="G1506" s="248"/>
      <c r="H1506" s="248"/>
      <c r="I1506" s="248"/>
    </row>
    <row r="1507" spans="4:9" x14ac:dyDescent="0.2">
      <c r="D1507" s="248"/>
      <c r="E1507" s="248"/>
      <c r="F1507" s="248"/>
      <c r="G1507" s="248"/>
      <c r="H1507" s="248"/>
      <c r="I1507" s="248"/>
    </row>
    <row r="1508" spans="4:9" x14ac:dyDescent="0.2">
      <c r="D1508" s="248"/>
      <c r="E1508" s="248"/>
      <c r="F1508" s="248"/>
      <c r="G1508" s="248"/>
      <c r="H1508" s="248"/>
      <c r="I1508" s="248"/>
    </row>
    <row r="1509" spans="4:9" x14ac:dyDescent="0.2">
      <c r="D1509" s="248"/>
      <c r="E1509" s="248"/>
      <c r="F1509" s="248"/>
      <c r="G1509" s="248"/>
      <c r="H1509" s="248"/>
      <c r="I1509" s="248"/>
    </row>
    <row r="1510" spans="4:9" x14ac:dyDescent="0.2">
      <c r="D1510" s="248"/>
      <c r="E1510" s="248"/>
      <c r="F1510" s="248"/>
      <c r="G1510" s="248"/>
      <c r="H1510" s="248"/>
      <c r="I1510" s="248"/>
    </row>
    <row r="1511" spans="4:9" x14ac:dyDescent="0.2">
      <c r="D1511" s="248"/>
      <c r="E1511" s="248"/>
      <c r="F1511" s="248"/>
      <c r="G1511" s="248"/>
      <c r="H1511" s="248"/>
      <c r="I1511" s="248"/>
    </row>
    <row r="1512" spans="4:9" x14ac:dyDescent="0.2">
      <c r="D1512" s="248"/>
      <c r="E1512" s="248"/>
      <c r="F1512" s="248"/>
      <c r="G1512" s="248"/>
      <c r="H1512" s="248"/>
      <c r="I1512" s="248"/>
    </row>
    <row r="1513" spans="4:9" x14ac:dyDescent="0.2">
      <c r="D1513" s="248"/>
      <c r="E1513" s="248"/>
      <c r="F1513" s="248"/>
      <c r="G1513" s="248"/>
      <c r="H1513" s="248"/>
      <c r="I1513" s="248"/>
    </row>
    <row r="1514" spans="4:9" x14ac:dyDescent="0.2">
      <c r="D1514" s="248"/>
      <c r="E1514" s="248"/>
      <c r="F1514" s="248"/>
      <c r="G1514" s="248"/>
      <c r="H1514" s="248"/>
      <c r="I1514" s="248"/>
    </row>
    <row r="1515" spans="4:9" x14ac:dyDescent="0.2">
      <c r="D1515" s="248"/>
      <c r="E1515" s="248"/>
      <c r="F1515" s="248"/>
      <c r="G1515" s="248"/>
      <c r="H1515" s="248"/>
      <c r="I1515" s="248"/>
    </row>
    <row r="1516" spans="4:9" x14ac:dyDescent="0.2">
      <c r="D1516" s="248"/>
      <c r="E1516" s="248"/>
      <c r="F1516" s="248"/>
      <c r="G1516" s="248"/>
      <c r="H1516" s="248"/>
      <c r="I1516" s="248"/>
    </row>
    <row r="1517" spans="4:9" x14ac:dyDescent="0.2">
      <c r="D1517" s="248"/>
      <c r="E1517" s="248"/>
      <c r="F1517" s="248"/>
      <c r="G1517" s="248"/>
      <c r="H1517" s="248"/>
      <c r="I1517" s="248"/>
    </row>
    <row r="1518" spans="4:9" x14ac:dyDescent="0.2">
      <c r="D1518" s="248"/>
      <c r="E1518" s="248"/>
      <c r="F1518" s="248"/>
      <c r="G1518" s="248"/>
      <c r="H1518" s="248"/>
      <c r="I1518" s="248"/>
    </row>
    <row r="1519" spans="4:9" x14ac:dyDescent="0.2">
      <c r="D1519" s="248"/>
      <c r="E1519" s="248"/>
      <c r="F1519" s="248"/>
      <c r="G1519" s="248"/>
      <c r="H1519" s="248"/>
      <c r="I1519" s="248"/>
    </row>
    <row r="1520" spans="4:9" x14ac:dyDescent="0.2">
      <c r="D1520" s="248"/>
      <c r="E1520" s="248"/>
      <c r="F1520" s="248"/>
      <c r="G1520" s="248"/>
      <c r="H1520" s="248"/>
      <c r="I1520" s="248"/>
    </row>
    <row r="1521" spans="4:9" x14ac:dyDescent="0.2">
      <c r="D1521" s="248"/>
      <c r="E1521" s="248"/>
      <c r="F1521" s="248"/>
      <c r="G1521" s="248"/>
      <c r="H1521" s="248"/>
      <c r="I1521" s="248"/>
    </row>
    <row r="1522" spans="4:9" x14ac:dyDescent="0.2">
      <c r="D1522" s="248"/>
      <c r="E1522" s="248"/>
      <c r="F1522" s="248"/>
      <c r="G1522" s="248"/>
      <c r="H1522" s="248"/>
      <c r="I1522" s="248"/>
    </row>
    <row r="1523" spans="4:9" x14ac:dyDescent="0.2">
      <c r="D1523" s="248"/>
      <c r="E1523" s="248"/>
      <c r="F1523" s="248"/>
      <c r="G1523" s="248"/>
      <c r="H1523" s="248"/>
      <c r="I1523" s="248"/>
    </row>
    <row r="1524" spans="4:9" x14ac:dyDescent="0.2">
      <c r="D1524" s="248"/>
      <c r="E1524" s="248"/>
      <c r="F1524" s="248"/>
      <c r="G1524" s="248"/>
      <c r="H1524" s="248"/>
      <c r="I1524" s="248"/>
    </row>
    <row r="1525" spans="4:9" x14ac:dyDescent="0.2">
      <c r="D1525" s="248"/>
      <c r="E1525" s="248"/>
      <c r="F1525" s="248"/>
      <c r="G1525" s="248"/>
      <c r="H1525" s="248"/>
      <c r="I1525" s="248"/>
    </row>
    <row r="1526" spans="4:9" x14ac:dyDescent="0.2">
      <c r="D1526" s="248"/>
      <c r="E1526" s="248"/>
      <c r="F1526" s="248"/>
      <c r="G1526" s="248"/>
      <c r="H1526" s="248"/>
      <c r="I1526" s="248"/>
    </row>
    <row r="1527" spans="4:9" x14ac:dyDescent="0.2">
      <c r="D1527" s="248"/>
      <c r="E1527" s="248"/>
      <c r="F1527" s="248"/>
      <c r="G1527" s="248"/>
      <c r="H1527" s="248"/>
      <c r="I1527" s="248"/>
    </row>
    <row r="1528" spans="4:9" x14ac:dyDescent="0.2">
      <c r="D1528" s="248"/>
      <c r="E1528" s="248"/>
      <c r="F1528" s="248"/>
      <c r="G1528" s="248"/>
      <c r="H1528" s="248"/>
      <c r="I1528" s="248"/>
    </row>
    <row r="1529" spans="4:9" x14ac:dyDescent="0.2">
      <c r="D1529" s="248"/>
      <c r="E1529" s="248"/>
      <c r="F1529" s="248"/>
      <c r="G1529" s="248"/>
      <c r="H1529" s="248"/>
      <c r="I1529" s="248"/>
    </row>
    <row r="1530" spans="4:9" x14ac:dyDescent="0.2">
      <c r="D1530" s="248"/>
      <c r="E1530" s="248"/>
      <c r="F1530" s="248"/>
      <c r="G1530" s="248"/>
      <c r="H1530" s="248"/>
      <c r="I1530" s="248"/>
    </row>
    <row r="1531" spans="4:9" x14ac:dyDescent="0.2">
      <c r="D1531" s="248"/>
      <c r="E1531" s="248"/>
      <c r="F1531" s="248"/>
      <c r="G1531" s="248"/>
      <c r="H1531" s="248"/>
      <c r="I1531" s="248"/>
    </row>
    <row r="1532" spans="4:9" x14ac:dyDescent="0.2">
      <c r="D1532" s="248"/>
      <c r="E1532" s="248"/>
      <c r="F1532" s="248"/>
      <c r="G1532" s="248"/>
      <c r="H1532" s="248"/>
      <c r="I1532" s="248"/>
    </row>
    <row r="1533" spans="4:9" x14ac:dyDescent="0.2">
      <c r="D1533" s="248"/>
      <c r="E1533" s="248"/>
      <c r="F1533" s="248"/>
      <c r="G1533" s="248"/>
      <c r="H1533" s="248"/>
      <c r="I1533" s="248"/>
    </row>
    <row r="1534" spans="4:9" x14ac:dyDescent="0.2">
      <c r="D1534" s="248"/>
      <c r="E1534" s="248"/>
      <c r="F1534" s="248"/>
      <c r="G1534" s="248"/>
      <c r="H1534" s="248"/>
      <c r="I1534" s="248"/>
    </row>
    <row r="1535" spans="4:9" x14ac:dyDescent="0.2">
      <c r="D1535" s="248"/>
      <c r="E1535" s="248"/>
      <c r="F1535" s="248"/>
      <c r="G1535" s="248"/>
      <c r="H1535" s="248"/>
      <c r="I1535" s="248"/>
    </row>
    <row r="1536" spans="4:9" x14ac:dyDescent="0.2">
      <c r="D1536" s="248"/>
      <c r="E1536" s="248"/>
      <c r="F1536" s="248"/>
      <c r="G1536" s="248"/>
      <c r="H1536" s="248"/>
      <c r="I1536" s="248"/>
    </row>
    <row r="1537" spans="4:9" x14ac:dyDescent="0.2">
      <c r="D1537" s="248"/>
      <c r="E1537" s="248"/>
      <c r="F1537" s="248"/>
      <c r="G1537" s="248"/>
      <c r="H1537" s="248"/>
      <c r="I1537" s="248"/>
    </row>
    <row r="1538" spans="4:9" x14ac:dyDescent="0.2">
      <c r="D1538" s="248"/>
      <c r="E1538" s="248"/>
      <c r="F1538" s="248"/>
      <c r="G1538" s="248"/>
      <c r="H1538" s="248"/>
      <c r="I1538" s="248"/>
    </row>
    <row r="1539" spans="4:9" x14ac:dyDescent="0.2">
      <c r="D1539" s="248"/>
      <c r="E1539" s="248"/>
      <c r="F1539" s="248"/>
      <c r="G1539" s="248"/>
      <c r="H1539" s="248"/>
      <c r="I1539" s="248"/>
    </row>
    <row r="1540" spans="4:9" x14ac:dyDescent="0.2">
      <c r="D1540" s="248"/>
      <c r="E1540" s="248"/>
      <c r="F1540" s="248"/>
      <c r="G1540" s="248"/>
      <c r="H1540" s="248"/>
      <c r="I1540" s="248"/>
    </row>
    <row r="1541" spans="4:9" x14ac:dyDescent="0.2">
      <c r="D1541" s="248"/>
      <c r="E1541" s="248"/>
      <c r="F1541" s="248"/>
      <c r="G1541" s="248"/>
      <c r="H1541" s="248"/>
      <c r="I1541" s="248"/>
    </row>
    <row r="1542" spans="4:9" x14ac:dyDescent="0.2">
      <c r="D1542" s="248"/>
      <c r="E1542" s="248"/>
      <c r="F1542" s="248"/>
      <c r="G1542" s="248"/>
      <c r="H1542" s="248"/>
      <c r="I1542" s="248"/>
    </row>
    <row r="1543" spans="4:9" x14ac:dyDescent="0.2">
      <c r="D1543" s="248"/>
      <c r="E1543" s="248"/>
      <c r="F1543" s="248"/>
      <c r="G1543" s="248"/>
      <c r="H1543" s="248"/>
      <c r="I1543" s="248"/>
    </row>
    <row r="1544" spans="4:9" x14ac:dyDescent="0.2">
      <c r="D1544" s="248"/>
      <c r="E1544" s="248"/>
      <c r="F1544" s="248"/>
      <c r="G1544" s="248"/>
      <c r="H1544" s="248"/>
      <c r="I1544" s="248"/>
    </row>
    <row r="1545" spans="4:9" x14ac:dyDescent="0.2">
      <c r="D1545" s="248"/>
      <c r="E1545" s="248"/>
      <c r="F1545" s="248"/>
      <c r="G1545" s="248"/>
      <c r="H1545" s="248"/>
      <c r="I1545" s="248"/>
    </row>
    <row r="1546" spans="4:9" x14ac:dyDescent="0.2">
      <c r="D1546" s="248"/>
      <c r="E1546" s="248"/>
      <c r="F1546" s="248"/>
      <c r="G1546" s="248"/>
      <c r="H1546" s="248"/>
      <c r="I1546" s="248"/>
    </row>
    <row r="1547" spans="4:9" x14ac:dyDescent="0.2">
      <c r="D1547" s="248"/>
      <c r="E1547" s="248"/>
      <c r="F1547" s="248"/>
      <c r="G1547" s="248"/>
      <c r="H1547" s="248"/>
      <c r="I1547" s="248"/>
    </row>
    <row r="1548" spans="4:9" x14ac:dyDescent="0.2">
      <c r="D1548" s="248"/>
      <c r="E1548" s="248"/>
      <c r="F1548" s="248"/>
      <c r="G1548" s="248"/>
      <c r="H1548" s="248"/>
      <c r="I1548" s="248"/>
    </row>
    <row r="1549" spans="4:9" x14ac:dyDescent="0.2">
      <c r="D1549" s="248"/>
      <c r="E1549" s="248"/>
      <c r="F1549" s="248"/>
      <c r="G1549" s="248"/>
      <c r="H1549" s="248"/>
      <c r="I1549" s="248"/>
    </row>
    <row r="1550" spans="4:9" x14ac:dyDescent="0.2">
      <c r="D1550" s="248"/>
      <c r="E1550" s="248"/>
      <c r="F1550" s="248"/>
      <c r="G1550" s="248"/>
      <c r="H1550" s="248"/>
      <c r="I1550" s="248"/>
    </row>
    <row r="1551" spans="4:9" x14ac:dyDescent="0.2">
      <c r="D1551" s="248"/>
      <c r="E1551" s="248"/>
      <c r="F1551" s="248"/>
      <c r="G1551" s="248"/>
      <c r="H1551" s="248"/>
      <c r="I1551" s="248"/>
    </row>
    <row r="1552" spans="4:9" x14ac:dyDescent="0.2">
      <c r="D1552" s="248"/>
      <c r="E1552" s="248"/>
      <c r="F1552" s="248"/>
      <c r="G1552" s="248"/>
      <c r="H1552" s="248"/>
      <c r="I1552" s="248"/>
    </row>
    <row r="1553" spans="4:9" x14ac:dyDescent="0.2">
      <c r="D1553" s="248"/>
      <c r="E1553" s="248"/>
      <c r="F1553" s="248"/>
      <c r="G1553" s="248"/>
      <c r="H1553" s="248"/>
      <c r="I1553" s="248"/>
    </row>
    <row r="1554" spans="4:9" x14ac:dyDescent="0.2">
      <c r="D1554" s="248"/>
      <c r="E1554" s="248"/>
      <c r="F1554" s="248"/>
      <c r="G1554" s="248"/>
      <c r="H1554" s="248"/>
      <c r="I1554" s="248"/>
    </row>
    <row r="1555" spans="4:9" x14ac:dyDescent="0.2">
      <c r="D1555" s="248"/>
      <c r="E1555" s="248"/>
      <c r="F1555" s="248"/>
      <c r="G1555" s="248"/>
      <c r="H1555" s="248"/>
      <c r="I1555" s="248"/>
    </row>
    <row r="1556" spans="4:9" x14ac:dyDescent="0.2">
      <c r="D1556" s="248"/>
      <c r="E1556" s="248"/>
      <c r="F1556" s="248"/>
      <c r="G1556" s="248"/>
      <c r="H1556" s="248"/>
      <c r="I1556" s="248"/>
    </row>
    <row r="1557" spans="4:9" x14ac:dyDescent="0.2">
      <c r="D1557" s="248"/>
      <c r="E1557" s="248"/>
      <c r="F1557" s="248"/>
      <c r="G1557" s="248"/>
      <c r="H1557" s="248"/>
      <c r="I1557" s="248"/>
    </row>
    <row r="1558" spans="4:9" x14ac:dyDescent="0.2">
      <c r="D1558" s="248"/>
      <c r="E1558" s="248"/>
      <c r="F1558" s="248"/>
      <c r="G1558" s="248"/>
      <c r="H1558" s="248"/>
      <c r="I1558" s="248"/>
    </row>
    <row r="1559" spans="4:9" x14ac:dyDescent="0.2">
      <c r="D1559" s="248"/>
      <c r="E1559" s="248"/>
      <c r="F1559" s="248"/>
      <c r="G1559" s="248"/>
      <c r="H1559" s="248"/>
      <c r="I1559" s="248"/>
    </row>
    <row r="1560" spans="4:9" x14ac:dyDescent="0.2">
      <c r="D1560" s="248"/>
      <c r="E1560" s="248"/>
      <c r="F1560" s="248"/>
      <c r="G1560" s="248"/>
      <c r="H1560" s="248"/>
      <c r="I1560" s="248"/>
    </row>
    <row r="1561" spans="4:9" x14ac:dyDescent="0.2">
      <c r="D1561" s="248"/>
      <c r="E1561" s="248"/>
      <c r="F1561" s="248"/>
      <c r="G1561" s="248"/>
      <c r="H1561" s="248"/>
      <c r="I1561" s="248"/>
    </row>
    <row r="1562" spans="4:9" x14ac:dyDescent="0.2">
      <c r="D1562" s="248"/>
      <c r="E1562" s="248"/>
      <c r="F1562" s="248"/>
      <c r="G1562" s="248"/>
      <c r="H1562" s="248"/>
      <c r="I1562" s="248"/>
    </row>
    <row r="1563" spans="4:9" x14ac:dyDescent="0.2">
      <c r="D1563" s="248"/>
      <c r="E1563" s="248"/>
      <c r="F1563" s="248"/>
      <c r="G1563" s="248"/>
      <c r="H1563" s="248"/>
      <c r="I1563" s="248"/>
    </row>
    <row r="1564" spans="4:9" x14ac:dyDescent="0.2">
      <c r="D1564" s="248"/>
      <c r="E1564" s="248"/>
      <c r="F1564" s="248"/>
      <c r="G1564" s="248"/>
      <c r="H1564" s="248"/>
      <c r="I1564" s="248"/>
    </row>
    <row r="1565" spans="4:9" x14ac:dyDescent="0.2">
      <c r="D1565" s="248"/>
      <c r="E1565" s="248"/>
      <c r="F1565" s="248"/>
      <c r="G1565" s="248"/>
      <c r="H1565" s="248"/>
      <c r="I1565" s="248"/>
    </row>
    <row r="1566" spans="4:9" x14ac:dyDescent="0.2">
      <c r="D1566" s="248"/>
      <c r="E1566" s="248"/>
      <c r="F1566" s="248"/>
      <c r="G1566" s="248"/>
      <c r="H1566" s="248"/>
      <c r="I1566" s="248"/>
    </row>
    <row r="1567" spans="4:9" x14ac:dyDescent="0.2">
      <c r="D1567" s="248"/>
      <c r="E1567" s="248"/>
      <c r="F1567" s="248"/>
      <c r="G1567" s="248"/>
      <c r="H1567" s="248"/>
      <c r="I1567" s="248"/>
    </row>
    <row r="1568" spans="4:9" x14ac:dyDescent="0.2">
      <c r="D1568" s="248"/>
      <c r="E1568" s="248"/>
      <c r="F1568" s="248"/>
      <c r="G1568" s="248"/>
      <c r="H1568" s="248"/>
      <c r="I1568" s="248"/>
    </row>
    <row r="1569" spans="4:9" x14ac:dyDescent="0.2">
      <c r="D1569" s="248"/>
      <c r="E1569" s="248"/>
      <c r="F1569" s="248"/>
      <c r="G1569" s="248"/>
      <c r="H1569" s="248"/>
      <c r="I1569" s="248"/>
    </row>
    <row r="1570" spans="4:9" x14ac:dyDescent="0.2">
      <c r="D1570" s="248"/>
      <c r="E1570" s="248"/>
      <c r="F1570" s="248"/>
      <c r="G1570" s="248"/>
      <c r="H1570" s="248"/>
      <c r="I1570" s="248"/>
    </row>
    <row r="1571" spans="4:9" x14ac:dyDescent="0.2">
      <c r="D1571" s="248"/>
      <c r="E1571" s="248"/>
      <c r="F1571" s="248"/>
      <c r="G1571" s="248"/>
      <c r="H1571" s="248"/>
      <c r="I1571" s="248"/>
    </row>
    <row r="1572" spans="4:9" x14ac:dyDescent="0.2">
      <c r="D1572" s="248"/>
      <c r="E1572" s="248"/>
      <c r="F1572" s="248"/>
      <c r="G1572" s="248"/>
      <c r="H1572" s="248"/>
      <c r="I1572" s="248"/>
    </row>
    <row r="1573" spans="4:9" x14ac:dyDescent="0.2">
      <c r="D1573" s="248"/>
      <c r="E1573" s="248"/>
      <c r="F1573" s="248"/>
      <c r="G1573" s="248"/>
      <c r="H1573" s="248"/>
      <c r="I1573" s="248"/>
    </row>
    <row r="1574" spans="4:9" x14ac:dyDescent="0.2">
      <c r="D1574" s="248"/>
      <c r="E1574" s="248"/>
      <c r="F1574" s="248"/>
      <c r="G1574" s="248"/>
      <c r="H1574" s="248"/>
      <c r="I1574" s="248"/>
    </row>
    <row r="1575" spans="4:9" x14ac:dyDescent="0.2">
      <c r="D1575" s="248"/>
      <c r="E1575" s="248"/>
      <c r="F1575" s="248"/>
      <c r="G1575" s="248"/>
      <c r="H1575" s="248"/>
      <c r="I1575" s="248"/>
    </row>
    <row r="1576" spans="4:9" x14ac:dyDescent="0.2">
      <c r="D1576" s="248"/>
      <c r="E1576" s="248"/>
      <c r="F1576" s="248"/>
      <c r="G1576" s="248"/>
      <c r="H1576" s="248"/>
      <c r="I1576" s="248"/>
    </row>
    <row r="1577" spans="4:9" x14ac:dyDescent="0.2">
      <c r="D1577" s="248"/>
      <c r="E1577" s="248"/>
      <c r="F1577" s="248"/>
      <c r="G1577" s="248"/>
      <c r="H1577" s="248"/>
      <c r="I1577" s="248"/>
    </row>
    <row r="1578" spans="4:9" x14ac:dyDescent="0.2">
      <c r="D1578" s="248"/>
      <c r="E1578" s="248"/>
      <c r="F1578" s="248"/>
      <c r="G1578" s="248"/>
      <c r="H1578" s="248"/>
      <c r="I1578" s="248"/>
    </row>
    <row r="1579" spans="4:9" x14ac:dyDescent="0.2">
      <c r="D1579" s="248"/>
      <c r="E1579" s="248"/>
      <c r="F1579" s="248"/>
      <c r="G1579" s="248"/>
      <c r="H1579" s="248"/>
      <c r="I1579" s="248"/>
    </row>
    <row r="1580" spans="4:9" x14ac:dyDescent="0.2">
      <c r="D1580" s="248"/>
      <c r="E1580" s="248"/>
      <c r="F1580" s="248"/>
      <c r="G1580" s="248"/>
      <c r="H1580" s="248"/>
      <c r="I1580" s="248"/>
    </row>
    <row r="1581" spans="4:9" x14ac:dyDescent="0.2">
      <c r="D1581" s="248"/>
      <c r="E1581" s="248"/>
      <c r="F1581" s="248"/>
      <c r="G1581" s="248"/>
      <c r="H1581" s="248"/>
      <c r="I1581" s="248"/>
    </row>
    <row r="1582" spans="4:9" x14ac:dyDescent="0.2">
      <c r="D1582" s="248"/>
      <c r="E1582" s="248"/>
      <c r="F1582" s="248"/>
      <c r="G1582" s="248"/>
      <c r="H1582" s="248"/>
      <c r="I1582" s="248"/>
    </row>
    <row r="1583" spans="4:9" x14ac:dyDescent="0.2">
      <c r="D1583" s="248"/>
      <c r="E1583" s="248"/>
      <c r="F1583" s="248"/>
      <c r="G1583" s="248"/>
      <c r="H1583" s="248"/>
      <c r="I1583" s="248"/>
    </row>
    <row r="1584" spans="4:9" x14ac:dyDescent="0.2">
      <c r="D1584" s="248"/>
      <c r="E1584" s="248"/>
      <c r="F1584" s="248"/>
      <c r="G1584" s="248"/>
      <c r="H1584" s="248"/>
      <c r="I1584" s="248"/>
    </row>
    <row r="1585" spans="4:9" x14ac:dyDescent="0.2">
      <c r="D1585" s="248"/>
      <c r="E1585" s="248"/>
      <c r="F1585" s="248"/>
      <c r="G1585" s="248"/>
      <c r="H1585" s="248"/>
      <c r="I1585" s="248"/>
    </row>
    <row r="1586" spans="4:9" x14ac:dyDescent="0.2">
      <c r="D1586" s="248"/>
      <c r="E1586" s="248"/>
      <c r="F1586" s="248"/>
      <c r="G1586" s="248"/>
      <c r="H1586" s="248"/>
      <c r="I1586" s="248"/>
    </row>
    <row r="1587" spans="4:9" x14ac:dyDescent="0.2">
      <c r="D1587" s="248"/>
      <c r="E1587" s="248"/>
      <c r="F1587" s="248"/>
      <c r="G1587" s="248"/>
      <c r="H1587" s="248"/>
      <c r="I1587" s="248"/>
    </row>
    <row r="1588" spans="4:9" x14ac:dyDescent="0.2">
      <c r="D1588" s="248"/>
      <c r="E1588" s="248"/>
      <c r="F1588" s="248"/>
      <c r="G1588" s="248"/>
      <c r="H1588" s="248"/>
      <c r="I1588" s="248"/>
    </row>
    <row r="1589" spans="4:9" x14ac:dyDescent="0.2">
      <c r="D1589" s="248"/>
      <c r="E1589" s="248"/>
      <c r="F1589" s="248"/>
      <c r="G1589" s="248"/>
      <c r="H1589" s="248"/>
      <c r="I1589" s="248"/>
    </row>
    <row r="1590" spans="4:9" x14ac:dyDescent="0.2">
      <c r="D1590" s="248"/>
      <c r="E1590" s="248"/>
      <c r="F1590" s="248"/>
      <c r="G1590" s="248"/>
      <c r="H1590" s="248"/>
      <c r="I1590" s="248"/>
    </row>
    <row r="1591" spans="4:9" x14ac:dyDescent="0.2">
      <c r="D1591" s="248"/>
      <c r="E1591" s="248"/>
      <c r="F1591" s="248"/>
      <c r="G1591" s="248"/>
      <c r="H1591" s="248"/>
      <c r="I1591" s="248"/>
    </row>
    <row r="1592" spans="4:9" x14ac:dyDescent="0.2">
      <c r="D1592" s="248"/>
      <c r="E1592" s="248"/>
      <c r="F1592" s="248"/>
      <c r="G1592" s="248"/>
      <c r="H1592" s="248"/>
      <c r="I1592" s="248"/>
    </row>
    <row r="1593" spans="4:9" x14ac:dyDescent="0.2">
      <c r="D1593" s="248"/>
      <c r="E1593" s="248"/>
      <c r="F1593" s="248"/>
      <c r="G1593" s="248"/>
      <c r="H1593" s="248"/>
      <c r="I1593" s="248"/>
    </row>
    <row r="1594" spans="4:9" x14ac:dyDescent="0.2">
      <c r="D1594" s="248"/>
      <c r="E1594" s="248"/>
      <c r="F1594" s="248"/>
      <c r="G1594" s="248"/>
      <c r="H1594" s="248"/>
      <c r="I1594" s="248"/>
    </row>
    <row r="1595" spans="4:9" x14ac:dyDescent="0.2">
      <c r="D1595" s="248"/>
      <c r="E1595" s="248"/>
      <c r="F1595" s="248"/>
      <c r="G1595" s="248"/>
      <c r="H1595" s="248"/>
      <c r="I1595" s="248"/>
    </row>
    <row r="1596" spans="4:9" x14ac:dyDescent="0.2">
      <c r="D1596" s="248"/>
      <c r="E1596" s="248"/>
      <c r="F1596" s="248"/>
      <c r="G1596" s="248"/>
      <c r="H1596" s="248"/>
      <c r="I1596" s="248"/>
    </row>
    <row r="1597" spans="4:9" x14ac:dyDescent="0.2">
      <c r="D1597" s="248"/>
      <c r="E1597" s="248"/>
      <c r="F1597" s="248"/>
      <c r="G1597" s="248"/>
      <c r="H1597" s="248"/>
      <c r="I1597" s="248"/>
    </row>
    <row r="1598" spans="4:9" x14ac:dyDescent="0.2">
      <c r="D1598" s="248"/>
      <c r="E1598" s="248"/>
      <c r="F1598" s="248"/>
      <c r="G1598" s="248"/>
      <c r="H1598" s="248"/>
      <c r="I1598" s="248"/>
    </row>
    <row r="1599" spans="4:9" x14ac:dyDescent="0.2">
      <c r="D1599" s="248"/>
      <c r="E1599" s="248"/>
      <c r="F1599" s="248"/>
      <c r="G1599" s="248"/>
      <c r="H1599" s="248"/>
      <c r="I1599" s="248"/>
    </row>
    <row r="1600" spans="4:9" x14ac:dyDescent="0.2">
      <c r="D1600" s="248"/>
      <c r="E1600" s="248"/>
      <c r="F1600" s="248"/>
      <c r="G1600" s="248"/>
      <c r="H1600" s="248"/>
      <c r="I1600" s="248"/>
    </row>
    <row r="1601" spans="4:9" x14ac:dyDescent="0.2">
      <c r="D1601" s="248"/>
      <c r="E1601" s="248"/>
      <c r="F1601" s="248"/>
      <c r="G1601" s="248"/>
      <c r="H1601" s="248"/>
      <c r="I1601" s="248"/>
    </row>
    <row r="1602" spans="4:9" x14ac:dyDescent="0.2">
      <c r="D1602" s="248"/>
      <c r="E1602" s="248"/>
      <c r="F1602" s="248"/>
      <c r="G1602" s="248"/>
      <c r="H1602" s="248"/>
      <c r="I1602" s="248"/>
    </row>
    <row r="1603" spans="4:9" x14ac:dyDescent="0.2">
      <c r="D1603" s="248"/>
      <c r="E1603" s="248"/>
      <c r="F1603" s="248"/>
      <c r="G1603" s="248"/>
      <c r="H1603" s="248"/>
      <c r="I1603" s="248"/>
    </row>
    <row r="1604" spans="4:9" x14ac:dyDescent="0.2">
      <c r="D1604" s="248"/>
      <c r="E1604" s="248"/>
      <c r="F1604" s="248"/>
      <c r="G1604" s="248"/>
      <c r="H1604" s="248"/>
      <c r="I1604" s="248"/>
    </row>
    <row r="1605" spans="4:9" x14ac:dyDescent="0.2">
      <c r="D1605" s="248"/>
      <c r="E1605" s="248"/>
      <c r="F1605" s="248"/>
      <c r="G1605" s="248"/>
      <c r="H1605" s="248"/>
      <c r="I1605" s="248"/>
    </row>
    <row r="1606" spans="4:9" x14ac:dyDescent="0.2">
      <c r="D1606" s="248"/>
      <c r="E1606" s="248"/>
      <c r="F1606" s="248"/>
      <c r="G1606" s="248"/>
      <c r="H1606" s="248"/>
      <c r="I1606" s="248"/>
    </row>
    <row r="1607" spans="4:9" x14ac:dyDescent="0.2">
      <c r="D1607" s="248"/>
      <c r="E1607" s="248"/>
      <c r="F1607" s="248"/>
      <c r="G1607" s="248"/>
      <c r="H1607" s="248"/>
      <c r="I1607" s="248"/>
    </row>
    <row r="1608" spans="4:9" x14ac:dyDescent="0.2">
      <c r="D1608" s="248"/>
      <c r="E1608" s="248"/>
      <c r="F1608" s="248"/>
      <c r="G1608" s="248"/>
      <c r="H1608" s="248"/>
      <c r="I1608" s="248"/>
    </row>
    <row r="1609" spans="4:9" x14ac:dyDescent="0.2">
      <c r="D1609" s="248"/>
      <c r="E1609" s="248"/>
      <c r="F1609" s="248"/>
      <c r="G1609" s="248"/>
      <c r="H1609" s="248"/>
      <c r="I1609" s="248"/>
    </row>
    <row r="1610" spans="4:9" x14ac:dyDescent="0.2">
      <c r="D1610" s="248"/>
      <c r="E1610" s="248"/>
      <c r="F1610" s="248"/>
      <c r="G1610" s="248"/>
      <c r="H1610" s="248"/>
      <c r="I1610" s="248"/>
    </row>
    <row r="1611" spans="4:9" x14ac:dyDescent="0.2">
      <c r="D1611" s="248"/>
      <c r="E1611" s="248"/>
      <c r="F1611" s="248"/>
      <c r="G1611" s="248"/>
      <c r="H1611" s="248"/>
      <c r="I1611" s="248"/>
    </row>
    <row r="1612" spans="4:9" x14ac:dyDescent="0.2">
      <c r="D1612" s="248"/>
      <c r="E1612" s="248"/>
      <c r="F1612" s="248"/>
      <c r="G1612" s="248"/>
      <c r="H1612" s="248"/>
      <c r="I1612" s="248"/>
    </row>
    <row r="1613" spans="4:9" x14ac:dyDescent="0.2">
      <c r="D1613" s="248"/>
      <c r="E1613" s="248"/>
      <c r="F1613" s="248"/>
      <c r="G1613" s="248"/>
      <c r="H1613" s="248"/>
      <c r="I1613" s="248"/>
    </row>
    <row r="1614" spans="4:9" x14ac:dyDescent="0.2">
      <c r="D1614" s="248"/>
      <c r="E1614" s="248"/>
      <c r="F1614" s="248"/>
      <c r="G1614" s="248"/>
      <c r="H1614" s="248"/>
      <c r="I1614" s="248"/>
    </row>
    <row r="1615" spans="4:9" x14ac:dyDescent="0.2">
      <c r="D1615" s="248"/>
      <c r="E1615" s="248"/>
      <c r="F1615" s="248"/>
      <c r="G1615" s="248"/>
      <c r="H1615" s="248"/>
      <c r="I1615" s="248"/>
    </row>
    <row r="1616" spans="4:9" x14ac:dyDescent="0.2">
      <c r="D1616" s="248"/>
      <c r="E1616" s="248"/>
      <c r="F1616" s="248"/>
      <c r="G1616" s="248"/>
      <c r="H1616" s="248"/>
      <c r="I1616" s="248"/>
    </row>
    <row r="1617" spans="4:9" x14ac:dyDescent="0.2">
      <c r="D1617" s="248"/>
      <c r="E1617" s="248"/>
      <c r="F1617" s="248"/>
      <c r="G1617" s="248"/>
      <c r="H1617" s="248"/>
      <c r="I1617" s="248"/>
    </row>
    <row r="1618" spans="4:9" x14ac:dyDescent="0.2">
      <c r="D1618" s="248"/>
      <c r="E1618" s="248"/>
      <c r="F1618" s="248"/>
      <c r="G1618" s="248"/>
      <c r="H1618" s="248"/>
      <c r="I1618" s="248"/>
    </row>
    <row r="1619" spans="4:9" x14ac:dyDescent="0.2">
      <c r="D1619" s="248"/>
      <c r="E1619" s="248"/>
      <c r="F1619" s="248"/>
      <c r="G1619" s="248"/>
      <c r="H1619" s="248"/>
      <c r="I1619" s="248"/>
    </row>
    <row r="1620" spans="4:9" x14ac:dyDescent="0.2">
      <c r="D1620" s="248"/>
      <c r="E1620" s="248"/>
      <c r="F1620" s="248"/>
      <c r="G1620" s="248"/>
      <c r="H1620" s="248"/>
      <c r="I1620" s="248"/>
    </row>
    <row r="1621" spans="4:9" x14ac:dyDescent="0.2">
      <c r="D1621" s="248"/>
      <c r="E1621" s="248"/>
      <c r="F1621" s="248"/>
      <c r="G1621" s="248"/>
      <c r="H1621" s="248"/>
      <c r="I1621" s="248"/>
    </row>
    <row r="1622" spans="4:9" x14ac:dyDescent="0.2">
      <c r="D1622" s="248"/>
      <c r="E1622" s="248"/>
      <c r="F1622" s="248"/>
      <c r="G1622" s="248"/>
      <c r="H1622" s="248"/>
      <c r="I1622" s="248"/>
    </row>
    <row r="1623" spans="4:9" x14ac:dyDescent="0.2">
      <c r="D1623" s="248"/>
      <c r="E1623" s="248"/>
      <c r="F1623" s="248"/>
      <c r="G1623" s="248"/>
      <c r="H1623" s="248"/>
      <c r="I1623" s="248"/>
    </row>
    <row r="1624" spans="4:9" x14ac:dyDescent="0.2">
      <c r="D1624" s="248"/>
      <c r="E1624" s="248"/>
      <c r="F1624" s="248"/>
      <c r="G1624" s="248"/>
      <c r="H1624" s="248"/>
      <c r="I1624" s="248"/>
    </row>
    <row r="1625" spans="4:9" x14ac:dyDescent="0.2">
      <c r="D1625" s="248"/>
      <c r="E1625" s="248"/>
      <c r="F1625" s="248"/>
      <c r="G1625" s="248"/>
      <c r="H1625" s="248"/>
      <c r="I1625" s="248"/>
    </row>
    <row r="1626" spans="4:9" x14ac:dyDescent="0.2">
      <c r="D1626" s="248"/>
      <c r="E1626" s="248"/>
      <c r="F1626" s="248"/>
      <c r="G1626" s="248"/>
      <c r="H1626" s="248"/>
      <c r="I1626" s="248"/>
    </row>
    <row r="1627" spans="4:9" x14ac:dyDescent="0.2">
      <c r="D1627" s="248"/>
      <c r="E1627" s="248"/>
      <c r="F1627" s="248"/>
      <c r="G1627" s="248"/>
      <c r="H1627" s="248"/>
      <c r="I1627" s="248"/>
    </row>
    <row r="1628" spans="4:9" x14ac:dyDescent="0.2">
      <c r="D1628" s="248"/>
      <c r="E1628" s="248"/>
      <c r="F1628" s="248"/>
      <c r="G1628" s="248"/>
      <c r="H1628" s="248"/>
      <c r="I1628" s="248"/>
    </row>
    <row r="1629" spans="4:9" x14ac:dyDescent="0.2">
      <c r="D1629" s="248"/>
      <c r="E1629" s="248"/>
      <c r="F1629" s="248"/>
      <c r="G1629" s="248"/>
      <c r="H1629" s="248"/>
      <c r="I1629" s="248"/>
    </row>
    <row r="1630" spans="4:9" x14ac:dyDescent="0.2">
      <c r="D1630" s="248"/>
      <c r="E1630" s="248"/>
      <c r="F1630" s="248"/>
      <c r="G1630" s="248"/>
      <c r="H1630" s="248"/>
      <c r="I1630" s="248"/>
    </row>
    <row r="1631" spans="4:9" x14ac:dyDescent="0.2">
      <c r="D1631" s="248"/>
      <c r="E1631" s="248"/>
      <c r="F1631" s="248"/>
      <c r="G1631" s="248"/>
      <c r="H1631" s="248"/>
      <c r="I1631" s="248"/>
    </row>
    <row r="1632" spans="4:9" x14ac:dyDescent="0.2">
      <c r="D1632" s="248"/>
      <c r="E1632" s="248"/>
      <c r="F1632" s="248"/>
      <c r="G1632" s="248"/>
      <c r="H1632" s="248"/>
      <c r="I1632" s="248"/>
    </row>
    <row r="1633" spans="4:9" x14ac:dyDescent="0.2">
      <c r="D1633" s="248"/>
      <c r="E1633" s="248"/>
      <c r="F1633" s="248"/>
      <c r="G1633" s="248"/>
      <c r="H1633" s="248"/>
      <c r="I1633" s="248"/>
    </row>
    <row r="1634" spans="4:9" x14ac:dyDescent="0.2">
      <c r="D1634" s="248"/>
      <c r="E1634" s="248"/>
      <c r="F1634" s="248"/>
      <c r="G1634" s="248"/>
      <c r="H1634" s="248"/>
      <c r="I1634" s="248"/>
    </row>
    <row r="1635" spans="4:9" x14ac:dyDescent="0.2">
      <c r="D1635" s="248"/>
      <c r="E1635" s="248"/>
      <c r="F1635" s="248"/>
      <c r="G1635" s="248"/>
      <c r="H1635" s="248"/>
      <c r="I1635" s="248"/>
    </row>
    <row r="1636" spans="4:9" x14ac:dyDescent="0.2">
      <c r="D1636" s="248"/>
      <c r="E1636" s="248"/>
      <c r="F1636" s="248"/>
      <c r="G1636" s="248"/>
      <c r="H1636" s="248"/>
      <c r="I1636" s="248"/>
    </row>
    <row r="1637" spans="4:9" x14ac:dyDescent="0.2">
      <c r="D1637" s="248"/>
      <c r="E1637" s="248"/>
      <c r="F1637" s="248"/>
      <c r="G1637" s="248"/>
      <c r="H1637" s="248"/>
      <c r="I1637" s="248"/>
    </row>
    <row r="1638" spans="4:9" x14ac:dyDescent="0.2">
      <c r="D1638" s="248"/>
      <c r="E1638" s="248"/>
      <c r="F1638" s="248"/>
      <c r="G1638" s="248"/>
      <c r="H1638" s="248"/>
      <c r="I1638" s="248"/>
    </row>
    <row r="1639" spans="4:9" x14ac:dyDescent="0.2">
      <c r="D1639" s="248"/>
      <c r="E1639" s="248"/>
      <c r="F1639" s="248"/>
      <c r="G1639" s="248"/>
      <c r="H1639" s="248"/>
      <c r="I1639" s="248"/>
    </row>
    <row r="1640" spans="4:9" x14ac:dyDescent="0.2">
      <c r="D1640" s="248"/>
      <c r="E1640" s="248"/>
      <c r="F1640" s="248"/>
      <c r="G1640" s="248"/>
      <c r="H1640" s="248"/>
      <c r="I1640" s="248"/>
    </row>
    <row r="1641" spans="4:9" x14ac:dyDescent="0.2">
      <c r="D1641" s="248"/>
      <c r="E1641" s="248"/>
      <c r="F1641" s="248"/>
      <c r="G1641" s="248"/>
      <c r="H1641" s="248"/>
      <c r="I1641" s="248"/>
    </row>
    <row r="1642" spans="4:9" x14ac:dyDescent="0.2">
      <c r="D1642" s="248"/>
      <c r="E1642" s="248"/>
      <c r="F1642" s="248"/>
      <c r="G1642" s="248"/>
      <c r="H1642" s="248"/>
      <c r="I1642" s="248"/>
    </row>
    <row r="1643" spans="4:9" x14ac:dyDescent="0.2">
      <c r="D1643" s="248"/>
      <c r="E1643" s="248"/>
      <c r="F1643" s="248"/>
      <c r="G1643" s="248"/>
      <c r="H1643" s="248"/>
      <c r="I1643" s="248"/>
    </row>
    <row r="1644" spans="4:9" x14ac:dyDescent="0.2">
      <c r="D1644" s="248"/>
      <c r="E1644" s="248"/>
      <c r="F1644" s="248"/>
      <c r="G1644" s="248"/>
      <c r="H1644" s="248"/>
      <c r="I1644" s="248"/>
    </row>
    <row r="1645" spans="4:9" x14ac:dyDescent="0.2">
      <c r="D1645" s="248"/>
      <c r="E1645" s="248"/>
      <c r="F1645" s="248"/>
      <c r="G1645" s="248"/>
      <c r="H1645" s="248"/>
      <c r="I1645" s="248"/>
    </row>
    <row r="1646" spans="4:9" x14ac:dyDescent="0.2">
      <c r="D1646" s="248"/>
      <c r="E1646" s="248"/>
      <c r="F1646" s="248"/>
      <c r="G1646" s="248"/>
      <c r="H1646" s="248"/>
      <c r="I1646" s="248"/>
    </row>
    <row r="1647" spans="4:9" x14ac:dyDescent="0.2">
      <c r="D1647" s="248"/>
      <c r="E1647" s="248"/>
      <c r="F1647" s="248"/>
      <c r="G1647" s="248"/>
      <c r="H1647" s="248"/>
      <c r="I1647" s="248"/>
    </row>
    <row r="1648" spans="4:9" x14ac:dyDescent="0.2">
      <c r="D1648" s="248"/>
      <c r="E1648" s="248"/>
      <c r="F1648" s="248"/>
      <c r="G1648" s="248"/>
      <c r="H1648" s="248"/>
      <c r="I1648" s="248"/>
    </row>
    <row r="1649" spans="4:9" x14ac:dyDescent="0.2">
      <c r="D1649" s="248"/>
      <c r="E1649" s="248"/>
      <c r="F1649" s="248"/>
      <c r="G1649" s="248"/>
      <c r="H1649" s="248"/>
      <c r="I1649" s="248"/>
    </row>
    <row r="1650" spans="4:9" x14ac:dyDescent="0.2">
      <c r="D1650" s="248"/>
      <c r="E1650" s="248"/>
      <c r="F1650" s="248"/>
      <c r="G1650" s="248"/>
      <c r="H1650" s="248"/>
      <c r="I1650" s="248"/>
    </row>
    <row r="1651" spans="4:9" x14ac:dyDescent="0.2">
      <c r="D1651" s="248"/>
      <c r="E1651" s="248"/>
      <c r="F1651" s="248"/>
      <c r="G1651" s="248"/>
      <c r="H1651" s="248"/>
      <c r="I1651" s="248"/>
    </row>
    <row r="1652" spans="4:9" x14ac:dyDescent="0.2">
      <c r="D1652" s="248"/>
      <c r="E1652" s="248"/>
      <c r="F1652" s="248"/>
      <c r="G1652" s="248"/>
      <c r="H1652" s="248"/>
      <c r="I1652" s="248"/>
    </row>
    <row r="1653" spans="4:9" x14ac:dyDescent="0.2">
      <c r="D1653" s="248"/>
      <c r="E1653" s="248"/>
      <c r="F1653" s="248"/>
      <c r="G1653" s="248"/>
      <c r="H1653" s="248"/>
      <c r="I1653" s="248"/>
    </row>
    <row r="1654" spans="4:9" x14ac:dyDescent="0.2">
      <c r="D1654" s="248"/>
      <c r="E1654" s="248"/>
      <c r="F1654" s="248"/>
      <c r="G1654" s="248"/>
      <c r="H1654" s="248"/>
      <c r="I1654" s="248"/>
    </row>
    <row r="1655" spans="4:9" x14ac:dyDescent="0.2">
      <c r="D1655" s="248"/>
      <c r="E1655" s="248"/>
      <c r="F1655" s="248"/>
      <c r="G1655" s="248"/>
      <c r="H1655" s="248"/>
      <c r="I1655" s="248"/>
    </row>
    <row r="1656" spans="4:9" x14ac:dyDescent="0.2">
      <c r="D1656" s="248"/>
      <c r="E1656" s="248"/>
      <c r="F1656" s="248"/>
      <c r="G1656" s="248"/>
      <c r="H1656" s="248"/>
      <c r="I1656" s="248"/>
    </row>
    <row r="1657" spans="4:9" x14ac:dyDescent="0.2">
      <c r="D1657" s="248"/>
      <c r="E1657" s="248"/>
      <c r="F1657" s="248"/>
      <c r="G1657" s="248"/>
      <c r="H1657" s="248"/>
      <c r="I1657" s="248"/>
    </row>
    <row r="1658" spans="4:9" x14ac:dyDescent="0.2">
      <c r="D1658" s="248"/>
      <c r="E1658" s="248"/>
      <c r="F1658" s="248"/>
      <c r="G1658" s="248"/>
      <c r="H1658" s="248"/>
      <c r="I1658" s="248"/>
    </row>
    <row r="1659" spans="4:9" x14ac:dyDescent="0.2">
      <c r="D1659" s="248"/>
      <c r="E1659" s="248"/>
      <c r="F1659" s="248"/>
      <c r="G1659" s="248"/>
      <c r="H1659" s="248"/>
      <c r="I1659" s="248"/>
    </row>
    <row r="1660" spans="4:9" x14ac:dyDescent="0.2">
      <c r="D1660" s="248"/>
      <c r="E1660" s="248"/>
      <c r="F1660" s="248"/>
      <c r="G1660" s="248"/>
      <c r="H1660" s="248"/>
      <c r="I1660" s="248"/>
    </row>
    <row r="1661" spans="4:9" x14ac:dyDescent="0.2">
      <c r="D1661" s="248"/>
      <c r="E1661" s="248"/>
      <c r="F1661" s="248"/>
      <c r="G1661" s="248"/>
      <c r="H1661" s="248"/>
      <c r="I1661" s="248"/>
    </row>
    <row r="1662" spans="4:9" x14ac:dyDescent="0.2">
      <c r="D1662" s="248"/>
      <c r="E1662" s="248"/>
      <c r="F1662" s="248"/>
      <c r="G1662" s="248"/>
      <c r="H1662" s="248"/>
      <c r="I1662" s="248"/>
    </row>
    <row r="1663" spans="4:9" x14ac:dyDescent="0.2">
      <c r="D1663" s="248"/>
      <c r="E1663" s="248"/>
      <c r="F1663" s="248"/>
      <c r="G1663" s="248"/>
      <c r="H1663" s="248"/>
      <c r="I1663" s="248"/>
    </row>
    <row r="1664" spans="4:9" x14ac:dyDescent="0.2">
      <c r="D1664" s="248"/>
      <c r="E1664" s="248"/>
      <c r="F1664" s="248"/>
      <c r="G1664" s="248"/>
      <c r="H1664" s="248"/>
      <c r="I1664" s="248"/>
    </row>
    <row r="1665" spans="4:9" x14ac:dyDescent="0.2">
      <c r="D1665" s="248"/>
      <c r="E1665" s="248"/>
      <c r="F1665" s="248"/>
      <c r="G1665" s="248"/>
      <c r="H1665" s="248"/>
      <c r="I1665" s="248"/>
    </row>
    <row r="1666" spans="4:9" x14ac:dyDescent="0.2">
      <c r="D1666" s="248"/>
      <c r="E1666" s="248"/>
      <c r="F1666" s="248"/>
      <c r="G1666" s="248"/>
      <c r="H1666" s="248"/>
      <c r="I1666" s="248"/>
    </row>
    <row r="1667" spans="4:9" x14ac:dyDescent="0.2">
      <c r="D1667" s="248"/>
      <c r="E1667" s="248"/>
      <c r="F1667" s="248"/>
      <c r="G1667" s="248"/>
      <c r="H1667" s="248"/>
      <c r="I1667" s="248"/>
    </row>
    <row r="1668" spans="4:9" x14ac:dyDescent="0.2">
      <c r="D1668" s="248"/>
      <c r="E1668" s="248"/>
      <c r="F1668" s="248"/>
      <c r="G1668" s="248"/>
      <c r="H1668" s="248"/>
      <c r="I1668" s="248"/>
    </row>
    <row r="1669" spans="4:9" x14ac:dyDescent="0.2">
      <c r="D1669" s="248"/>
      <c r="E1669" s="248"/>
      <c r="F1669" s="248"/>
      <c r="G1669" s="248"/>
      <c r="H1669" s="248"/>
      <c r="I1669" s="248"/>
    </row>
    <row r="1670" spans="4:9" x14ac:dyDescent="0.2">
      <c r="D1670" s="248"/>
      <c r="E1670" s="248"/>
      <c r="F1670" s="248"/>
      <c r="G1670" s="248"/>
      <c r="H1670" s="248"/>
      <c r="I1670" s="248"/>
    </row>
    <row r="1671" spans="4:9" x14ac:dyDescent="0.2">
      <c r="D1671" s="248"/>
      <c r="E1671" s="248"/>
      <c r="F1671" s="248"/>
      <c r="G1671" s="248"/>
      <c r="H1671" s="248"/>
      <c r="I1671" s="248"/>
    </row>
    <row r="1672" spans="4:9" x14ac:dyDescent="0.2">
      <c r="D1672" s="248"/>
      <c r="E1672" s="248"/>
      <c r="F1672" s="248"/>
      <c r="G1672" s="248"/>
      <c r="H1672" s="248"/>
      <c r="I1672" s="248"/>
    </row>
    <row r="1673" spans="4:9" x14ac:dyDescent="0.2">
      <c r="D1673" s="248"/>
      <c r="E1673" s="248"/>
      <c r="F1673" s="248"/>
      <c r="G1673" s="248"/>
      <c r="H1673" s="248"/>
      <c r="I1673" s="248"/>
    </row>
    <row r="1674" spans="4:9" x14ac:dyDescent="0.2">
      <c r="D1674" s="248"/>
      <c r="E1674" s="248"/>
      <c r="F1674" s="248"/>
      <c r="G1674" s="248"/>
      <c r="H1674" s="248"/>
      <c r="I1674" s="248"/>
    </row>
    <row r="1675" spans="4:9" x14ac:dyDescent="0.2">
      <c r="D1675" s="248"/>
      <c r="E1675" s="248"/>
      <c r="F1675" s="248"/>
      <c r="G1675" s="248"/>
      <c r="H1675" s="248"/>
      <c r="I1675" s="248"/>
    </row>
    <row r="1676" spans="4:9" x14ac:dyDescent="0.2">
      <c r="D1676" s="248"/>
      <c r="E1676" s="248"/>
      <c r="F1676" s="248"/>
      <c r="G1676" s="248"/>
      <c r="H1676" s="248"/>
      <c r="I1676" s="248"/>
    </row>
    <row r="1677" spans="4:9" x14ac:dyDescent="0.2">
      <c r="D1677" s="248"/>
      <c r="E1677" s="248"/>
      <c r="F1677" s="248"/>
      <c r="G1677" s="248"/>
      <c r="H1677" s="248"/>
      <c r="I1677" s="248"/>
    </row>
    <row r="1678" spans="4:9" x14ac:dyDescent="0.2">
      <c r="D1678" s="248"/>
      <c r="E1678" s="248"/>
      <c r="F1678" s="248"/>
      <c r="G1678" s="248"/>
      <c r="H1678" s="248"/>
      <c r="I1678" s="248"/>
    </row>
    <row r="1679" spans="4:9" x14ac:dyDescent="0.2">
      <c r="D1679" s="248"/>
      <c r="E1679" s="248"/>
      <c r="F1679" s="248"/>
      <c r="G1679" s="248"/>
      <c r="H1679" s="248"/>
      <c r="I1679" s="248"/>
    </row>
    <row r="1680" spans="4:9" x14ac:dyDescent="0.2">
      <c r="D1680" s="248"/>
      <c r="E1680" s="248"/>
      <c r="F1680" s="248"/>
      <c r="G1680" s="248"/>
      <c r="H1680" s="248"/>
      <c r="I1680" s="248"/>
    </row>
    <row r="1681" spans="4:9" x14ac:dyDescent="0.2">
      <c r="D1681" s="248"/>
      <c r="E1681" s="248"/>
      <c r="F1681" s="248"/>
      <c r="G1681" s="248"/>
      <c r="H1681" s="248"/>
      <c r="I1681" s="248"/>
    </row>
    <row r="1682" spans="4:9" x14ac:dyDescent="0.2">
      <c r="D1682" s="248"/>
      <c r="E1682" s="248"/>
      <c r="F1682" s="248"/>
      <c r="G1682" s="248"/>
      <c r="H1682" s="248"/>
      <c r="I1682" s="248"/>
    </row>
    <row r="1683" spans="4:9" x14ac:dyDescent="0.2">
      <c r="D1683" s="248"/>
      <c r="E1683" s="248"/>
      <c r="F1683" s="248"/>
      <c r="G1683" s="248"/>
      <c r="H1683" s="248"/>
      <c r="I1683" s="248"/>
    </row>
    <row r="1684" spans="4:9" x14ac:dyDescent="0.2">
      <c r="D1684" s="248"/>
      <c r="E1684" s="248"/>
      <c r="F1684" s="248"/>
      <c r="G1684" s="248"/>
      <c r="H1684" s="248"/>
      <c r="I1684" s="248"/>
    </row>
    <row r="1685" spans="4:9" x14ac:dyDescent="0.2">
      <c r="D1685" s="248"/>
      <c r="E1685" s="248"/>
      <c r="F1685" s="248"/>
      <c r="G1685" s="248"/>
      <c r="H1685" s="248"/>
      <c r="I1685" s="248"/>
    </row>
    <row r="1686" spans="4:9" x14ac:dyDescent="0.2">
      <c r="D1686" s="248"/>
      <c r="E1686" s="248"/>
      <c r="F1686" s="248"/>
      <c r="G1686" s="248"/>
      <c r="H1686" s="248"/>
      <c r="I1686" s="248"/>
    </row>
    <row r="1687" spans="4:9" x14ac:dyDescent="0.2">
      <c r="D1687" s="248"/>
      <c r="E1687" s="248"/>
      <c r="F1687" s="248"/>
      <c r="G1687" s="248"/>
      <c r="H1687" s="248"/>
      <c r="I1687" s="248"/>
    </row>
    <row r="1688" spans="4:9" x14ac:dyDescent="0.2">
      <c r="D1688" s="248"/>
      <c r="E1688" s="248"/>
      <c r="F1688" s="248"/>
      <c r="G1688" s="248"/>
      <c r="H1688" s="248"/>
      <c r="I1688" s="248"/>
    </row>
    <row r="1689" spans="4:9" x14ac:dyDescent="0.2">
      <c r="D1689" s="248"/>
      <c r="E1689" s="248"/>
      <c r="F1689" s="248"/>
      <c r="G1689" s="248"/>
      <c r="H1689" s="248"/>
      <c r="I1689" s="248"/>
    </row>
    <row r="1690" spans="4:9" x14ac:dyDescent="0.2">
      <c r="D1690" s="248"/>
      <c r="E1690" s="248"/>
      <c r="F1690" s="248"/>
      <c r="G1690" s="248"/>
      <c r="H1690" s="248"/>
      <c r="I1690" s="248"/>
    </row>
    <row r="1691" spans="4:9" x14ac:dyDescent="0.2">
      <c r="D1691" s="248"/>
      <c r="E1691" s="248"/>
      <c r="F1691" s="248"/>
      <c r="G1691" s="248"/>
      <c r="H1691" s="248"/>
      <c r="I1691" s="248"/>
    </row>
    <row r="1692" spans="4:9" x14ac:dyDescent="0.2">
      <c r="D1692" s="248"/>
      <c r="E1692" s="248"/>
      <c r="F1692" s="248"/>
      <c r="G1692" s="248"/>
      <c r="H1692" s="248"/>
      <c r="I1692" s="248"/>
    </row>
    <row r="1693" spans="4:9" x14ac:dyDescent="0.2">
      <c r="D1693" s="248"/>
      <c r="E1693" s="248"/>
      <c r="F1693" s="248"/>
      <c r="G1693" s="248"/>
      <c r="H1693" s="248"/>
      <c r="I1693" s="248"/>
    </row>
    <row r="1694" spans="4:9" x14ac:dyDescent="0.2">
      <c r="D1694" s="248"/>
      <c r="E1694" s="248"/>
      <c r="F1694" s="248"/>
      <c r="G1694" s="248"/>
      <c r="H1694" s="248"/>
      <c r="I1694" s="248"/>
    </row>
    <row r="1695" spans="4:9" x14ac:dyDescent="0.2">
      <c r="D1695" s="248"/>
      <c r="E1695" s="248"/>
      <c r="F1695" s="248"/>
      <c r="G1695" s="248"/>
      <c r="H1695" s="248"/>
      <c r="I1695" s="248"/>
    </row>
    <row r="1696" spans="4:9" x14ac:dyDescent="0.2">
      <c r="D1696" s="248"/>
      <c r="E1696" s="248"/>
      <c r="F1696" s="248"/>
      <c r="G1696" s="248"/>
      <c r="H1696" s="248"/>
      <c r="I1696" s="248"/>
    </row>
    <row r="1697" spans="4:9" x14ac:dyDescent="0.2">
      <c r="D1697" s="248"/>
      <c r="E1697" s="248"/>
      <c r="F1697" s="248"/>
      <c r="G1697" s="248"/>
      <c r="H1697" s="248"/>
      <c r="I1697" s="248"/>
    </row>
    <row r="1698" spans="4:9" x14ac:dyDescent="0.2">
      <c r="D1698" s="248"/>
      <c r="E1698" s="248"/>
      <c r="F1698" s="248"/>
      <c r="G1698" s="248"/>
      <c r="H1698" s="248"/>
      <c r="I1698" s="248"/>
    </row>
    <row r="1699" spans="4:9" x14ac:dyDescent="0.2">
      <c r="D1699" s="248"/>
      <c r="E1699" s="248"/>
      <c r="F1699" s="248"/>
      <c r="G1699" s="248"/>
      <c r="H1699" s="248"/>
      <c r="I1699" s="248"/>
    </row>
    <row r="1700" spans="4:9" x14ac:dyDescent="0.2">
      <c r="D1700" s="248"/>
      <c r="E1700" s="248"/>
      <c r="F1700" s="248"/>
      <c r="G1700" s="248"/>
      <c r="H1700" s="248"/>
      <c r="I1700" s="248"/>
    </row>
    <row r="1701" spans="4:9" x14ac:dyDescent="0.2">
      <c r="D1701" s="248"/>
      <c r="E1701" s="248"/>
      <c r="F1701" s="248"/>
      <c r="G1701" s="248"/>
      <c r="H1701" s="248"/>
      <c r="I1701" s="248"/>
    </row>
    <row r="1702" spans="4:9" x14ac:dyDescent="0.2">
      <c r="D1702" s="248"/>
      <c r="E1702" s="248"/>
      <c r="F1702" s="248"/>
      <c r="G1702" s="248"/>
      <c r="H1702" s="248"/>
      <c r="I1702" s="248"/>
    </row>
    <row r="1703" spans="4:9" x14ac:dyDescent="0.2">
      <c r="D1703" s="248"/>
      <c r="E1703" s="248"/>
      <c r="F1703" s="248"/>
      <c r="G1703" s="248"/>
      <c r="H1703" s="248"/>
      <c r="I1703" s="248"/>
    </row>
    <row r="1704" spans="4:9" x14ac:dyDescent="0.2">
      <c r="D1704" s="248"/>
      <c r="E1704" s="248"/>
      <c r="F1704" s="248"/>
      <c r="G1704" s="248"/>
      <c r="H1704" s="248"/>
      <c r="I1704" s="248"/>
    </row>
    <row r="1705" spans="4:9" x14ac:dyDescent="0.2">
      <c r="D1705" s="248"/>
      <c r="E1705" s="248"/>
      <c r="F1705" s="248"/>
      <c r="G1705" s="248"/>
      <c r="H1705" s="248"/>
      <c r="I1705" s="248"/>
    </row>
    <row r="1706" spans="4:9" x14ac:dyDescent="0.2">
      <c r="D1706" s="248"/>
      <c r="E1706" s="248"/>
      <c r="F1706" s="248"/>
      <c r="G1706" s="248"/>
      <c r="H1706" s="248"/>
      <c r="I1706" s="248"/>
    </row>
    <row r="1707" spans="4:9" x14ac:dyDescent="0.2">
      <c r="D1707" s="248"/>
      <c r="E1707" s="248"/>
      <c r="F1707" s="248"/>
      <c r="G1707" s="248"/>
      <c r="H1707" s="248"/>
      <c r="I1707" s="248"/>
    </row>
    <row r="1708" spans="4:9" x14ac:dyDescent="0.2">
      <c r="D1708" s="248"/>
      <c r="E1708" s="248"/>
      <c r="F1708" s="248"/>
      <c r="G1708" s="248"/>
      <c r="H1708" s="248"/>
      <c r="I1708" s="248"/>
    </row>
    <row r="1709" spans="4:9" x14ac:dyDescent="0.2">
      <c r="D1709" s="248"/>
      <c r="E1709" s="248"/>
      <c r="F1709" s="248"/>
      <c r="G1709" s="248"/>
      <c r="H1709" s="248"/>
      <c r="I1709" s="248"/>
    </row>
    <row r="1710" spans="4:9" x14ac:dyDescent="0.2">
      <c r="D1710" s="248"/>
      <c r="E1710" s="248"/>
      <c r="F1710" s="248"/>
      <c r="G1710" s="248"/>
      <c r="H1710" s="248"/>
      <c r="I1710" s="248"/>
    </row>
    <row r="1711" spans="4:9" x14ac:dyDescent="0.2">
      <c r="D1711" s="248"/>
      <c r="E1711" s="248"/>
      <c r="F1711" s="248"/>
      <c r="G1711" s="248"/>
      <c r="H1711" s="248"/>
      <c r="I1711" s="248"/>
    </row>
    <row r="1712" spans="4:9" x14ac:dyDescent="0.2">
      <c r="D1712" s="248"/>
      <c r="E1712" s="248"/>
      <c r="F1712" s="248"/>
      <c r="G1712" s="248"/>
      <c r="H1712" s="248"/>
      <c r="I1712" s="248"/>
    </row>
    <row r="1713" spans="4:9" x14ac:dyDescent="0.2">
      <c r="D1713" s="248"/>
      <c r="E1713" s="248"/>
      <c r="F1713" s="248"/>
      <c r="G1713" s="248"/>
      <c r="H1713" s="248"/>
      <c r="I1713" s="248"/>
    </row>
    <row r="1714" spans="4:9" x14ac:dyDescent="0.2">
      <c r="D1714" s="248"/>
      <c r="E1714" s="248"/>
      <c r="F1714" s="248"/>
      <c r="G1714" s="248"/>
      <c r="H1714" s="248"/>
      <c r="I1714" s="248"/>
    </row>
    <row r="1715" spans="4:9" x14ac:dyDescent="0.2">
      <c r="D1715" s="248"/>
      <c r="E1715" s="248"/>
      <c r="F1715" s="248"/>
      <c r="G1715" s="248"/>
      <c r="H1715" s="248"/>
      <c r="I1715" s="248"/>
    </row>
    <row r="1716" spans="4:9" x14ac:dyDescent="0.2">
      <c r="D1716" s="248"/>
      <c r="E1716" s="248"/>
      <c r="F1716" s="248"/>
      <c r="G1716" s="248"/>
      <c r="H1716" s="248"/>
      <c r="I1716" s="248"/>
    </row>
    <row r="1717" spans="4:9" x14ac:dyDescent="0.2">
      <c r="D1717" s="248"/>
      <c r="E1717" s="248"/>
      <c r="F1717" s="248"/>
      <c r="G1717" s="248"/>
      <c r="H1717" s="248"/>
      <c r="I1717" s="248"/>
    </row>
    <row r="1718" spans="4:9" x14ac:dyDescent="0.2">
      <c r="D1718" s="248"/>
      <c r="E1718" s="248"/>
      <c r="F1718" s="248"/>
      <c r="G1718" s="248"/>
      <c r="H1718" s="248"/>
      <c r="I1718" s="248"/>
    </row>
    <row r="1719" spans="4:9" x14ac:dyDescent="0.2">
      <c r="D1719" s="248"/>
      <c r="E1719" s="248"/>
      <c r="F1719" s="248"/>
      <c r="G1719" s="248"/>
      <c r="H1719" s="248"/>
      <c r="I1719" s="248"/>
    </row>
    <row r="1720" spans="4:9" x14ac:dyDescent="0.2">
      <c r="D1720" s="248"/>
      <c r="E1720" s="248"/>
      <c r="F1720" s="248"/>
      <c r="G1720" s="248"/>
      <c r="H1720" s="248"/>
      <c r="I1720" s="248"/>
    </row>
    <row r="1721" spans="4:9" x14ac:dyDescent="0.2">
      <c r="D1721" s="248"/>
      <c r="E1721" s="248"/>
      <c r="F1721" s="248"/>
      <c r="G1721" s="248"/>
      <c r="H1721" s="248"/>
      <c r="I1721" s="248"/>
    </row>
    <row r="1722" spans="4:9" x14ac:dyDescent="0.2">
      <c r="D1722" s="248"/>
      <c r="E1722" s="248"/>
      <c r="F1722" s="248"/>
      <c r="G1722" s="248"/>
      <c r="H1722" s="248"/>
      <c r="I1722" s="248"/>
    </row>
    <row r="1723" spans="4:9" x14ac:dyDescent="0.2">
      <c r="D1723" s="248"/>
      <c r="E1723" s="248"/>
      <c r="F1723" s="248"/>
      <c r="G1723" s="248"/>
      <c r="H1723" s="248"/>
      <c r="I1723" s="248"/>
    </row>
    <row r="1724" spans="4:9" x14ac:dyDescent="0.2">
      <c r="D1724" s="248"/>
      <c r="E1724" s="248"/>
      <c r="F1724" s="248"/>
      <c r="G1724" s="248"/>
      <c r="H1724" s="248"/>
      <c r="I1724" s="248"/>
    </row>
    <row r="1725" spans="4:9" x14ac:dyDescent="0.2">
      <c r="D1725" s="248"/>
      <c r="E1725" s="248"/>
      <c r="F1725" s="248"/>
      <c r="G1725" s="248"/>
      <c r="H1725" s="248"/>
      <c r="I1725" s="248"/>
    </row>
    <row r="1726" spans="4:9" x14ac:dyDescent="0.2">
      <c r="D1726" s="248"/>
      <c r="E1726" s="248"/>
      <c r="F1726" s="248"/>
      <c r="G1726" s="248"/>
      <c r="H1726" s="248"/>
      <c r="I1726" s="248"/>
    </row>
    <row r="1727" spans="4:9" x14ac:dyDescent="0.2">
      <c r="D1727" s="248"/>
      <c r="E1727" s="248"/>
      <c r="F1727" s="248"/>
      <c r="G1727" s="248"/>
      <c r="H1727" s="248"/>
      <c r="I1727" s="248"/>
    </row>
    <row r="1728" spans="4:9" x14ac:dyDescent="0.2">
      <c r="D1728" s="248"/>
      <c r="E1728" s="248"/>
      <c r="F1728" s="248"/>
      <c r="G1728" s="248"/>
      <c r="H1728" s="248"/>
      <c r="I1728" s="248"/>
    </row>
    <row r="1729" spans="4:9" x14ac:dyDescent="0.2">
      <c r="D1729" s="248"/>
      <c r="E1729" s="248"/>
      <c r="F1729" s="248"/>
      <c r="G1729" s="248"/>
      <c r="H1729" s="248"/>
      <c r="I1729" s="248"/>
    </row>
    <row r="1730" spans="4:9" x14ac:dyDescent="0.2">
      <c r="D1730" s="248"/>
      <c r="E1730" s="248"/>
      <c r="F1730" s="248"/>
      <c r="G1730" s="248"/>
      <c r="H1730" s="248"/>
      <c r="I1730" s="248"/>
    </row>
    <row r="1731" spans="4:9" x14ac:dyDescent="0.2">
      <c r="D1731" s="248"/>
      <c r="E1731" s="248"/>
      <c r="F1731" s="248"/>
      <c r="G1731" s="248"/>
      <c r="H1731" s="248"/>
      <c r="I1731" s="248"/>
    </row>
    <row r="1732" spans="4:9" x14ac:dyDescent="0.2">
      <c r="D1732" s="248"/>
      <c r="E1732" s="248"/>
      <c r="F1732" s="248"/>
      <c r="G1732" s="248"/>
      <c r="H1732" s="248"/>
      <c r="I1732" s="248"/>
    </row>
    <row r="1733" spans="4:9" x14ac:dyDescent="0.2">
      <c r="D1733" s="248"/>
      <c r="E1733" s="248"/>
      <c r="F1733" s="248"/>
      <c r="G1733" s="248"/>
      <c r="H1733" s="248"/>
      <c r="I1733" s="248"/>
    </row>
    <row r="1734" spans="4:9" x14ac:dyDescent="0.2">
      <c r="D1734" s="248"/>
      <c r="E1734" s="248"/>
      <c r="F1734" s="248"/>
      <c r="G1734" s="248"/>
      <c r="H1734" s="248"/>
      <c r="I1734" s="248"/>
    </row>
    <row r="1735" spans="4:9" x14ac:dyDescent="0.2">
      <c r="D1735" s="248"/>
      <c r="E1735" s="248"/>
      <c r="F1735" s="248"/>
      <c r="G1735" s="248"/>
      <c r="H1735" s="248"/>
      <c r="I1735" s="248"/>
    </row>
    <row r="1736" spans="4:9" x14ac:dyDescent="0.2">
      <c r="D1736" s="248"/>
      <c r="E1736" s="248"/>
      <c r="F1736" s="248"/>
      <c r="G1736" s="248"/>
      <c r="H1736" s="248"/>
      <c r="I1736" s="248"/>
    </row>
    <row r="1737" spans="4:9" x14ac:dyDescent="0.2">
      <c r="D1737" s="248"/>
      <c r="E1737" s="248"/>
      <c r="F1737" s="248"/>
      <c r="G1737" s="248"/>
      <c r="H1737" s="248"/>
      <c r="I1737" s="248"/>
    </row>
    <row r="1738" spans="4:9" x14ac:dyDescent="0.2">
      <c r="D1738" s="248"/>
      <c r="E1738" s="248"/>
      <c r="F1738" s="248"/>
      <c r="G1738" s="248"/>
      <c r="H1738" s="248"/>
      <c r="I1738" s="248"/>
    </row>
    <row r="1739" spans="4:9" x14ac:dyDescent="0.2">
      <c r="D1739" s="248"/>
      <c r="E1739" s="248"/>
      <c r="F1739" s="248"/>
      <c r="G1739" s="248"/>
      <c r="H1739" s="248"/>
      <c r="I1739" s="248"/>
    </row>
    <row r="1740" spans="4:9" x14ac:dyDescent="0.2">
      <c r="D1740" s="248"/>
      <c r="E1740" s="248"/>
      <c r="F1740" s="248"/>
      <c r="G1740" s="248"/>
      <c r="H1740" s="248"/>
      <c r="I1740" s="248"/>
    </row>
    <row r="1741" spans="4:9" x14ac:dyDescent="0.2">
      <c r="D1741" s="248"/>
      <c r="E1741" s="248"/>
      <c r="F1741" s="248"/>
      <c r="G1741" s="248"/>
      <c r="H1741" s="248"/>
      <c r="I1741" s="248"/>
    </row>
    <row r="1742" spans="4:9" x14ac:dyDescent="0.2">
      <c r="D1742" s="248"/>
      <c r="E1742" s="248"/>
      <c r="F1742" s="248"/>
      <c r="G1742" s="248"/>
      <c r="H1742" s="248"/>
      <c r="I1742" s="248"/>
    </row>
    <row r="1743" spans="4:9" x14ac:dyDescent="0.2">
      <c r="D1743" s="248"/>
      <c r="E1743" s="248"/>
      <c r="F1743" s="248"/>
      <c r="G1743" s="248"/>
      <c r="H1743" s="248"/>
      <c r="I1743" s="248"/>
    </row>
    <row r="1744" spans="4:9" x14ac:dyDescent="0.2">
      <c r="D1744" s="248"/>
      <c r="E1744" s="248"/>
      <c r="F1744" s="248"/>
      <c r="G1744" s="248"/>
      <c r="H1744" s="248"/>
      <c r="I1744" s="248"/>
    </row>
    <row r="1745" spans="4:9" x14ac:dyDescent="0.2">
      <c r="D1745" s="248"/>
      <c r="E1745" s="248"/>
      <c r="F1745" s="248"/>
      <c r="G1745" s="248"/>
      <c r="H1745" s="248"/>
      <c r="I1745" s="248"/>
    </row>
    <row r="1746" spans="4:9" x14ac:dyDescent="0.2">
      <c r="D1746" s="248"/>
      <c r="E1746" s="248"/>
      <c r="F1746" s="248"/>
      <c r="G1746" s="248"/>
      <c r="H1746" s="248"/>
      <c r="I1746" s="248"/>
    </row>
    <row r="1747" spans="4:9" x14ac:dyDescent="0.2">
      <c r="D1747" s="248"/>
      <c r="E1747" s="248"/>
      <c r="F1747" s="248"/>
      <c r="G1747" s="248"/>
      <c r="H1747" s="248"/>
      <c r="I1747" s="248"/>
    </row>
    <row r="1748" spans="4:9" x14ac:dyDescent="0.2">
      <c r="D1748" s="248"/>
      <c r="E1748" s="248"/>
      <c r="F1748" s="248"/>
      <c r="G1748" s="248"/>
      <c r="H1748" s="248"/>
      <c r="I1748" s="248"/>
    </row>
    <row r="1749" spans="4:9" x14ac:dyDescent="0.2">
      <c r="D1749" s="248"/>
      <c r="E1749" s="248"/>
      <c r="F1749" s="248"/>
      <c r="G1749" s="248"/>
      <c r="H1749" s="248"/>
      <c r="I1749" s="248"/>
    </row>
    <row r="1750" spans="4:9" x14ac:dyDescent="0.2">
      <c r="D1750" s="248"/>
      <c r="E1750" s="248"/>
      <c r="F1750" s="248"/>
      <c r="G1750" s="248"/>
      <c r="H1750" s="248"/>
      <c r="I1750" s="248"/>
    </row>
    <row r="1751" spans="4:9" x14ac:dyDescent="0.2">
      <c r="D1751" s="248"/>
      <c r="E1751" s="248"/>
      <c r="F1751" s="248"/>
      <c r="G1751" s="248"/>
      <c r="H1751" s="248"/>
      <c r="I1751" s="248"/>
    </row>
    <row r="1752" spans="4:9" x14ac:dyDescent="0.2">
      <c r="D1752" s="248"/>
      <c r="E1752" s="248"/>
      <c r="F1752" s="248"/>
      <c r="G1752" s="248"/>
      <c r="H1752" s="248"/>
      <c r="I1752" s="248"/>
    </row>
    <row r="1753" spans="4:9" x14ac:dyDescent="0.2">
      <c r="D1753" s="248"/>
      <c r="E1753" s="248"/>
      <c r="F1753" s="248"/>
      <c r="G1753" s="248"/>
      <c r="H1753" s="248"/>
      <c r="I1753" s="248"/>
    </row>
    <row r="1754" spans="4:9" x14ac:dyDescent="0.2">
      <c r="D1754" s="248"/>
      <c r="E1754" s="248"/>
      <c r="F1754" s="248"/>
      <c r="G1754" s="248"/>
      <c r="H1754" s="248"/>
      <c r="I1754" s="248"/>
    </row>
    <row r="1755" spans="4:9" x14ac:dyDescent="0.2">
      <c r="D1755" s="248"/>
      <c r="E1755" s="248"/>
      <c r="F1755" s="248"/>
      <c r="G1755" s="248"/>
      <c r="H1755" s="248"/>
      <c r="I1755" s="248"/>
    </row>
    <row r="1756" spans="4:9" x14ac:dyDescent="0.2">
      <c r="D1756" s="248"/>
      <c r="E1756" s="248"/>
      <c r="F1756" s="248"/>
      <c r="G1756" s="248"/>
      <c r="H1756" s="248"/>
      <c r="I1756" s="248"/>
    </row>
    <row r="1757" spans="4:9" x14ac:dyDescent="0.2">
      <c r="D1757" s="248"/>
      <c r="E1757" s="248"/>
      <c r="F1757" s="248"/>
      <c r="G1757" s="248"/>
      <c r="H1757" s="248"/>
      <c r="I1757" s="248"/>
    </row>
    <row r="1758" spans="4:9" x14ac:dyDescent="0.2">
      <c r="D1758" s="248"/>
      <c r="E1758" s="248"/>
      <c r="F1758" s="248"/>
      <c r="G1758" s="248"/>
      <c r="H1758" s="248"/>
      <c r="I1758" s="248"/>
    </row>
    <row r="1759" spans="4:9" x14ac:dyDescent="0.2">
      <c r="D1759" s="248"/>
      <c r="E1759" s="248"/>
      <c r="F1759" s="248"/>
      <c r="G1759" s="248"/>
      <c r="H1759" s="248"/>
      <c r="I1759" s="248"/>
    </row>
    <row r="1760" spans="4:9" x14ac:dyDescent="0.2">
      <c r="D1760" s="248"/>
      <c r="E1760" s="248"/>
      <c r="F1760" s="248"/>
      <c r="G1760" s="248"/>
      <c r="H1760" s="248"/>
      <c r="I1760" s="248"/>
    </row>
    <row r="1761" spans="4:9" x14ac:dyDescent="0.2">
      <c r="D1761" s="248"/>
      <c r="E1761" s="248"/>
      <c r="F1761" s="248"/>
      <c r="G1761" s="248"/>
      <c r="H1761" s="248"/>
      <c r="I1761" s="248"/>
    </row>
    <row r="1762" spans="4:9" x14ac:dyDescent="0.2">
      <c r="D1762" s="248"/>
      <c r="E1762" s="248"/>
      <c r="F1762" s="248"/>
      <c r="G1762" s="248"/>
      <c r="H1762" s="248"/>
      <c r="I1762" s="248"/>
    </row>
    <row r="1763" spans="4:9" x14ac:dyDescent="0.2">
      <c r="D1763" s="248"/>
      <c r="E1763" s="248"/>
      <c r="F1763" s="248"/>
      <c r="G1763" s="248"/>
      <c r="H1763" s="248"/>
      <c r="I1763" s="248"/>
    </row>
    <row r="1764" spans="4:9" x14ac:dyDescent="0.2">
      <c r="D1764" s="248"/>
      <c r="E1764" s="248"/>
      <c r="F1764" s="248"/>
      <c r="G1764" s="248"/>
      <c r="H1764" s="248"/>
      <c r="I1764" s="248"/>
    </row>
    <row r="1765" spans="4:9" x14ac:dyDescent="0.2">
      <c r="D1765" s="248"/>
      <c r="E1765" s="248"/>
      <c r="F1765" s="248"/>
      <c r="G1765" s="248"/>
      <c r="H1765" s="248"/>
      <c r="I1765" s="248"/>
    </row>
    <row r="1766" spans="4:9" x14ac:dyDescent="0.2">
      <c r="D1766" s="248"/>
      <c r="E1766" s="248"/>
      <c r="F1766" s="248"/>
      <c r="G1766" s="248"/>
      <c r="H1766" s="248"/>
      <c r="I1766" s="248"/>
    </row>
    <row r="1767" spans="4:9" x14ac:dyDescent="0.2">
      <c r="D1767" s="248"/>
      <c r="E1767" s="248"/>
      <c r="F1767" s="248"/>
      <c r="G1767" s="248"/>
      <c r="H1767" s="248"/>
      <c r="I1767" s="248"/>
    </row>
    <row r="1768" spans="4:9" x14ac:dyDescent="0.2">
      <c r="D1768" s="248"/>
      <c r="E1768" s="248"/>
      <c r="F1768" s="248"/>
      <c r="G1768" s="248"/>
      <c r="H1768" s="248"/>
      <c r="I1768" s="248"/>
    </row>
    <row r="1769" spans="4:9" x14ac:dyDescent="0.2">
      <c r="D1769" s="248"/>
      <c r="E1769" s="248"/>
      <c r="F1769" s="248"/>
      <c r="G1769" s="248"/>
      <c r="H1769" s="248"/>
      <c r="I1769" s="248"/>
    </row>
    <row r="1770" spans="4:9" x14ac:dyDescent="0.2">
      <c r="D1770" s="248"/>
      <c r="E1770" s="248"/>
      <c r="F1770" s="248"/>
      <c r="G1770" s="248"/>
      <c r="H1770" s="248"/>
      <c r="I1770" s="248"/>
    </row>
    <row r="1771" spans="4:9" x14ac:dyDescent="0.2">
      <c r="D1771" s="248"/>
      <c r="E1771" s="248"/>
      <c r="F1771" s="248"/>
      <c r="G1771" s="248"/>
      <c r="H1771" s="248"/>
      <c r="I1771" s="248"/>
    </row>
    <row r="1772" spans="4:9" x14ac:dyDescent="0.2">
      <c r="D1772" s="248"/>
      <c r="E1772" s="248"/>
      <c r="F1772" s="248"/>
      <c r="G1772" s="248"/>
      <c r="H1772" s="248"/>
      <c r="I1772" s="248"/>
    </row>
    <row r="1773" spans="4:9" x14ac:dyDescent="0.2">
      <c r="D1773" s="248"/>
      <c r="E1773" s="248"/>
      <c r="F1773" s="248"/>
      <c r="G1773" s="248"/>
      <c r="H1773" s="248"/>
      <c r="I1773" s="248"/>
    </row>
    <row r="1774" spans="4:9" x14ac:dyDescent="0.2">
      <c r="D1774" s="248"/>
      <c r="E1774" s="248"/>
      <c r="F1774" s="248"/>
      <c r="G1774" s="248"/>
      <c r="H1774" s="248"/>
      <c r="I1774" s="248"/>
    </row>
    <row r="1775" spans="4:9" x14ac:dyDescent="0.2">
      <c r="D1775" s="248"/>
      <c r="E1775" s="248"/>
      <c r="F1775" s="248"/>
      <c r="G1775" s="248"/>
      <c r="H1775" s="248"/>
      <c r="I1775" s="248"/>
    </row>
    <row r="1776" spans="4:9" x14ac:dyDescent="0.2">
      <c r="D1776" s="248"/>
      <c r="E1776" s="248"/>
      <c r="F1776" s="248"/>
      <c r="G1776" s="248"/>
      <c r="H1776" s="248"/>
      <c r="I1776" s="248"/>
    </row>
    <row r="1777" spans="4:9" x14ac:dyDescent="0.2">
      <c r="D1777" s="248"/>
      <c r="E1777" s="248"/>
      <c r="F1777" s="248"/>
      <c r="G1777" s="248"/>
      <c r="H1777" s="248"/>
      <c r="I1777" s="248"/>
    </row>
    <row r="1778" spans="4:9" x14ac:dyDescent="0.2">
      <c r="D1778" s="248"/>
      <c r="E1778" s="248"/>
      <c r="F1778" s="248"/>
      <c r="G1778" s="248"/>
      <c r="H1778" s="248"/>
      <c r="I1778" s="248"/>
    </row>
    <row r="1779" spans="4:9" x14ac:dyDescent="0.2">
      <c r="D1779" s="248"/>
      <c r="E1779" s="248"/>
      <c r="F1779" s="248"/>
      <c r="G1779" s="248"/>
      <c r="H1779" s="248"/>
      <c r="I1779" s="248"/>
    </row>
    <row r="1780" spans="4:9" x14ac:dyDescent="0.2">
      <c r="D1780" s="248"/>
      <c r="E1780" s="248"/>
      <c r="F1780" s="248"/>
      <c r="G1780" s="248"/>
      <c r="H1780" s="248"/>
      <c r="I1780" s="248"/>
    </row>
    <row r="1781" spans="4:9" x14ac:dyDescent="0.2">
      <c r="D1781" s="248"/>
      <c r="E1781" s="248"/>
      <c r="F1781" s="248"/>
      <c r="G1781" s="248"/>
      <c r="H1781" s="248"/>
      <c r="I1781" s="248"/>
    </row>
    <row r="1782" spans="4:9" x14ac:dyDescent="0.2">
      <c r="D1782" s="248"/>
      <c r="E1782" s="248"/>
      <c r="F1782" s="248"/>
      <c r="G1782" s="248"/>
      <c r="H1782" s="248"/>
      <c r="I1782" s="248"/>
    </row>
    <row r="1783" spans="4:9" x14ac:dyDescent="0.2">
      <c r="D1783" s="248"/>
      <c r="E1783" s="248"/>
      <c r="F1783" s="248"/>
      <c r="G1783" s="248"/>
      <c r="H1783" s="248"/>
      <c r="I1783" s="248"/>
    </row>
    <row r="1784" spans="4:9" x14ac:dyDescent="0.2">
      <c r="D1784" s="248"/>
      <c r="E1784" s="248"/>
      <c r="F1784" s="248"/>
      <c r="G1784" s="248"/>
      <c r="H1784" s="248"/>
      <c r="I1784" s="248"/>
    </row>
    <row r="1785" spans="4:9" x14ac:dyDescent="0.2">
      <c r="D1785" s="248"/>
      <c r="E1785" s="248"/>
      <c r="F1785" s="248"/>
      <c r="G1785" s="248"/>
      <c r="H1785" s="248"/>
      <c r="I1785" s="248"/>
    </row>
    <row r="1786" spans="4:9" x14ac:dyDescent="0.2">
      <c r="D1786" s="248"/>
      <c r="E1786" s="248"/>
      <c r="F1786" s="248"/>
      <c r="G1786" s="248"/>
      <c r="H1786" s="248"/>
      <c r="I1786" s="248"/>
    </row>
    <row r="1787" spans="4:9" x14ac:dyDescent="0.2">
      <c r="D1787" s="248"/>
      <c r="E1787" s="248"/>
      <c r="F1787" s="248"/>
      <c r="G1787" s="248"/>
      <c r="H1787" s="248"/>
      <c r="I1787" s="248"/>
    </row>
    <row r="1788" spans="4:9" x14ac:dyDescent="0.2">
      <c r="D1788" s="248"/>
      <c r="E1788" s="248"/>
      <c r="F1788" s="248"/>
      <c r="G1788" s="248"/>
      <c r="H1788" s="248"/>
      <c r="I1788" s="248"/>
    </row>
    <row r="1789" spans="4:9" x14ac:dyDescent="0.2">
      <c r="D1789" s="248"/>
      <c r="E1789" s="248"/>
      <c r="F1789" s="248"/>
      <c r="G1789" s="248"/>
      <c r="H1789" s="248"/>
      <c r="I1789" s="248"/>
    </row>
    <row r="1790" spans="4:9" x14ac:dyDescent="0.2">
      <c r="D1790" s="248"/>
      <c r="E1790" s="248"/>
      <c r="F1790" s="248"/>
      <c r="G1790" s="248"/>
      <c r="H1790" s="248"/>
      <c r="I1790" s="248"/>
    </row>
    <row r="1791" spans="4:9" x14ac:dyDescent="0.2">
      <c r="D1791" s="248"/>
      <c r="E1791" s="248"/>
      <c r="F1791" s="248"/>
      <c r="G1791" s="248"/>
      <c r="H1791" s="248"/>
      <c r="I1791" s="248"/>
    </row>
    <row r="1792" spans="4:9" x14ac:dyDescent="0.2">
      <c r="D1792" s="248"/>
      <c r="E1792" s="248"/>
      <c r="F1792" s="248"/>
      <c r="G1792" s="248"/>
      <c r="H1792" s="248"/>
      <c r="I1792" s="248"/>
    </row>
    <row r="1793" spans="4:9" x14ac:dyDescent="0.2">
      <c r="D1793" s="248"/>
      <c r="E1793" s="248"/>
      <c r="F1793" s="248"/>
      <c r="G1793" s="248"/>
      <c r="H1793" s="248"/>
      <c r="I1793" s="248"/>
    </row>
  </sheetData>
  <mergeCells count="11">
    <mergeCell ref="F8:F12"/>
    <mergeCell ref="G8:G12"/>
    <mergeCell ref="H8:H12"/>
    <mergeCell ref="A5:I5"/>
    <mergeCell ref="A6:I6"/>
    <mergeCell ref="A8:A12"/>
    <mergeCell ref="B8:B12"/>
    <mergeCell ref="C8:C12"/>
    <mergeCell ref="D8:D12"/>
    <mergeCell ref="I8:I12"/>
    <mergeCell ref="E8:E12"/>
  </mergeCells>
  <phoneticPr fontId="2" type="noConversion"/>
  <hyperlinks>
    <hyperlink ref="A1" location="ICINDEKILER!A1" display="İçindekiler"/>
    <hyperlink ref="A2" location="CONTENTS!A1" display="Contents"/>
  </hyperlinks>
  <pageMargins left="0.74803149606299213" right="0.51" top="0.86" bottom="1.7322834645669292" header="0.27559055118110237" footer="0.51181102362204722"/>
  <pageSetup paperSize="9" scale="80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89"/>
  <sheetViews>
    <sheetView showGridLines="0" workbookViewId="0">
      <selection activeCell="A2" sqref="A2"/>
    </sheetView>
  </sheetViews>
  <sheetFormatPr defaultRowHeight="12.75" x14ac:dyDescent="0.2"/>
  <cols>
    <col min="1" max="1" width="22" style="2" customWidth="1"/>
    <col min="2" max="2" width="9.140625" style="2"/>
    <col min="3" max="3" width="11" style="2" bestFit="1" customWidth="1"/>
    <col min="4" max="4" width="9.85546875" style="2" bestFit="1" customWidth="1"/>
    <col min="5" max="5" width="6.5703125" style="2" bestFit="1" customWidth="1"/>
    <col min="6" max="6" width="9" style="2" bestFit="1" customWidth="1"/>
    <col min="7" max="7" width="11.85546875" style="2" customWidth="1"/>
    <col min="8" max="8" width="11.140625" style="2" customWidth="1"/>
    <col min="9" max="9" width="12.42578125" style="2" bestFit="1" customWidth="1"/>
    <col min="10" max="10" width="8.85546875" style="2" bestFit="1" customWidth="1"/>
    <col min="11" max="11" width="12.28515625" style="2" bestFit="1" customWidth="1"/>
    <col min="12" max="12" width="10.28515625" style="2" bestFit="1" customWidth="1"/>
    <col min="13" max="16384" width="9.140625" style="2"/>
  </cols>
  <sheetData>
    <row r="1" spans="1:13" x14ac:dyDescent="0.2">
      <c r="A1" s="519" t="s">
        <v>185</v>
      </c>
    </row>
    <row r="2" spans="1:13" x14ac:dyDescent="0.2">
      <c r="A2" s="519" t="s">
        <v>2786</v>
      </c>
    </row>
    <row r="3" spans="1:13" x14ac:dyDescent="0.2">
      <c r="A3" s="166" t="s">
        <v>2082</v>
      </c>
      <c r="L3" s="175" t="s">
        <v>2083</v>
      </c>
    </row>
    <row r="5" spans="1:13" ht="14.25" x14ac:dyDescent="0.2">
      <c r="A5" s="637" t="s">
        <v>2084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338"/>
    </row>
    <row r="6" spans="1:13" x14ac:dyDescent="0.2">
      <c r="A6" s="693" t="s">
        <v>2770</v>
      </c>
      <c r="B6" s="693"/>
      <c r="C6" s="693"/>
      <c r="D6" s="693"/>
      <c r="E6" s="693"/>
      <c r="F6" s="693"/>
      <c r="G6" s="693"/>
      <c r="H6" s="693"/>
      <c r="I6" s="693"/>
      <c r="J6" s="693"/>
      <c r="K6" s="693"/>
      <c r="L6" s="693"/>
      <c r="M6" s="339"/>
    </row>
    <row r="7" spans="1:13" ht="12" customHeight="1" thickBot="1" x14ac:dyDescent="0.25">
      <c r="L7" s="14" t="s">
        <v>2525</v>
      </c>
    </row>
    <row r="8" spans="1:13" ht="21" customHeight="1" x14ac:dyDescent="0.2">
      <c r="A8" s="687" t="s">
        <v>2425</v>
      </c>
      <c r="B8" s="586" t="s">
        <v>2320</v>
      </c>
      <c r="C8" s="586" t="s">
        <v>1617</v>
      </c>
      <c r="D8" s="586" t="s">
        <v>1618</v>
      </c>
      <c r="E8" s="586" t="s">
        <v>2319</v>
      </c>
      <c r="F8" s="586" t="s">
        <v>2318</v>
      </c>
      <c r="G8" s="586" t="s">
        <v>277</v>
      </c>
      <c r="H8" s="586" t="s">
        <v>278</v>
      </c>
      <c r="I8" s="583" t="s">
        <v>1799</v>
      </c>
      <c r="J8" s="586" t="s">
        <v>1800</v>
      </c>
      <c r="K8" s="586" t="s">
        <v>1801</v>
      </c>
      <c r="L8" s="586" t="s">
        <v>1603</v>
      </c>
    </row>
    <row r="9" spans="1:13" ht="21" customHeight="1" x14ac:dyDescent="0.2">
      <c r="A9" s="688"/>
      <c r="B9" s="584"/>
      <c r="C9" s="584"/>
      <c r="D9" s="584"/>
      <c r="E9" s="584"/>
      <c r="F9" s="584"/>
      <c r="G9" s="584"/>
      <c r="H9" s="584"/>
      <c r="I9" s="592"/>
      <c r="J9" s="584"/>
      <c r="K9" s="584"/>
      <c r="L9" s="584"/>
    </row>
    <row r="10" spans="1:13" ht="24" customHeight="1" x14ac:dyDescent="0.2">
      <c r="A10" s="688"/>
      <c r="B10" s="584"/>
      <c r="C10" s="584"/>
      <c r="D10" s="584"/>
      <c r="E10" s="584"/>
      <c r="F10" s="584"/>
      <c r="G10" s="584"/>
      <c r="H10" s="584"/>
      <c r="I10" s="592"/>
      <c r="J10" s="584"/>
      <c r="K10" s="584"/>
      <c r="L10" s="584"/>
    </row>
    <row r="11" spans="1:13" ht="27" customHeight="1" x14ac:dyDescent="0.2">
      <c r="A11" s="688"/>
      <c r="B11" s="584"/>
      <c r="C11" s="584"/>
      <c r="D11" s="584"/>
      <c r="E11" s="584"/>
      <c r="F11" s="584"/>
      <c r="G11" s="584"/>
      <c r="H11" s="584"/>
      <c r="I11" s="592"/>
      <c r="J11" s="584"/>
      <c r="K11" s="584"/>
      <c r="L11" s="584"/>
    </row>
    <row r="12" spans="1:13" ht="13.5" thickBot="1" x14ac:dyDescent="0.25">
      <c r="A12" s="689"/>
      <c r="B12" s="585"/>
      <c r="C12" s="585"/>
      <c r="D12" s="585"/>
      <c r="E12" s="585"/>
      <c r="F12" s="585"/>
      <c r="G12" s="585"/>
      <c r="H12" s="585"/>
      <c r="I12" s="593"/>
      <c r="J12" s="585"/>
      <c r="K12" s="585"/>
      <c r="L12" s="585"/>
    </row>
    <row r="13" spans="1:13" x14ac:dyDescent="0.2">
      <c r="A13" s="224" t="s">
        <v>715</v>
      </c>
      <c r="B13" s="328"/>
      <c r="C13" s="110"/>
      <c r="D13" s="110"/>
      <c r="E13" s="110"/>
      <c r="F13" s="110"/>
      <c r="G13" s="110"/>
      <c r="H13" s="110"/>
      <c r="I13" s="322"/>
      <c r="J13" s="322"/>
      <c r="K13" s="322"/>
      <c r="L13" s="322"/>
    </row>
    <row r="14" spans="1:13" x14ac:dyDescent="0.2">
      <c r="A14" s="69" t="s">
        <v>14</v>
      </c>
      <c r="B14" s="327" t="s">
        <v>1604</v>
      </c>
      <c r="C14" s="70">
        <v>7366.7538500000001</v>
      </c>
      <c r="D14" s="70">
        <v>8436.7359199999992</v>
      </c>
      <c r="E14" s="70">
        <v>1069.98207</v>
      </c>
      <c r="F14" s="70">
        <v>1069.98207</v>
      </c>
      <c r="G14" s="70">
        <v>7385.2335000000003</v>
      </c>
      <c r="H14" s="70">
        <v>8262.1440000000002</v>
      </c>
      <c r="I14" s="323">
        <v>14.13</v>
      </c>
      <c r="J14" s="323">
        <v>0</v>
      </c>
      <c r="K14" s="323">
        <v>0</v>
      </c>
      <c r="L14" s="323">
        <v>13.42</v>
      </c>
    </row>
    <row r="15" spans="1:13" x14ac:dyDescent="0.2">
      <c r="A15" s="69" t="s">
        <v>2501</v>
      </c>
      <c r="B15" s="327"/>
      <c r="C15" s="70"/>
      <c r="D15" s="70"/>
      <c r="E15" s="70"/>
      <c r="F15" s="70"/>
      <c r="G15" s="70"/>
      <c r="H15" s="70"/>
      <c r="I15" s="323"/>
      <c r="J15" s="323"/>
      <c r="K15" s="323"/>
      <c r="L15" s="323"/>
    </row>
    <row r="16" spans="1:13" x14ac:dyDescent="0.2">
      <c r="A16" s="69" t="s">
        <v>15</v>
      </c>
      <c r="B16" s="327" t="s">
        <v>1604</v>
      </c>
      <c r="C16" s="70">
        <v>6194.7688399999997</v>
      </c>
      <c r="D16" s="70">
        <v>4840.5227199999999</v>
      </c>
      <c r="E16" s="70">
        <v>583.38283999999999</v>
      </c>
      <c r="F16" s="70">
        <v>525.04455000000007</v>
      </c>
      <c r="G16" s="70">
        <v>0</v>
      </c>
      <c r="H16" s="70">
        <v>0</v>
      </c>
      <c r="I16" s="323">
        <v>0</v>
      </c>
      <c r="J16" s="323">
        <v>0</v>
      </c>
      <c r="K16" s="323">
        <v>0</v>
      </c>
      <c r="L16" s="323">
        <v>0</v>
      </c>
    </row>
    <row r="17" spans="1:12" x14ac:dyDescent="0.2">
      <c r="A17" s="69" t="s">
        <v>2507</v>
      </c>
      <c r="B17" s="327"/>
      <c r="C17" s="70"/>
      <c r="D17" s="70"/>
      <c r="E17" s="70"/>
      <c r="F17" s="70"/>
      <c r="G17" s="70"/>
      <c r="H17" s="70"/>
      <c r="I17" s="323"/>
      <c r="J17" s="323"/>
      <c r="K17" s="323"/>
      <c r="L17" s="323"/>
    </row>
    <row r="18" spans="1:12" x14ac:dyDescent="0.2">
      <c r="A18" s="69" t="s">
        <v>16</v>
      </c>
      <c r="B18" s="327" t="s">
        <v>1605</v>
      </c>
      <c r="C18" s="70">
        <v>11175.213272870433</v>
      </c>
      <c r="D18" s="70">
        <v>13199.389486122995</v>
      </c>
      <c r="E18" s="70">
        <v>0</v>
      </c>
      <c r="F18" s="70">
        <v>1688.698783776015</v>
      </c>
      <c r="G18" s="70">
        <v>272.58999999999997</v>
      </c>
      <c r="H18" s="70">
        <v>0.31325399999999998</v>
      </c>
      <c r="I18" s="323">
        <v>14.97</v>
      </c>
      <c r="J18" s="323">
        <v>47.73</v>
      </c>
      <c r="K18" s="323">
        <v>15.16</v>
      </c>
      <c r="L18" s="323">
        <v>90</v>
      </c>
    </row>
    <row r="19" spans="1:12" x14ac:dyDescent="0.2">
      <c r="A19" s="69" t="s">
        <v>17</v>
      </c>
      <c r="B19" s="327" t="s">
        <v>1606</v>
      </c>
      <c r="C19" s="70">
        <v>14833.404960560727</v>
      </c>
      <c r="D19" s="70">
        <v>17377.307723428166</v>
      </c>
      <c r="E19" s="70">
        <v>0</v>
      </c>
      <c r="F19" s="70">
        <v>1846.6947288080678</v>
      </c>
      <c r="G19" s="70">
        <v>0.13996400000000001</v>
      </c>
      <c r="H19" s="70">
        <v>0.157106</v>
      </c>
      <c r="I19" s="323">
        <v>7.04</v>
      </c>
      <c r="J19" s="323">
        <v>32.520000000000003</v>
      </c>
      <c r="K19" s="323">
        <v>6.86</v>
      </c>
      <c r="L19" s="323">
        <v>90</v>
      </c>
    </row>
    <row r="20" spans="1:12" x14ac:dyDescent="0.2">
      <c r="A20" s="69" t="s">
        <v>18</v>
      </c>
      <c r="B20" s="327" t="s">
        <v>1607</v>
      </c>
      <c r="C20" s="70">
        <v>338.95181077657878</v>
      </c>
      <c r="D20" s="70">
        <v>420.89453119487661</v>
      </c>
      <c r="E20" s="70">
        <v>0</v>
      </c>
      <c r="F20" s="70">
        <v>77.869646330733318</v>
      </c>
      <c r="G20" s="70">
        <v>0.118434</v>
      </c>
      <c r="H20" s="70">
        <v>0.145454</v>
      </c>
      <c r="I20" s="323">
        <v>5.29</v>
      </c>
      <c r="J20" s="323">
        <v>36.96</v>
      </c>
      <c r="K20" s="323">
        <v>12.94</v>
      </c>
      <c r="L20" s="323">
        <v>90</v>
      </c>
    </row>
    <row r="21" spans="1:12" x14ac:dyDescent="0.2">
      <c r="A21" s="69" t="s">
        <v>2509</v>
      </c>
      <c r="B21" s="327"/>
      <c r="C21" s="70"/>
      <c r="D21" s="70"/>
      <c r="E21" s="70"/>
      <c r="F21" s="70"/>
      <c r="G21" s="70"/>
      <c r="H21" s="70"/>
      <c r="I21" s="323"/>
      <c r="J21" s="323"/>
      <c r="K21" s="323"/>
      <c r="L21" s="323"/>
    </row>
    <row r="22" spans="1:12" x14ac:dyDescent="0.2">
      <c r="A22" s="69" t="s">
        <v>1604</v>
      </c>
      <c r="B22" s="327" t="s">
        <v>1604</v>
      </c>
      <c r="C22" s="70">
        <v>96759.67</v>
      </c>
      <c r="D22" s="70">
        <v>108946.48853</v>
      </c>
      <c r="E22" s="70">
        <v>14102.486010000004</v>
      </c>
      <c r="F22" s="70">
        <v>12692.237409000019</v>
      </c>
      <c r="G22" s="70">
        <v>71.2397919</v>
      </c>
      <c r="H22" s="70">
        <v>80.738253700000001</v>
      </c>
      <c r="I22" s="323">
        <v>13.33</v>
      </c>
      <c r="J22" s="323">
        <v>19.760000000000002</v>
      </c>
      <c r="K22" s="323">
        <v>10.63</v>
      </c>
      <c r="L22" s="323">
        <v>90</v>
      </c>
    </row>
    <row r="23" spans="1:12" x14ac:dyDescent="0.2">
      <c r="A23" s="69" t="s">
        <v>1606</v>
      </c>
      <c r="B23" s="327" t="s">
        <v>1606</v>
      </c>
      <c r="C23" s="70">
        <v>25399.401972699998</v>
      </c>
      <c r="D23" s="70">
        <v>32072.210417369999</v>
      </c>
      <c r="E23" s="70">
        <v>1999.6631701269989</v>
      </c>
      <c r="F23" s="70">
        <v>1799.6968531142986</v>
      </c>
      <c r="G23" s="70">
        <v>14.664995899999999</v>
      </c>
      <c r="H23" s="70">
        <v>15.605496499999999</v>
      </c>
      <c r="I23" s="323">
        <v>6.41</v>
      </c>
      <c r="J23" s="323">
        <v>0</v>
      </c>
      <c r="K23" s="323">
        <v>0</v>
      </c>
      <c r="L23" s="323">
        <v>90</v>
      </c>
    </row>
    <row r="24" spans="1:12" x14ac:dyDescent="0.2">
      <c r="A24" s="337" t="s">
        <v>2510</v>
      </c>
      <c r="B24" s="327"/>
      <c r="C24" s="70"/>
      <c r="D24" s="70"/>
      <c r="E24" s="70"/>
      <c r="F24" s="70"/>
      <c r="G24" s="70"/>
      <c r="H24" s="70"/>
      <c r="I24" s="323"/>
      <c r="J24" s="323"/>
      <c r="K24" s="323"/>
      <c r="L24" s="323"/>
    </row>
    <row r="25" spans="1:12" x14ac:dyDescent="0.2">
      <c r="A25" s="337" t="s">
        <v>728</v>
      </c>
      <c r="B25" s="327" t="s">
        <v>1604</v>
      </c>
      <c r="C25" s="70">
        <v>1293190.41695</v>
      </c>
      <c r="D25" s="70">
        <v>1172369.9635399999</v>
      </c>
      <c r="E25" s="70">
        <v>196448.65687999999</v>
      </c>
      <c r="F25" s="70">
        <v>195348.35952999999</v>
      </c>
      <c r="G25" s="70">
        <v>1</v>
      </c>
      <c r="H25" s="70">
        <v>1.1618839999999999</v>
      </c>
      <c r="I25" s="323">
        <v>16.188399999999991</v>
      </c>
      <c r="J25" s="323">
        <v>0.13090682566521314</v>
      </c>
      <c r="K25" s="323">
        <v>2.5844249354809997E-2</v>
      </c>
      <c r="L25" s="323">
        <v>95</v>
      </c>
    </row>
    <row r="26" spans="1:12" x14ac:dyDescent="0.2">
      <c r="A26" s="337" t="s">
        <v>729</v>
      </c>
      <c r="B26" s="327" t="s">
        <v>1606</v>
      </c>
      <c r="C26" s="70">
        <v>55224.126009469997</v>
      </c>
      <c r="D26" s="70">
        <v>75317.779038823996</v>
      </c>
      <c r="E26" s="70">
        <v>5887.9715058080001</v>
      </c>
      <c r="F26" s="70">
        <v>5875.3036342000005</v>
      </c>
      <c r="G26" s="70">
        <v>1</v>
      </c>
      <c r="H26" s="70">
        <v>1.0880259999999999</v>
      </c>
      <c r="I26" s="323">
        <v>8.8025999999999947</v>
      </c>
      <c r="J26" s="323">
        <v>8.0103359173126609E-2</v>
      </c>
      <c r="K26" s="323">
        <v>1.1279328165374677E-2</v>
      </c>
      <c r="L26" s="323">
        <v>95</v>
      </c>
    </row>
    <row r="27" spans="1:12" x14ac:dyDescent="0.2">
      <c r="A27" s="337" t="s">
        <v>732</v>
      </c>
      <c r="B27" s="327" t="s">
        <v>1606</v>
      </c>
      <c r="C27" s="70">
        <v>4763.5733838060005</v>
      </c>
      <c r="D27" s="70">
        <v>5442.6533759919994</v>
      </c>
      <c r="E27" s="70">
        <v>532.13596962399993</v>
      </c>
      <c r="F27" s="70">
        <v>531.58546638400003</v>
      </c>
      <c r="G27" s="70">
        <v>1</v>
      </c>
      <c r="H27" s="70">
        <v>1.100838</v>
      </c>
      <c r="I27" s="323">
        <v>10.083799999999998</v>
      </c>
      <c r="J27" s="323">
        <v>0</v>
      </c>
      <c r="K27" s="323">
        <v>0</v>
      </c>
      <c r="L27" s="323">
        <v>95</v>
      </c>
    </row>
    <row r="28" spans="1:12" x14ac:dyDescent="0.2">
      <c r="A28" s="337" t="s">
        <v>730</v>
      </c>
      <c r="B28" s="327" t="s">
        <v>1608</v>
      </c>
      <c r="C28" s="70">
        <v>21110.269564999999</v>
      </c>
      <c r="D28" s="70">
        <v>31124.125810819998</v>
      </c>
      <c r="E28" s="70">
        <v>1854.3725467049999</v>
      </c>
      <c r="F28" s="70">
        <v>1851.4976671099998</v>
      </c>
      <c r="G28" s="70">
        <v>1</v>
      </c>
      <c r="H28" s="70">
        <v>1.0658829999999999</v>
      </c>
      <c r="I28" s="323">
        <v>6.5882999999999914</v>
      </c>
      <c r="J28" s="323">
        <v>7.3684210526315783E-2</v>
      </c>
      <c r="K28" s="323">
        <v>1.2632421052631579E-2</v>
      </c>
      <c r="L28" s="323">
        <v>95</v>
      </c>
    </row>
    <row r="29" spans="1:12" x14ac:dyDescent="0.2">
      <c r="A29" s="337" t="s">
        <v>731</v>
      </c>
      <c r="B29" s="327" t="s">
        <v>1609</v>
      </c>
      <c r="C29" s="70">
        <v>918.83371910400001</v>
      </c>
      <c r="D29" s="70">
        <v>2729.2028868570001</v>
      </c>
      <c r="E29" s="70">
        <v>158.439484104</v>
      </c>
      <c r="F29" s="70">
        <v>158.27685457299998</v>
      </c>
      <c r="G29" s="70">
        <v>1</v>
      </c>
      <c r="H29" s="70">
        <v>1.081642</v>
      </c>
      <c r="I29" s="323">
        <v>8.1641999999999992</v>
      </c>
      <c r="J29" s="323">
        <v>0</v>
      </c>
      <c r="K29" s="323">
        <v>0</v>
      </c>
      <c r="L29" s="323">
        <v>95</v>
      </c>
    </row>
    <row r="30" spans="1:12" x14ac:dyDescent="0.2">
      <c r="A30" s="69" t="s">
        <v>2512</v>
      </c>
      <c r="B30" s="327"/>
      <c r="C30" s="70"/>
      <c r="D30" s="70"/>
      <c r="E30" s="70"/>
      <c r="F30" s="70"/>
      <c r="G30" s="70">
        <v>0</v>
      </c>
      <c r="H30" s="70">
        <v>0</v>
      </c>
      <c r="I30" s="323"/>
      <c r="J30" s="323"/>
      <c r="K30" s="323"/>
      <c r="L30" s="323"/>
    </row>
    <row r="31" spans="1:12" x14ac:dyDescent="0.2">
      <c r="A31" s="69" t="s">
        <v>19</v>
      </c>
      <c r="B31" s="327" t="s">
        <v>1604</v>
      </c>
      <c r="C31" s="70">
        <v>233009.02040258</v>
      </c>
      <c r="D31" s="70">
        <v>198700.74533999999</v>
      </c>
      <c r="E31" s="70">
        <v>30962.309899999978</v>
      </c>
      <c r="F31" s="70">
        <v>30962.309899999978</v>
      </c>
      <c r="G31" s="70">
        <v>1.3060229999999999</v>
      </c>
      <c r="H31" s="70">
        <v>1.5023409999999999</v>
      </c>
      <c r="I31" s="323">
        <v>15</v>
      </c>
      <c r="J31" s="323">
        <v>2.09</v>
      </c>
      <c r="K31" s="323">
        <v>0.2</v>
      </c>
      <c r="L31" s="323">
        <v>90</v>
      </c>
    </row>
    <row r="32" spans="1:12" x14ac:dyDescent="0.2">
      <c r="A32" s="69" t="s">
        <v>17</v>
      </c>
      <c r="B32" s="327" t="s">
        <v>1606</v>
      </c>
      <c r="C32" s="70">
        <v>123317.30788629199</v>
      </c>
      <c r="D32" s="70">
        <v>122097.11599999999</v>
      </c>
      <c r="E32" s="70">
        <v>23344.88962999998</v>
      </c>
      <c r="F32" s="70">
        <v>23344.88962999998</v>
      </c>
      <c r="G32" s="70">
        <v>2.4874100000000001</v>
      </c>
      <c r="H32" s="70">
        <v>2.6983799999999998</v>
      </c>
      <c r="I32" s="323">
        <v>8.48</v>
      </c>
      <c r="J32" s="323">
        <v>4.09</v>
      </c>
      <c r="K32" s="323">
        <v>1.37</v>
      </c>
      <c r="L32" s="323">
        <v>90</v>
      </c>
    </row>
    <row r="33" spans="1:12" x14ac:dyDescent="0.2">
      <c r="A33" s="69" t="s">
        <v>2040</v>
      </c>
      <c r="B33" s="327"/>
      <c r="C33" s="70"/>
      <c r="D33" s="70"/>
      <c r="E33" s="70"/>
      <c r="F33" s="70"/>
      <c r="G33" s="70"/>
      <c r="H33" s="70"/>
      <c r="I33" s="323"/>
      <c r="J33" s="323"/>
      <c r="K33" s="323"/>
      <c r="L33" s="323"/>
    </row>
    <row r="34" spans="1:12" x14ac:dyDescent="0.2">
      <c r="A34" s="69" t="s">
        <v>19</v>
      </c>
      <c r="B34" s="327" t="s">
        <v>1604</v>
      </c>
      <c r="C34" s="70">
        <v>101622.35939999999</v>
      </c>
      <c r="D34" s="70">
        <v>90523.544970000003</v>
      </c>
      <c r="E34" s="70">
        <v>17206.445777302615</v>
      </c>
      <c r="F34" s="70">
        <v>15485.801199572352</v>
      </c>
      <c r="G34" s="70">
        <v>22.779032999999998</v>
      </c>
      <c r="H34" s="70">
        <v>26.471524576</v>
      </c>
      <c r="I34" s="323">
        <v>16.21004533423347</v>
      </c>
      <c r="J34" s="323">
        <v>20</v>
      </c>
      <c r="K34" s="323">
        <v>1.5</v>
      </c>
      <c r="L34" s="323">
        <v>90</v>
      </c>
    </row>
    <row r="35" spans="1:12" x14ac:dyDescent="0.2">
      <c r="A35" s="69" t="s">
        <v>17</v>
      </c>
      <c r="B35" s="327" t="s">
        <v>1606</v>
      </c>
      <c r="C35" s="70">
        <v>4797.5040999999992</v>
      </c>
      <c r="D35" s="70">
        <v>3259.9078500000001</v>
      </c>
      <c r="E35" s="70">
        <v>212.64408888888889</v>
      </c>
      <c r="F35" s="70">
        <v>191.37967999999998</v>
      </c>
      <c r="G35" s="70">
        <v>1320.721959</v>
      </c>
      <c r="H35" s="70">
        <v>1410.354182</v>
      </c>
      <c r="I35" s="323">
        <v>6.7866080660812322</v>
      </c>
      <c r="J35" s="323">
        <v>25.96</v>
      </c>
      <c r="K35" s="323">
        <v>7.28</v>
      </c>
      <c r="L35" s="323">
        <v>90</v>
      </c>
    </row>
    <row r="36" spans="1:12" x14ac:dyDescent="0.2">
      <c r="A36" s="69" t="s">
        <v>20</v>
      </c>
      <c r="B36" s="327" t="s">
        <v>1610</v>
      </c>
      <c r="C36" s="70">
        <v>666.15057295313102</v>
      </c>
      <c r="D36" s="70">
        <v>690.34073701533691</v>
      </c>
      <c r="E36" s="70">
        <v>33.59684444444445</v>
      </c>
      <c r="F36" s="70">
        <v>30.237159999999999</v>
      </c>
      <c r="G36" s="70">
        <v>1195.9602259999999</v>
      </c>
      <c r="H36" s="70">
        <v>1260.5084079999999</v>
      </c>
      <c r="I36" s="323">
        <v>5.3971846719257037</v>
      </c>
      <c r="J36" s="323">
        <v>25.96</v>
      </c>
      <c r="K36" s="323">
        <v>7.28</v>
      </c>
      <c r="L36" s="323">
        <v>90</v>
      </c>
    </row>
    <row r="37" spans="1:12" x14ac:dyDescent="0.2">
      <c r="A37" s="69" t="s">
        <v>2514</v>
      </c>
      <c r="B37" s="327"/>
      <c r="C37" s="70"/>
      <c r="D37" s="70"/>
      <c r="E37" s="70"/>
      <c r="F37" s="70"/>
      <c r="G37" s="70"/>
      <c r="H37" s="70"/>
      <c r="I37" s="323"/>
      <c r="J37" s="323"/>
      <c r="K37" s="323"/>
      <c r="L37" s="323"/>
    </row>
    <row r="38" spans="1:12" x14ac:dyDescent="0.2">
      <c r="A38" s="69" t="s">
        <v>31</v>
      </c>
      <c r="B38" s="327" t="s">
        <v>1604</v>
      </c>
      <c r="C38" s="70">
        <v>440.65009000000003</v>
      </c>
      <c r="D38" s="70">
        <v>351.6875</v>
      </c>
      <c r="E38" s="70">
        <v>60.855249999999998</v>
      </c>
      <c r="F38" s="70">
        <v>60.855249999999998</v>
      </c>
      <c r="G38" s="70">
        <v>1.5425949999999999</v>
      </c>
      <c r="H38" s="70">
        <v>1.7974190000000001</v>
      </c>
      <c r="I38" s="323">
        <v>16.52</v>
      </c>
      <c r="J38" s="323">
        <v>0</v>
      </c>
      <c r="K38" s="323">
        <v>0</v>
      </c>
      <c r="L38" s="323">
        <v>95</v>
      </c>
    </row>
    <row r="39" spans="1:12" x14ac:dyDescent="0.2">
      <c r="A39" s="69" t="s">
        <v>2515</v>
      </c>
      <c r="B39" s="327"/>
      <c r="C39" s="70"/>
      <c r="D39" s="70"/>
      <c r="E39" s="70"/>
      <c r="F39" s="70"/>
      <c r="G39" s="70"/>
      <c r="H39" s="70"/>
      <c r="I39" s="323"/>
      <c r="J39" s="323"/>
      <c r="K39" s="323"/>
      <c r="L39" s="323"/>
    </row>
    <row r="40" spans="1:12" x14ac:dyDescent="0.2">
      <c r="A40" s="327">
        <v>5</v>
      </c>
      <c r="B40" s="327" t="s">
        <v>1604</v>
      </c>
      <c r="C40" s="70">
        <v>3629.7939999999999</v>
      </c>
      <c r="D40" s="70">
        <v>4058.1489999999999</v>
      </c>
      <c r="E40" s="70">
        <v>604.21299999999997</v>
      </c>
      <c r="F40" s="70">
        <v>604.21299999999997</v>
      </c>
      <c r="G40" s="70">
        <v>4.7016</v>
      </c>
      <c r="H40" s="70">
        <v>5.5236000000000001</v>
      </c>
      <c r="I40" s="323">
        <v>17.48</v>
      </c>
      <c r="J40" s="323">
        <v>0.13</v>
      </c>
      <c r="K40" s="323">
        <v>1.9699999999999999E-2</v>
      </c>
      <c r="L40" s="323">
        <v>90</v>
      </c>
    </row>
    <row r="41" spans="1:12" x14ac:dyDescent="0.2">
      <c r="A41" s="327">
        <v>1001</v>
      </c>
      <c r="B41" s="327" t="s">
        <v>1606</v>
      </c>
      <c r="C41" s="70">
        <v>16495.374169999999</v>
      </c>
      <c r="D41" s="70">
        <v>19643.806510000002</v>
      </c>
      <c r="E41" s="70">
        <v>1147.95162</v>
      </c>
      <c r="F41" s="70">
        <v>1147.95162</v>
      </c>
      <c r="G41" s="70">
        <v>2.9967999999999999</v>
      </c>
      <c r="H41" s="70">
        <v>3.1903000000000001</v>
      </c>
      <c r="I41" s="323">
        <v>6.46</v>
      </c>
      <c r="J41" s="323">
        <v>0.03</v>
      </c>
      <c r="K41" s="323">
        <v>3.5999999999999999E-3</v>
      </c>
      <c r="L41" s="323">
        <v>90</v>
      </c>
    </row>
    <row r="42" spans="1:12" x14ac:dyDescent="0.2">
      <c r="A42" s="327">
        <v>1002</v>
      </c>
      <c r="B42" s="327" t="s">
        <v>1610</v>
      </c>
      <c r="C42" s="70">
        <v>2833.1263300000001</v>
      </c>
      <c r="D42" s="70">
        <v>4115.9075499999999</v>
      </c>
      <c r="E42" s="70">
        <v>157.16278</v>
      </c>
      <c r="F42" s="70">
        <v>157.16278</v>
      </c>
      <c r="G42" s="70">
        <v>1.5513999999999999</v>
      </c>
      <c r="H42" s="70">
        <v>1.6192</v>
      </c>
      <c r="I42" s="323">
        <v>4.37</v>
      </c>
      <c r="J42" s="323">
        <v>0.05</v>
      </c>
      <c r="K42" s="323">
        <v>1.1299999999999999E-2</v>
      </c>
      <c r="L42" s="323">
        <v>90</v>
      </c>
    </row>
    <row r="43" spans="1:12" x14ac:dyDescent="0.2">
      <c r="A43" s="69" t="s">
        <v>288</v>
      </c>
      <c r="B43" s="327"/>
      <c r="C43" s="70"/>
      <c r="D43" s="70"/>
      <c r="E43" s="70"/>
      <c r="F43" s="70"/>
      <c r="G43" s="70"/>
      <c r="H43" s="70"/>
      <c r="I43" s="323"/>
      <c r="J43" s="323"/>
      <c r="K43" s="323"/>
      <c r="L43" s="323"/>
    </row>
    <row r="44" spans="1:12" x14ac:dyDescent="0.2">
      <c r="A44" s="69" t="s">
        <v>1610</v>
      </c>
      <c r="B44" s="327" t="s">
        <v>1608</v>
      </c>
      <c r="C44" s="70">
        <v>6479.7373982000008</v>
      </c>
      <c r="D44" s="70">
        <v>8423.4349749999983</v>
      </c>
      <c r="E44" s="70">
        <v>394.27318576270329</v>
      </c>
      <c r="F44" s="70">
        <v>354.845867186433</v>
      </c>
      <c r="G44" s="70">
        <v>9.4600000000000009</v>
      </c>
      <c r="H44" s="70">
        <v>9.86</v>
      </c>
      <c r="I44" s="323">
        <v>4.2283298097251398</v>
      </c>
      <c r="J44" s="323">
        <v>17</v>
      </c>
      <c r="K44" s="323">
        <v>7</v>
      </c>
      <c r="L44" s="323">
        <v>90</v>
      </c>
    </row>
    <row r="45" spans="1:12" x14ac:dyDescent="0.2">
      <c r="A45" s="69" t="s">
        <v>1606</v>
      </c>
      <c r="B45" s="327" t="s">
        <v>1606</v>
      </c>
      <c r="C45" s="70">
        <v>21805.484328199997</v>
      </c>
      <c r="D45" s="70">
        <v>23724.192236699993</v>
      </c>
      <c r="E45" s="70">
        <v>1369.3850078070664</v>
      </c>
      <c r="F45" s="70">
        <v>1232.44650702636</v>
      </c>
      <c r="G45" s="70">
        <v>19.73</v>
      </c>
      <c r="H45" s="70">
        <v>20.81</v>
      </c>
      <c r="I45" s="323">
        <v>5.4738976178408505</v>
      </c>
      <c r="J45" s="323">
        <v>15.5</v>
      </c>
      <c r="K45" s="323">
        <v>8.5</v>
      </c>
      <c r="L45" s="323">
        <v>90</v>
      </c>
    </row>
    <row r="46" spans="1:12" x14ac:dyDescent="0.2">
      <c r="A46" s="69" t="s">
        <v>1611</v>
      </c>
      <c r="B46" s="327" t="s">
        <v>1611</v>
      </c>
      <c r="C46" s="70">
        <v>191.44427770000004</v>
      </c>
      <c r="D46" s="70">
        <v>184.11712919999999</v>
      </c>
      <c r="E46" s="70">
        <v>7.5904979701674113</v>
      </c>
      <c r="F46" s="70">
        <v>6.8314481731506707</v>
      </c>
      <c r="G46" s="70">
        <v>15.13</v>
      </c>
      <c r="H46" s="70">
        <v>15.69</v>
      </c>
      <c r="I46" s="323">
        <v>3.7012557832121429</v>
      </c>
      <c r="J46" s="323">
        <v>0</v>
      </c>
      <c r="K46" s="323">
        <v>0</v>
      </c>
      <c r="L46" s="323">
        <v>90</v>
      </c>
    </row>
    <row r="47" spans="1:12" x14ac:dyDescent="0.2">
      <c r="A47" s="69" t="s">
        <v>1604</v>
      </c>
      <c r="B47" s="327" t="s">
        <v>1604</v>
      </c>
      <c r="C47" s="70">
        <v>4777.4511324304294</v>
      </c>
      <c r="D47" s="70">
        <v>8405.1532673852798</v>
      </c>
      <c r="E47" s="70">
        <v>997.00138928479555</v>
      </c>
      <c r="F47" s="70">
        <v>897.30125035631602</v>
      </c>
      <c r="G47" s="70">
        <v>1.7779E-2</v>
      </c>
      <c r="H47" s="70">
        <v>2.0492E-2</v>
      </c>
      <c r="I47" s="323">
        <v>15.259575904156586</v>
      </c>
      <c r="J47" s="323">
        <v>23</v>
      </c>
      <c r="K47" s="323">
        <v>10</v>
      </c>
      <c r="L47" s="323">
        <v>90</v>
      </c>
    </row>
    <row r="48" spans="1:12" x14ac:dyDescent="0.2">
      <c r="A48" s="69" t="s">
        <v>2516</v>
      </c>
      <c r="B48" s="327"/>
      <c r="C48" s="70"/>
      <c r="D48" s="70"/>
      <c r="E48" s="70"/>
      <c r="F48" s="70"/>
      <c r="G48" s="70"/>
      <c r="H48" s="70"/>
      <c r="I48" s="323"/>
      <c r="J48" s="323"/>
      <c r="K48" s="323"/>
      <c r="L48" s="323"/>
    </row>
    <row r="49" spans="1:12" x14ac:dyDescent="0.2">
      <c r="A49" s="69" t="s">
        <v>1612</v>
      </c>
      <c r="B49" s="327" t="s">
        <v>1610</v>
      </c>
      <c r="C49" s="70">
        <v>81.264660000000006</v>
      </c>
      <c r="D49" s="70">
        <v>191.71482999999998</v>
      </c>
      <c r="E49" s="70">
        <v>45.367079972686767</v>
      </c>
      <c r="F49" s="70">
        <v>45.063379972686775</v>
      </c>
      <c r="G49" s="70">
        <v>1.100868</v>
      </c>
      <c r="H49" s="70">
        <v>1.162595</v>
      </c>
      <c r="I49" s="323">
        <v>5</v>
      </c>
      <c r="J49" s="323">
        <v>27</v>
      </c>
      <c r="K49" s="323">
        <v>16</v>
      </c>
      <c r="L49" s="323">
        <v>90</v>
      </c>
    </row>
    <row r="50" spans="1:12" x14ac:dyDescent="0.2">
      <c r="A50" s="69" t="s">
        <v>1613</v>
      </c>
      <c r="B50" s="327" t="s">
        <v>1606</v>
      </c>
      <c r="C50" s="70">
        <v>291.65328999999997</v>
      </c>
      <c r="D50" s="70">
        <v>594.50979000000007</v>
      </c>
      <c r="E50" s="70">
        <v>80.558076324449672</v>
      </c>
      <c r="F50" s="70">
        <v>78.832266324449677</v>
      </c>
      <c r="G50" s="70">
        <v>1.072813</v>
      </c>
      <c r="H50" s="70">
        <v>1.1466540000000001</v>
      </c>
      <c r="I50" s="323">
        <v>6.2</v>
      </c>
      <c r="J50" s="323">
        <v>28</v>
      </c>
      <c r="K50" s="323">
        <v>20</v>
      </c>
      <c r="L50" s="323">
        <v>90</v>
      </c>
    </row>
    <row r="51" spans="1:12" x14ac:dyDescent="0.2">
      <c r="A51" s="69" t="s">
        <v>1614</v>
      </c>
      <c r="B51" s="327" t="s">
        <v>1604</v>
      </c>
      <c r="C51" s="70">
        <v>1119.84718</v>
      </c>
      <c r="D51" s="70">
        <v>1877.18193</v>
      </c>
      <c r="E51" s="70">
        <v>247.31245721351524</v>
      </c>
      <c r="F51" s="70">
        <v>230.82900721351524</v>
      </c>
      <c r="G51" s="70">
        <v>1.2133423999999999</v>
      </c>
      <c r="H51" s="70">
        <v>1.399027</v>
      </c>
      <c r="I51" s="323">
        <v>13.8</v>
      </c>
      <c r="J51" s="323">
        <v>37</v>
      </c>
      <c r="K51" s="323">
        <v>20</v>
      </c>
      <c r="L51" s="323">
        <v>90</v>
      </c>
    </row>
    <row r="52" spans="1:12" x14ac:dyDescent="0.2">
      <c r="A52" s="69" t="s">
        <v>1615</v>
      </c>
      <c r="B52" s="327" t="s">
        <v>1610</v>
      </c>
      <c r="C52" s="70">
        <v>18.4150210502855</v>
      </c>
      <c r="D52" s="70">
        <v>9.9382687342730041</v>
      </c>
      <c r="E52" s="70">
        <v>2.0636663083494953</v>
      </c>
      <c r="F52" s="70">
        <v>2.0589263083494957</v>
      </c>
      <c r="G52" s="70">
        <v>2.3984969999999999</v>
      </c>
      <c r="H52" s="70">
        <v>2.8860260000000002</v>
      </c>
      <c r="I52" s="323">
        <v>3.5</v>
      </c>
      <c r="J52" s="323">
        <v>0</v>
      </c>
      <c r="K52" s="323">
        <v>0</v>
      </c>
      <c r="L52" s="323">
        <v>90</v>
      </c>
    </row>
    <row r="53" spans="1:12" x14ac:dyDescent="0.2">
      <c r="A53" s="69" t="s">
        <v>1616</v>
      </c>
      <c r="B53" s="327" t="s">
        <v>1604</v>
      </c>
      <c r="C53" s="70">
        <v>1060.4964968293125</v>
      </c>
      <c r="D53" s="70">
        <v>839.99834610694677</v>
      </c>
      <c r="E53" s="70">
        <v>110.37765452347855</v>
      </c>
      <c r="F53" s="70">
        <v>102.86861452347857</v>
      </c>
      <c r="G53" s="70">
        <v>4.3651660000000003</v>
      </c>
      <c r="H53" s="70">
        <v>5.0310769999999998</v>
      </c>
      <c r="I53" s="323">
        <v>14.6</v>
      </c>
      <c r="J53" s="323">
        <v>0</v>
      </c>
      <c r="K53" s="323">
        <v>0</v>
      </c>
      <c r="L53" s="323">
        <v>90</v>
      </c>
    </row>
    <row r="54" spans="1:12" x14ac:dyDescent="0.2">
      <c r="A54" s="69" t="s">
        <v>2517</v>
      </c>
      <c r="B54" s="327"/>
      <c r="C54" s="70"/>
      <c r="D54" s="70"/>
      <c r="E54" s="70"/>
      <c r="F54" s="70"/>
      <c r="G54" s="70"/>
      <c r="H54" s="70"/>
      <c r="I54" s="323"/>
      <c r="J54" s="323"/>
      <c r="K54" s="323"/>
      <c r="L54" s="323"/>
    </row>
    <row r="55" spans="1:12" x14ac:dyDescent="0.2">
      <c r="A55" s="327">
        <v>1002</v>
      </c>
      <c r="B55" s="327" t="s">
        <v>1606</v>
      </c>
      <c r="C55" s="70">
        <v>24171.650430000005</v>
      </c>
      <c r="D55" s="70">
        <v>20730.061460000001</v>
      </c>
      <c r="E55" s="70">
        <v>1929.8208</v>
      </c>
      <c r="F55" s="70">
        <v>1833.3297600000001</v>
      </c>
      <c r="G55" s="70">
        <v>1969.3563000000001</v>
      </c>
      <c r="H55" s="70">
        <v>2133.9732000000004</v>
      </c>
      <c r="I55" s="323">
        <v>7.94</v>
      </c>
      <c r="J55" s="323">
        <v>1.72</v>
      </c>
      <c r="K55" s="323">
        <v>0.28000000000000003</v>
      </c>
      <c r="L55" s="323">
        <v>95</v>
      </c>
    </row>
    <row r="56" spans="1:12" x14ac:dyDescent="0.2">
      <c r="A56" s="327">
        <v>4002</v>
      </c>
      <c r="B56" s="327" t="s">
        <v>1608</v>
      </c>
      <c r="C56" s="70">
        <v>4045.2555600000001</v>
      </c>
      <c r="D56" s="70">
        <v>3197.3750599999998</v>
      </c>
      <c r="E56" s="70">
        <v>252.90974736842108</v>
      </c>
      <c r="F56" s="70">
        <v>240.26426000000001</v>
      </c>
      <c r="G56" s="70">
        <v>12761.964899999999</v>
      </c>
      <c r="H56" s="70">
        <v>13592.9956</v>
      </c>
      <c r="I56" s="323">
        <v>6.18</v>
      </c>
      <c r="J56" s="323">
        <v>2.99</v>
      </c>
      <c r="K56" s="323">
        <v>0.68</v>
      </c>
      <c r="L56" s="323">
        <v>95</v>
      </c>
    </row>
    <row r="57" spans="1:12" x14ac:dyDescent="0.2">
      <c r="A57" s="69" t="s">
        <v>2518</v>
      </c>
      <c r="B57" s="327"/>
      <c r="C57" s="70"/>
      <c r="D57" s="70"/>
      <c r="E57" s="70"/>
      <c r="F57" s="70"/>
      <c r="G57" s="70"/>
      <c r="H57" s="70"/>
      <c r="I57" s="323"/>
      <c r="J57" s="323"/>
      <c r="K57" s="323"/>
      <c r="L57" s="323"/>
    </row>
    <row r="58" spans="1:12" x14ac:dyDescent="0.2">
      <c r="A58" s="69" t="s">
        <v>19</v>
      </c>
      <c r="B58" s="327" t="s">
        <v>1604</v>
      </c>
      <c r="C58" s="70">
        <v>11474.869119999999</v>
      </c>
      <c r="D58" s="70">
        <v>11421.180849999999</v>
      </c>
      <c r="E58" s="70">
        <v>1859.1318100000001</v>
      </c>
      <c r="F58" s="70">
        <v>1766.1752200000001</v>
      </c>
      <c r="G58" s="70">
        <v>30839040</v>
      </c>
      <c r="H58" s="70">
        <v>36240150</v>
      </c>
      <c r="I58" s="323">
        <v>17.510000000000002</v>
      </c>
      <c r="J58" s="323">
        <v>11.06</v>
      </c>
      <c r="K58" s="323">
        <v>1.85</v>
      </c>
      <c r="L58" s="323">
        <v>95</v>
      </c>
    </row>
    <row r="59" spans="1:12" x14ac:dyDescent="0.2">
      <c r="A59" s="69" t="s">
        <v>17</v>
      </c>
      <c r="B59" s="327" t="s">
        <v>1606</v>
      </c>
      <c r="C59" s="70">
        <v>3240.0131699999997</v>
      </c>
      <c r="D59" s="70">
        <v>3793.0484300000003</v>
      </c>
      <c r="E59" s="70">
        <v>194.43991</v>
      </c>
      <c r="F59" s="70">
        <v>184.71791000000002</v>
      </c>
      <c r="G59" s="70">
        <v>256170</v>
      </c>
      <c r="H59" s="70">
        <v>270860</v>
      </c>
      <c r="I59" s="323">
        <v>5.73</v>
      </c>
      <c r="J59" s="323">
        <v>7.89</v>
      </c>
      <c r="K59" s="323">
        <v>2.0699999999999998</v>
      </c>
      <c r="L59" s="323">
        <v>95</v>
      </c>
    </row>
    <row r="60" spans="1:12" x14ac:dyDescent="0.2">
      <c r="A60" s="69" t="s">
        <v>20</v>
      </c>
      <c r="B60" s="327" t="s">
        <v>1608</v>
      </c>
      <c r="C60" s="70">
        <v>26677.163530000002</v>
      </c>
      <c r="D60" s="70">
        <v>32102.013579999999</v>
      </c>
      <c r="E60" s="70">
        <v>897.32911999999999</v>
      </c>
      <c r="F60" s="70">
        <v>852.46266000000003</v>
      </c>
      <c r="G60" s="70">
        <v>195810</v>
      </c>
      <c r="H60" s="70">
        <v>202190</v>
      </c>
      <c r="I60" s="323">
        <v>3.26</v>
      </c>
      <c r="J60" s="323">
        <v>4.55</v>
      </c>
      <c r="K60" s="323">
        <v>0</v>
      </c>
      <c r="L60" s="323">
        <v>95</v>
      </c>
    </row>
    <row r="61" spans="1:12" x14ac:dyDescent="0.2">
      <c r="A61" s="69" t="s">
        <v>2519</v>
      </c>
      <c r="B61" s="327"/>
      <c r="C61" s="70"/>
      <c r="D61" s="70"/>
      <c r="E61" s="70"/>
      <c r="F61" s="70"/>
      <c r="G61" s="70"/>
      <c r="H61" s="70"/>
      <c r="I61" s="323"/>
      <c r="J61" s="323"/>
      <c r="K61" s="323"/>
      <c r="L61" s="323"/>
    </row>
    <row r="62" spans="1:12" x14ac:dyDescent="0.2">
      <c r="A62" s="69" t="s">
        <v>29</v>
      </c>
      <c r="B62" s="327" t="s">
        <v>1604</v>
      </c>
      <c r="C62" s="70">
        <v>5372.9449699999996</v>
      </c>
      <c r="D62" s="70">
        <v>7087.91939</v>
      </c>
      <c r="E62" s="70">
        <v>909.95977000000005</v>
      </c>
      <c r="F62" s="70">
        <v>909.95977000000005</v>
      </c>
      <c r="G62" s="70">
        <v>1.717449</v>
      </c>
      <c r="H62" s="70">
        <v>1.96519</v>
      </c>
      <c r="I62" s="323">
        <v>14.43</v>
      </c>
      <c r="J62" s="323">
        <v>0</v>
      </c>
      <c r="K62" s="323">
        <v>0</v>
      </c>
      <c r="L62" s="323">
        <v>90</v>
      </c>
    </row>
    <row r="63" spans="1:12" x14ac:dyDescent="0.2">
      <c r="A63" s="69" t="s">
        <v>28</v>
      </c>
      <c r="B63" s="327" t="s">
        <v>1604</v>
      </c>
      <c r="C63" s="70">
        <v>5372.9449699999996</v>
      </c>
      <c r="D63" s="70">
        <v>7087.91939</v>
      </c>
      <c r="E63" s="70">
        <v>909.95977000000005</v>
      </c>
      <c r="F63" s="70">
        <v>909.95977000000005</v>
      </c>
      <c r="G63" s="70">
        <v>1.888061</v>
      </c>
      <c r="H63" s="70">
        <v>2.1701359999999998</v>
      </c>
      <c r="I63" s="323">
        <v>14.95</v>
      </c>
      <c r="J63" s="323">
        <v>0</v>
      </c>
      <c r="K63" s="323">
        <v>0</v>
      </c>
      <c r="L63" s="323">
        <v>93</v>
      </c>
    </row>
    <row r="64" spans="1:12" x14ac:dyDescent="0.2">
      <c r="A64" s="69" t="s">
        <v>27</v>
      </c>
      <c r="B64" s="327" t="s">
        <v>1606</v>
      </c>
      <c r="C64" s="70">
        <v>334.04005000000001</v>
      </c>
      <c r="D64" s="70">
        <v>324.8159</v>
      </c>
      <c r="E64" s="70">
        <v>21.296259999999997</v>
      </c>
      <c r="F64" s="70">
        <v>21.296259999999997</v>
      </c>
      <c r="G64" s="70">
        <v>171.17789999999999</v>
      </c>
      <c r="H64" s="70">
        <v>181.56299999999999</v>
      </c>
      <c r="I64" s="323">
        <v>6.05</v>
      </c>
      <c r="J64" s="323">
        <v>0</v>
      </c>
      <c r="K64" s="323">
        <v>0</v>
      </c>
      <c r="L64" s="323">
        <v>90</v>
      </c>
    </row>
    <row r="65" spans="1:12" x14ac:dyDescent="0.2">
      <c r="A65" s="69" t="s">
        <v>26</v>
      </c>
      <c r="B65" s="327" t="s">
        <v>1606</v>
      </c>
      <c r="C65" s="70">
        <v>334.04005000000001</v>
      </c>
      <c r="D65" s="70">
        <v>324.8159</v>
      </c>
      <c r="E65" s="70">
        <v>21.296259999999997</v>
      </c>
      <c r="F65" s="70">
        <v>21.296259999999997</v>
      </c>
      <c r="G65" s="70">
        <v>174.2638</v>
      </c>
      <c r="H65" s="70">
        <v>185.19900000000001</v>
      </c>
      <c r="I65" s="323">
        <v>6.26</v>
      </c>
      <c r="J65" s="323">
        <v>0</v>
      </c>
      <c r="K65" s="323">
        <v>0</v>
      </c>
      <c r="L65" s="323">
        <v>93</v>
      </c>
    </row>
    <row r="66" spans="1:12" x14ac:dyDescent="0.2">
      <c r="A66" s="69" t="s">
        <v>30</v>
      </c>
      <c r="B66" s="327" t="s">
        <v>1608</v>
      </c>
      <c r="C66" s="70">
        <v>2.89439</v>
      </c>
      <c r="D66" s="70">
        <v>6.8230399999999998</v>
      </c>
      <c r="E66" s="70">
        <v>0.2087</v>
      </c>
      <c r="F66" s="70">
        <v>0.2087</v>
      </c>
      <c r="G66" s="70">
        <v>103.55249999999999</v>
      </c>
      <c r="H66" s="70">
        <v>107.657</v>
      </c>
      <c r="I66" s="323">
        <v>3.95</v>
      </c>
      <c r="J66" s="323">
        <v>0</v>
      </c>
      <c r="K66" s="323">
        <v>0</v>
      </c>
      <c r="L66" s="323">
        <v>90</v>
      </c>
    </row>
    <row r="67" spans="1:12" x14ac:dyDescent="0.2">
      <c r="A67" s="69" t="s">
        <v>2520</v>
      </c>
      <c r="B67" s="327"/>
      <c r="C67" s="70"/>
      <c r="D67" s="70"/>
      <c r="E67" s="70"/>
      <c r="F67" s="70"/>
      <c r="G67" s="70"/>
      <c r="H67" s="70"/>
      <c r="I67" s="323"/>
      <c r="J67" s="323"/>
      <c r="K67" s="323"/>
      <c r="L67" s="323"/>
    </row>
    <row r="68" spans="1:12" x14ac:dyDescent="0.2">
      <c r="A68" s="69" t="s">
        <v>21</v>
      </c>
      <c r="B68" s="327" t="s">
        <v>1604</v>
      </c>
      <c r="C68" s="70">
        <v>15159.423000000001</v>
      </c>
      <c r="D68" s="70">
        <v>17409.382000000001</v>
      </c>
      <c r="E68" s="70">
        <v>2527.1239999999998</v>
      </c>
      <c r="F68" s="70">
        <v>2402.6677999999997</v>
      </c>
      <c r="G68" s="70">
        <v>61.9</v>
      </c>
      <c r="H68" s="70">
        <v>71.86</v>
      </c>
      <c r="I68" s="323">
        <v>16.09</v>
      </c>
      <c r="J68" s="323">
        <v>7.44</v>
      </c>
      <c r="K68" s="323">
        <v>2.62</v>
      </c>
      <c r="L68" s="323">
        <v>95</v>
      </c>
    </row>
    <row r="69" spans="1:12" x14ac:dyDescent="0.2">
      <c r="A69" s="69" t="s">
        <v>22</v>
      </c>
      <c r="B69" s="327" t="s">
        <v>1606</v>
      </c>
      <c r="C69" s="70">
        <v>74.697000000000003</v>
      </c>
      <c r="D69" s="70">
        <v>81.683000000000007</v>
      </c>
      <c r="E69" s="70">
        <v>3.71875</v>
      </c>
      <c r="F69" s="70">
        <v>3.53281</v>
      </c>
      <c r="G69" s="70">
        <v>12.030200000000001</v>
      </c>
      <c r="H69" s="70">
        <v>12.582000000000001</v>
      </c>
      <c r="I69" s="323">
        <v>4.09</v>
      </c>
      <c r="J69" s="323">
        <v>0.33</v>
      </c>
      <c r="K69" s="323">
        <v>0</v>
      </c>
      <c r="L69" s="323">
        <v>95</v>
      </c>
    </row>
    <row r="70" spans="1:12" x14ac:dyDescent="0.2">
      <c r="A70" s="69" t="s">
        <v>23</v>
      </c>
      <c r="B70" s="327" t="s">
        <v>1604</v>
      </c>
      <c r="C70" s="70">
        <v>5729.0901800000001</v>
      </c>
      <c r="D70" s="70">
        <v>5278.7455300000001</v>
      </c>
      <c r="E70" s="70">
        <v>643.83799999999997</v>
      </c>
      <c r="F70" s="70">
        <v>579.4541999999999</v>
      </c>
      <c r="G70" s="70">
        <v>27.53</v>
      </c>
      <c r="H70" s="70">
        <v>30.72</v>
      </c>
      <c r="I70" s="323">
        <v>11.59</v>
      </c>
      <c r="J70" s="323">
        <v>0</v>
      </c>
      <c r="K70" s="323">
        <v>0</v>
      </c>
      <c r="L70" s="323">
        <v>90</v>
      </c>
    </row>
    <row r="71" spans="1:12" x14ac:dyDescent="0.2">
      <c r="A71" s="69" t="s">
        <v>25</v>
      </c>
      <c r="B71" s="327" t="s">
        <v>1606</v>
      </c>
      <c r="C71" s="70">
        <v>2191.1627400000002</v>
      </c>
      <c r="D71" s="70">
        <v>2164.7514900000001</v>
      </c>
      <c r="E71" s="70">
        <v>88.81871000000001</v>
      </c>
      <c r="F71" s="70">
        <v>79.936839999999989</v>
      </c>
      <c r="G71" s="70">
        <v>101.91</v>
      </c>
      <c r="H71" s="70">
        <v>178.45</v>
      </c>
      <c r="I71" s="323">
        <v>3.8</v>
      </c>
      <c r="J71" s="323">
        <v>0</v>
      </c>
      <c r="K71" s="323">
        <v>0</v>
      </c>
      <c r="L71" s="323">
        <v>90</v>
      </c>
    </row>
    <row r="72" spans="1:12" x14ac:dyDescent="0.2">
      <c r="A72" s="69" t="s">
        <v>24</v>
      </c>
      <c r="B72" s="327" t="s">
        <v>1610</v>
      </c>
      <c r="C72" s="70">
        <v>542.82040000000006</v>
      </c>
      <c r="D72" s="70">
        <v>561.29271999999992</v>
      </c>
      <c r="E72" s="70">
        <v>17.1739</v>
      </c>
      <c r="F72" s="70">
        <v>15.453809999999999</v>
      </c>
      <c r="G72" s="70">
        <v>86.61</v>
      </c>
      <c r="H72" s="70">
        <v>89.07</v>
      </c>
      <c r="I72" s="323">
        <v>2.84</v>
      </c>
      <c r="J72" s="323">
        <v>0</v>
      </c>
      <c r="K72" s="323">
        <v>0</v>
      </c>
      <c r="L72" s="323">
        <v>90</v>
      </c>
    </row>
    <row r="73" spans="1:12" x14ac:dyDescent="0.2">
      <c r="A73" s="69" t="s">
        <v>2521</v>
      </c>
      <c r="B73" s="327"/>
      <c r="C73" s="70"/>
      <c r="D73" s="70"/>
      <c r="E73" s="70"/>
      <c r="F73" s="70"/>
      <c r="G73" s="70"/>
      <c r="H73" s="70"/>
      <c r="I73" s="323"/>
      <c r="J73" s="323"/>
      <c r="K73" s="323"/>
      <c r="L73" s="323"/>
    </row>
    <row r="74" spans="1:12" x14ac:dyDescent="0.2">
      <c r="A74" s="69" t="s">
        <v>19</v>
      </c>
      <c r="B74" s="327" t="s">
        <v>1604</v>
      </c>
      <c r="C74" s="70">
        <v>330430.36281000002</v>
      </c>
      <c r="D74" s="70">
        <v>350034.86919824057</v>
      </c>
      <c r="E74" s="70">
        <v>51714.279411111107</v>
      </c>
      <c r="F74" s="70">
        <v>46542.851470000001</v>
      </c>
      <c r="G74" s="70">
        <v>10</v>
      </c>
      <c r="H74" s="70">
        <v>11.460174</v>
      </c>
      <c r="I74" s="323">
        <v>14.601740000000001</v>
      </c>
      <c r="J74" s="323">
        <v>10.78</v>
      </c>
      <c r="K74" s="323">
        <v>4.1900000000000004</v>
      </c>
      <c r="L74" s="323">
        <v>90</v>
      </c>
    </row>
    <row r="75" spans="1:12" x14ac:dyDescent="0.2">
      <c r="A75" s="69" t="s">
        <v>17</v>
      </c>
      <c r="B75" s="327" t="s">
        <v>1606</v>
      </c>
      <c r="C75" s="70">
        <v>52679.466829999998</v>
      </c>
      <c r="D75" s="70">
        <v>57676.45922378909</v>
      </c>
      <c r="E75" s="70">
        <v>7891.1617684210532</v>
      </c>
      <c r="F75" s="70">
        <v>7496.6036799999993</v>
      </c>
      <c r="G75" s="70">
        <v>10</v>
      </c>
      <c r="H75" s="70">
        <v>10.828906</v>
      </c>
      <c r="I75" s="323">
        <v>8.2890599999999992</v>
      </c>
      <c r="J75" s="323">
        <v>0</v>
      </c>
      <c r="K75" s="323">
        <v>0</v>
      </c>
      <c r="L75" s="323">
        <v>95</v>
      </c>
    </row>
    <row r="76" spans="1:12" x14ac:dyDescent="0.2">
      <c r="A76" s="69" t="s">
        <v>20</v>
      </c>
      <c r="B76" s="327" t="s">
        <v>1610</v>
      </c>
      <c r="C76" s="70">
        <v>3394.01044</v>
      </c>
      <c r="D76" s="70">
        <v>4750.5548328305422</v>
      </c>
      <c r="E76" s="70">
        <v>831.4781368421053</v>
      </c>
      <c r="F76" s="70">
        <v>789.90422999999998</v>
      </c>
      <c r="G76" s="70">
        <v>10</v>
      </c>
      <c r="H76" s="70">
        <v>10.519342</v>
      </c>
      <c r="I76" s="323">
        <v>5.1934199999999997</v>
      </c>
      <c r="J76" s="323">
        <v>0</v>
      </c>
      <c r="K76" s="323">
        <v>0</v>
      </c>
      <c r="L76" s="323">
        <v>95</v>
      </c>
    </row>
    <row r="77" spans="1:12" x14ac:dyDescent="0.2">
      <c r="A77" s="69" t="s">
        <v>2523</v>
      </c>
      <c r="B77" s="327"/>
      <c r="C77" s="70"/>
      <c r="D77" s="70"/>
      <c r="E77" s="70"/>
      <c r="F77" s="70"/>
      <c r="G77" s="70"/>
      <c r="H77" s="70"/>
      <c r="I77" s="323"/>
      <c r="J77" s="323"/>
      <c r="K77" s="323"/>
      <c r="L77" s="323"/>
    </row>
    <row r="78" spans="1:12" x14ac:dyDescent="0.2">
      <c r="A78" s="69" t="s">
        <v>19</v>
      </c>
      <c r="B78" s="327" t="s">
        <v>1604</v>
      </c>
      <c r="C78" s="70">
        <v>9188.1904700000014</v>
      </c>
      <c r="D78" s="70">
        <v>7783.5633099999995</v>
      </c>
      <c r="E78" s="70">
        <v>1369.3021699999999</v>
      </c>
      <c r="F78" s="70">
        <v>1129.6041499999999</v>
      </c>
      <c r="G78" s="70">
        <v>14.997</v>
      </c>
      <c r="H78" s="70">
        <v>17.222999999999999</v>
      </c>
      <c r="I78" s="323">
        <v>14.84</v>
      </c>
      <c r="J78" s="323" t="s">
        <v>327</v>
      </c>
      <c r="K78" s="323" t="s">
        <v>327</v>
      </c>
      <c r="L78" s="323">
        <v>95</v>
      </c>
    </row>
    <row r="79" spans="1:12" x14ac:dyDescent="0.2">
      <c r="A79" s="69" t="s">
        <v>17</v>
      </c>
      <c r="B79" s="327" t="s">
        <v>1606</v>
      </c>
      <c r="C79" s="70">
        <v>15.16034</v>
      </c>
      <c r="D79" s="70">
        <v>4.5458299999999996</v>
      </c>
      <c r="E79" s="70">
        <v>0.18602000000000002</v>
      </c>
      <c r="F79" s="70">
        <v>0.14782000000000001</v>
      </c>
      <c r="G79" s="70">
        <v>1.327</v>
      </c>
      <c r="H79" s="70">
        <v>1.361</v>
      </c>
      <c r="I79" s="323">
        <v>2.5</v>
      </c>
      <c r="J79" s="323">
        <v>0</v>
      </c>
      <c r="K79" s="323">
        <v>0</v>
      </c>
      <c r="L79" s="323">
        <v>95</v>
      </c>
    </row>
    <row r="80" spans="1:12" x14ac:dyDescent="0.2">
      <c r="A80" s="69" t="s">
        <v>20</v>
      </c>
      <c r="B80" s="327" t="s">
        <v>1610</v>
      </c>
      <c r="C80" s="70">
        <v>70.927279999999996</v>
      </c>
      <c r="D80" s="70">
        <v>72.65697999999999</v>
      </c>
      <c r="E80" s="70">
        <v>1.98471</v>
      </c>
      <c r="F80" s="70">
        <v>1.5888599999999999</v>
      </c>
      <c r="G80" s="70">
        <v>1.2829999999999999</v>
      </c>
      <c r="H80" s="70">
        <v>1.3149999999999999</v>
      </c>
      <c r="I80" s="323">
        <v>2.5</v>
      </c>
      <c r="J80" s="323">
        <v>0</v>
      </c>
      <c r="K80" s="323">
        <v>0</v>
      </c>
      <c r="L80" s="323">
        <v>95</v>
      </c>
    </row>
    <row r="81" spans="1:12" x14ac:dyDescent="0.2">
      <c r="A81" s="69" t="s">
        <v>1291</v>
      </c>
      <c r="B81" s="327"/>
      <c r="C81" s="70"/>
      <c r="D81" s="70"/>
      <c r="E81" s="70"/>
      <c r="F81" s="70"/>
      <c r="G81" s="70"/>
      <c r="H81" s="70"/>
      <c r="I81" s="323"/>
      <c r="J81" s="323"/>
      <c r="K81" s="323"/>
      <c r="L81" s="323"/>
    </row>
    <row r="82" spans="1:12" x14ac:dyDescent="0.2">
      <c r="A82" s="69" t="s">
        <v>1604</v>
      </c>
      <c r="B82" s="327" t="s">
        <v>1604</v>
      </c>
      <c r="C82" s="70">
        <v>232491.12751600001</v>
      </c>
      <c r="D82" s="70">
        <v>181872.53631</v>
      </c>
      <c r="E82" s="70">
        <v>24175.413709999993</v>
      </c>
      <c r="F82" s="70">
        <v>22953.272730000004</v>
      </c>
      <c r="G82" s="70">
        <v>26.630050000000001</v>
      </c>
      <c r="H82" s="70">
        <v>29.877669999999998</v>
      </c>
      <c r="I82" s="323">
        <v>12.195320699735817</v>
      </c>
      <c r="J82" s="323">
        <v>0</v>
      </c>
      <c r="K82" s="323">
        <v>0</v>
      </c>
      <c r="L82" s="323">
        <v>0</v>
      </c>
    </row>
    <row r="83" spans="1:12" x14ac:dyDescent="0.2">
      <c r="A83" s="69" t="s">
        <v>1606</v>
      </c>
      <c r="B83" s="327" t="s">
        <v>1606</v>
      </c>
      <c r="C83" s="70">
        <v>254990.67121154</v>
      </c>
      <c r="D83" s="70">
        <v>252377.14068000001</v>
      </c>
      <c r="E83" s="70">
        <v>36664.004829999991</v>
      </c>
      <c r="F83" s="70">
        <v>35436.572367283996</v>
      </c>
      <c r="G83" s="70">
        <v>233.18690000000001</v>
      </c>
      <c r="H83" s="70">
        <v>253.60791999999998</v>
      </c>
      <c r="I83" s="323">
        <v>8.7573615842056292</v>
      </c>
      <c r="J83" s="323">
        <v>0.18</v>
      </c>
      <c r="K83" s="323">
        <v>0.1</v>
      </c>
      <c r="L83" s="323">
        <v>0</v>
      </c>
    </row>
    <row r="84" spans="1:12" ht="13.5" thickBot="1" x14ac:dyDescent="0.25">
      <c r="A84" s="67" t="s">
        <v>1610</v>
      </c>
      <c r="B84" s="329" t="s">
        <v>1610</v>
      </c>
      <c r="C84" s="112">
        <v>101496.47248778</v>
      </c>
      <c r="D84" s="112">
        <v>66438.085779999994</v>
      </c>
      <c r="E84" s="112">
        <v>24413.211540000004</v>
      </c>
      <c r="F84" s="112">
        <v>24132.632429999994</v>
      </c>
      <c r="G84" s="112">
        <v>143.09495999999999</v>
      </c>
      <c r="H84" s="112">
        <v>151.71538000000001</v>
      </c>
      <c r="I84" s="324">
        <v>6.0242652850946143</v>
      </c>
      <c r="J84" s="324">
        <v>0.17</v>
      </c>
      <c r="K84" s="324">
        <v>7.0000000000000007E-2</v>
      </c>
      <c r="L84" s="324">
        <v>0</v>
      </c>
    </row>
    <row r="85" spans="1:12" x14ac:dyDescent="0.2">
      <c r="C85" s="25"/>
      <c r="D85" s="25"/>
      <c r="E85" s="25"/>
      <c r="F85" s="25"/>
      <c r="G85" s="25"/>
      <c r="H85" s="25"/>
      <c r="I85" s="249"/>
      <c r="J85" s="249"/>
      <c r="K85" s="249"/>
      <c r="L85" s="249"/>
    </row>
    <row r="86" spans="1:12" x14ac:dyDescent="0.2">
      <c r="C86" s="25"/>
      <c r="D86" s="25"/>
      <c r="E86" s="25"/>
      <c r="F86" s="25"/>
      <c r="G86" s="25"/>
      <c r="H86" s="25"/>
      <c r="I86" s="249"/>
      <c r="J86" s="249"/>
      <c r="K86" s="249"/>
      <c r="L86" s="249"/>
    </row>
    <row r="87" spans="1:12" x14ac:dyDescent="0.2">
      <c r="C87" s="25"/>
      <c r="D87" s="25"/>
      <c r="E87" s="25"/>
      <c r="F87" s="25"/>
      <c r="G87" s="25"/>
      <c r="H87" s="25"/>
      <c r="I87" s="249"/>
      <c r="J87" s="249"/>
      <c r="K87" s="249"/>
      <c r="L87" s="249"/>
    </row>
    <row r="88" spans="1:12" x14ac:dyDescent="0.2">
      <c r="C88" s="25"/>
      <c r="D88" s="25"/>
      <c r="E88" s="25"/>
      <c r="F88" s="25"/>
      <c r="G88" s="25"/>
      <c r="H88" s="25"/>
      <c r="I88" s="249"/>
      <c r="J88" s="249"/>
      <c r="K88" s="249"/>
      <c r="L88" s="249"/>
    </row>
    <row r="89" spans="1:12" x14ac:dyDescent="0.2">
      <c r="C89" s="25"/>
      <c r="D89" s="25"/>
      <c r="E89" s="25"/>
      <c r="F89" s="25"/>
      <c r="G89" s="25"/>
      <c r="H89" s="25"/>
      <c r="I89" s="249"/>
      <c r="J89" s="249"/>
      <c r="K89" s="249"/>
      <c r="L89" s="249"/>
    </row>
    <row r="90" spans="1:12" x14ac:dyDescent="0.2">
      <c r="C90" s="25"/>
      <c r="D90" s="25"/>
      <c r="E90" s="25"/>
      <c r="F90" s="25"/>
      <c r="G90" s="25"/>
      <c r="H90" s="25"/>
      <c r="I90" s="249"/>
      <c r="J90" s="249"/>
      <c r="K90" s="249"/>
      <c r="L90" s="249"/>
    </row>
    <row r="91" spans="1:12" x14ac:dyDescent="0.2">
      <c r="C91" s="25"/>
      <c r="D91" s="25"/>
      <c r="E91" s="25"/>
      <c r="F91" s="25"/>
      <c r="G91" s="25"/>
      <c r="H91" s="25"/>
      <c r="I91" s="249"/>
      <c r="J91" s="249"/>
      <c r="K91" s="249"/>
      <c r="L91" s="249"/>
    </row>
    <row r="92" spans="1:12" x14ac:dyDescent="0.2">
      <c r="C92" s="25"/>
      <c r="D92" s="25"/>
      <c r="E92" s="25"/>
      <c r="F92" s="25"/>
      <c r="G92" s="25"/>
      <c r="H92" s="25"/>
      <c r="I92" s="249"/>
      <c r="J92" s="249"/>
      <c r="K92" s="249"/>
      <c r="L92" s="249"/>
    </row>
    <row r="93" spans="1:12" x14ac:dyDescent="0.2">
      <c r="C93" s="25"/>
      <c r="D93" s="25"/>
      <c r="E93" s="25"/>
      <c r="F93" s="25"/>
      <c r="G93" s="25"/>
      <c r="H93" s="25"/>
      <c r="I93" s="249"/>
      <c r="J93" s="249"/>
      <c r="K93" s="249"/>
      <c r="L93" s="249"/>
    </row>
    <row r="94" spans="1:12" x14ac:dyDescent="0.2">
      <c r="C94" s="25"/>
      <c r="D94" s="25"/>
      <c r="E94" s="25"/>
      <c r="F94" s="25"/>
      <c r="G94" s="25"/>
      <c r="H94" s="25"/>
      <c r="I94" s="249"/>
      <c r="J94" s="249"/>
      <c r="K94" s="249"/>
      <c r="L94" s="249"/>
    </row>
    <row r="95" spans="1:12" x14ac:dyDescent="0.2">
      <c r="C95" s="25"/>
      <c r="D95" s="25"/>
      <c r="E95" s="25"/>
      <c r="F95" s="25"/>
      <c r="G95" s="25"/>
      <c r="H95" s="25"/>
      <c r="I95" s="249"/>
      <c r="J95" s="249"/>
      <c r="K95" s="249"/>
      <c r="L95" s="249"/>
    </row>
    <row r="96" spans="1:12" x14ac:dyDescent="0.2">
      <c r="C96" s="25"/>
      <c r="D96" s="25"/>
      <c r="E96" s="25"/>
      <c r="F96" s="25"/>
      <c r="G96" s="25"/>
      <c r="H96" s="25"/>
      <c r="I96" s="249"/>
      <c r="J96" s="249"/>
      <c r="K96" s="249"/>
      <c r="L96" s="249"/>
    </row>
    <row r="97" spans="3:12" x14ac:dyDescent="0.2">
      <c r="C97" s="25"/>
      <c r="D97" s="25"/>
      <c r="E97" s="25"/>
      <c r="F97" s="25"/>
      <c r="G97" s="25"/>
      <c r="H97" s="25"/>
      <c r="I97" s="249"/>
      <c r="J97" s="249"/>
      <c r="K97" s="249"/>
      <c r="L97" s="249"/>
    </row>
    <row r="98" spans="3:12" x14ac:dyDescent="0.2">
      <c r="C98" s="25"/>
      <c r="D98" s="25"/>
      <c r="E98" s="25"/>
      <c r="F98" s="25"/>
      <c r="G98" s="25"/>
      <c r="H98" s="25"/>
      <c r="I98" s="249"/>
      <c r="J98" s="249"/>
      <c r="K98" s="249"/>
      <c r="L98" s="249"/>
    </row>
    <row r="99" spans="3:12" x14ac:dyDescent="0.2">
      <c r="C99" s="25"/>
      <c r="D99" s="25"/>
      <c r="E99" s="25"/>
      <c r="F99" s="25"/>
      <c r="G99" s="25"/>
      <c r="H99" s="25"/>
      <c r="I99" s="249"/>
      <c r="J99" s="249"/>
      <c r="K99" s="249"/>
      <c r="L99" s="249"/>
    </row>
    <row r="100" spans="3:12" x14ac:dyDescent="0.2">
      <c r="C100" s="25"/>
      <c r="D100" s="25"/>
      <c r="E100" s="25"/>
      <c r="F100" s="25"/>
      <c r="G100" s="25"/>
      <c r="H100" s="25"/>
      <c r="I100" s="249"/>
      <c r="J100" s="249"/>
      <c r="K100" s="249"/>
      <c r="L100" s="249"/>
    </row>
    <row r="101" spans="3:12" x14ac:dyDescent="0.2">
      <c r="C101" s="25"/>
      <c r="D101" s="25"/>
      <c r="E101" s="25"/>
      <c r="F101" s="25"/>
      <c r="G101" s="25"/>
      <c r="H101" s="25"/>
      <c r="I101" s="249"/>
      <c r="J101" s="249"/>
      <c r="K101" s="249"/>
      <c r="L101" s="249"/>
    </row>
    <row r="102" spans="3:12" x14ac:dyDescent="0.2">
      <c r="C102" s="25"/>
      <c r="D102" s="25"/>
      <c r="E102" s="25"/>
      <c r="F102" s="25"/>
      <c r="G102" s="25"/>
      <c r="H102" s="25"/>
      <c r="I102" s="249"/>
      <c r="J102" s="249"/>
      <c r="K102" s="249"/>
      <c r="L102" s="249"/>
    </row>
    <row r="103" spans="3:12" x14ac:dyDescent="0.2">
      <c r="C103" s="25"/>
      <c r="D103" s="25"/>
      <c r="E103" s="25"/>
      <c r="F103" s="25"/>
      <c r="G103" s="25"/>
      <c r="H103" s="25"/>
      <c r="I103" s="249"/>
      <c r="J103" s="249"/>
      <c r="K103" s="249"/>
      <c r="L103" s="249"/>
    </row>
    <row r="104" spans="3:12" x14ac:dyDescent="0.2">
      <c r="C104" s="25"/>
      <c r="D104" s="25"/>
      <c r="E104" s="25"/>
      <c r="F104" s="25"/>
      <c r="G104" s="25"/>
      <c r="H104" s="25"/>
      <c r="I104" s="249"/>
      <c r="J104" s="249"/>
      <c r="K104" s="249"/>
      <c r="L104" s="249"/>
    </row>
    <row r="105" spans="3:12" x14ac:dyDescent="0.2">
      <c r="C105" s="25"/>
      <c r="D105" s="25"/>
      <c r="E105" s="25"/>
      <c r="F105" s="25"/>
      <c r="G105" s="25"/>
      <c r="H105" s="25"/>
      <c r="I105" s="249"/>
      <c r="J105" s="249"/>
      <c r="K105" s="249"/>
      <c r="L105" s="249"/>
    </row>
    <row r="106" spans="3:12" x14ac:dyDescent="0.2">
      <c r="C106" s="25"/>
      <c r="D106" s="25"/>
      <c r="E106" s="25"/>
      <c r="F106" s="25"/>
      <c r="G106" s="25"/>
      <c r="H106" s="25"/>
      <c r="I106" s="249"/>
      <c r="J106" s="249"/>
      <c r="K106" s="249"/>
      <c r="L106" s="249"/>
    </row>
    <row r="107" spans="3:12" x14ac:dyDescent="0.2">
      <c r="C107" s="25"/>
      <c r="D107" s="25"/>
      <c r="E107" s="25"/>
      <c r="F107" s="25"/>
      <c r="G107" s="25"/>
      <c r="H107" s="25"/>
      <c r="I107" s="249"/>
      <c r="J107" s="249"/>
      <c r="K107" s="249"/>
      <c r="L107" s="249"/>
    </row>
    <row r="108" spans="3:12" x14ac:dyDescent="0.2">
      <c r="C108" s="25"/>
      <c r="D108" s="25"/>
      <c r="E108" s="25"/>
      <c r="F108" s="25"/>
      <c r="G108" s="25"/>
      <c r="H108" s="25"/>
      <c r="I108" s="249"/>
      <c r="J108" s="249"/>
      <c r="K108" s="249"/>
      <c r="L108" s="249"/>
    </row>
    <row r="109" spans="3:12" x14ac:dyDescent="0.2">
      <c r="C109" s="25"/>
      <c r="D109" s="25"/>
      <c r="E109" s="25"/>
      <c r="F109" s="25"/>
      <c r="G109" s="25"/>
      <c r="H109" s="25"/>
      <c r="I109" s="249"/>
      <c r="J109" s="249"/>
      <c r="K109" s="249"/>
      <c r="L109" s="249"/>
    </row>
    <row r="110" spans="3:12" x14ac:dyDescent="0.2">
      <c r="C110" s="25"/>
      <c r="D110" s="25"/>
      <c r="E110" s="25"/>
      <c r="F110" s="25"/>
      <c r="G110" s="25"/>
      <c r="H110" s="25"/>
      <c r="I110" s="249"/>
      <c r="J110" s="249"/>
      <c r="K110" s="249"/>
      <c r="L110" s="249"/>
    </row>
    <row r="111" spans="3:12" x14ac:dyDescent="0.2">
      <c r="C111" s="25"/>
      <c r="D111" s="25"/>
      <c r="E111" s="25"/>
      <c r="F111" s="25"/>
      <c r="G111" s="25"/>
      <c r="H111" s="25"/>
      <c r="I111" s="249"/>
      <c r="J111" s="249"/>
      <c r="K111" s="249"/>
      <c r="L111" s="249"/>
    </row>
    <row r="112" spans="3:12" x14ac:dyDescent="0.2">
      <c r="C112" s="25"/>
      <c r="D112" s="25"/>
      <c r="E112" s="25"/>
      <c r="F112" s="25"/>
      <c r="G112" s="25"/>
      <c r="H112" s="25"/>
      <c r="I112" s="249"/>
      <c r="J112" s="249"/>
      <c r="K112" s="249"/>
      <c r="L112" s="249"/>
    </row>
    <row r="113" spans="3:12" x14ac:dyDescent="0.2">
      <c r="C113" s="25"/>
      <c r="D113" s="25"/>
      <c r="E113" s="25"/>
      <c r="F113" s="25"/>
      <c r="G113" s="25"/>
      <c r="H113" s="25"/>
      <c r="I113" s="249"/>
      <c r="J113" s="249"/>
      <c r="K113" s="249"/>
      <c r="L113" s="249"/>
    </row>
    <row r="114" spans="3:12" x14ac:dyDescent="0.2">
      <c r="C114" s="25"/>
      <c r="D114" s="25"/>
      <c r="E114" s="25"/>
      <c r="F114" s="25"/>
      <c r="G114" s="25"/>
      <c r="H114" s="25"/>
      <c r="I114" s="249"/>
      <c r="J114" s="249"/>
      <c r="K114" s="249"/>
      <c r="L114" s="249"/>
    </row>
    <row r="115" spans="3:12" x14ac:dyDescent="0.2">
      <c r="C115" s="25"/>
      <c r="D115" s="25"/>
      <c r="E115" s="25"/>
      <c r="F115" s="25"/>
      <c r="G115" s="25"/>
      <c r="H115" s="25"/>
      <c r="I115" s="249"/>
      <c r="J115" s="249"/>
      <c r="K115" s="249"/>
      <c r="L115" s="249"/>
    </row>
    <row r="116" spans="3:12" x14ac:dyDescent="0.2">
      <c r="C116" s="25"/>
      <c r="D116" s="25"/>
      <c r="E116" s="25"/>
      <c r="F116" s="25"/>
      <c r="G116" s="25"/>
      <c r="H116" s="25"/>
      <c r="I116" s="249"/>
      <c r="J116" s="249"/>
      <c r="K116" s="249"/>
      <c r="L116" s="249"/>
    </row>
    <row r="117" spans="3:12" x14ac:dyDescent="0.2">
      <c r="C117" s="25"/>
      <c r="D117" s="25"/>
      <c r="E117" s="25"/>
      <c r="F117" s="25"/>
      <c r="G117" s="25"/>
      <c r="H117" s="25"/>
      <c r="I117" s="249"/>
      <c r="J117" s="249"/>
      <c r="K117" s="249"/>
      <c r="L117" s="249"/>
    </row>
    <row r="118" spans="3:12" x14ac:dyDescent="0.2">
      <c r="C118" s="25"/>
      <c r="D118" s="25"/>
      <c r="E118" s="25"/>
      <c r="F118" s="25"/>
      <c r="G118" s="25"/>
      <c r="H118" s="25"/>
      <c r="I118" s="249"/>
      <c r="J118" s="249"/>
      <c r="K118" s="249"/>
      <c r="L118" s="249"/>
    </row>
    <row r="119" spans="3:12" x14ac:dyDescent="0.2">
      <c r="C119" s="25"/>
      <c r="D119" s="25"/>
      <c r="E119" s="25"/>
      <c r="F119" s="25"/>
      <c r="G119" s="25"/>
      <c r="H119" s="25"/>
      <c r="I119" s="249"/>
      <c r="J119" s="249"/>
      <c r="K119" s="249"/>
      <c r="L119" s="249"/>
    </row>
    <row r="120" spans="3:12" x14ac:dyDescent="0.2">
      <c r="C120" s="25"/>
      <c r="D120" s="25"/>
      <c r="E120" s="25"/>
      <c r="F120" s="25"/>
      <c r="G120" s="25"/>
      <c r="H120" s="25"/>
      <c r="I120" s="249"/>
      <c r="J120" s="249"/>
      <c r="K120" s="249"/>
      <c r="L120" s="249"/>
    </row>
    <row r="121" spans="3:12" x14ac:dyDescent="0.2">
      <c r="C121" s="25"/>
      <c r="D121" s="25"/>
      <c r="E121" s="25"/>
      <c r="F121" s="25"/>
      <c r="G121" s="25"/>
      <c r="H121" s="25"/>
      <c r="I121" s="249"/>
      <c r="J121" s="249"/>
      <c r="K121" s="249"/>
      <c r="L121" s="249"/>
    </row>
    <row r="122" spans="3:12" x14ac:dyDescent="0.2">
      <c r="C122" s="25"/>
      <c r="D122" s="25"/>
      <c r="E122" s="25"/>
      <c r="F122" s="25"/>
      <c r="G122" s="25"/>
      <c r="H122" s="25"/>
      <c r="I122" s="249"/>
      <c r="J122" s="249"/>
      <c r="K122" s="249"/>
      <c r="L122" s="249"/>
    </row>
    <row r="123" spans="3:12" x14ac:dyDescent="0.2">
      <c r="C123" s="25"/>
      <c r="D123" s="25"/>
      <c r="E123" s="25"/>
      <c r="F123" s="25"/>
      <c r="G123" s="25"/>
      <c r="H123" s="25"/>
      <c r="I123" s="249"/>
      <c r="J123" s="249"/>
      <c r="K123" s="249"/>
      <c r="L123" s="249"/>
    </row>
    <row r="124" spans="3:12" x14ac:dyDescent="0.2">
      <c r="C124" s="25"/>
      <c r="D124" s="25"/>
      <c r="E124" s="25"/>
      <c r="F124" s="25"/>
      <c r="G124" s="25"/>
      <c r="H124" s="25"/>
      <c r="I124" s="249"/>
      <c r="J124" s="249"/>
      <c r="K124" s="249"/>
      <c r="L124" s="249"/>
    </row>
    <row r="125" spans="3:12" x14ac:dyDescent="0.2">
      <c r="C125" s="25"/>
      <c r="D125" s="25"/>
      <c r="E125" s="25"/>
      <c r="F125" s="25"/>
      <c r="G125" s="25"/>
      <c r="H125" s="25"/>
      <c r="I125" s="249"/>
      <c r="J125" s="249"/>
      <c r="K125" s="249"/>
      <c r="L125" s="249"/>
    </row>
    <row r="126" spans="3:12" x14ac:dyDescent="0.2">
      <c r="C126" s="25"/>
      <c r="D126" s="25"/>
      <c r="E126" s="25"/>
      <c r="F126" s="25"/>
      <c r="G126" s="25"/>
      <c r="H126" s="25"/>
      <c r="I126" s="249"/>
      <c r="J126" s="249"/>
      <c r="K126" s="249"/>
      <c r="L126" s="249"/>
    </row>
    <row r="127" spans="3:12" x14ac:dyDescent="0.2">
      <c r="C127" s="25"/>
      <c r="D127" s="25"/>
      <c r="E127" s="25"/>
      <c r="F127" s="25"/>
      <c r="G127" s="25"/>
      <c r="H127" s="25"/>
      <c r="I127" s="249"/>
      <c r="J127" s="249"/>
      <c r="K127" s="249"/>
      <c r="L127" s="249"/>
    </row>
    <row r="128" spans="3:12" x14ac:dyDescent="0.2">
      <c r="C128" s="25"/>
      <c r="D128" s="25"/>
      <c r="E128" s="25"/>
      <c r="F128" s="25"/>
      <c r="G128" s="25"/>
      <c r="H128" s="25"/>
      <c r="I128" s="249"/>
      <c r="J128" s="249"/>
      <c r="K128" s="249"/>
      <c r="L128" s="249"/>
    </row>
    <row r="129" spans="3:12" x14ac:dyDescent="0.2">
      <c r="C129" s="25"/>
      <c r="D129" s="25"/>
      <c r="E129" s="25"/>
      <c r="F129" s="25"/>
      <c r="G129" s="25"/>
      <c r="H129" s="25"/>
      <c r="I129" s="249"/>
      <c r="J129" s="249"/>
      <c r="K129" s="249"/>
      <c r="L129" s="249"/>
    </row>
    <row r="130" spans="3:12" x14ac:dyDescent="0.2">
      <c r="C130" s="25"/>
      <c r="D130" s="25"/>
      <c r="E130" s="25"/>
      <c r="F130" s="25"/>
      <c r="G130" s="25"/>
      <c r="H130" s="25"/>
      <c r="I130" s="249"/>
      <c r="J130" s="249"/>
      <c r="K130" s="249"/>
      <c r="L130" s="249"/>
    </row>
    <row r="131" spans="3:12" x14ac:dyDescent="0.2">
      <c r="C131" s="25"/>
      <c r="D131" s="25"/>
      <c r="E131" s="25"/>
      <c r="F131" s="25"/>
      <c r="G131" s="25"/>
      <c r="H131" s="25"/>
      <c r="I131" s="249"/>
      <c r="J131" s="249"/>
      <c r="K131" s="249"/>
      <c r="L131" s="249"/>
    </row>
    <row r="132" spans="3:12" x14ac:dyDescent="0.2">
      <c r="C132" s="25"/>
      <c r="D132" s="25"/>
      <c r="E132" s="25"/>
      <c r="F132" s="25"/>
      <c r="G132" s="25"/>
      <c r="H132" s="25"/>
      <c r="I132" s="249"/>
      <c r="J132" s="249"/>
      <c r="K132" s="249"/>
      <c r="L132" s="249"/>
    </row>
    <row r="133" spans="3:12" x14ac:dyDescent="0.2">
      <c r="C133" s="25"/>
      <c r="D133" s="25"/>
      <c r="E133" s="25"/>
      <c r="F133" s="25"/>
      <c r="G133" s="25"/>
      <c r="H133" s="25"/>
      <c r="I133" s="249"/>
      <c r="J133" s="249"/>
      <c r="K133" s="249"/>
      <c r="L133" s="249"/>
    </row>
    <row r="134" spans="3:12" x14ac:dyDescent="0.2">
      <c r="C134" s="25"/>
      <c r="D134" s="25"/>
      <c r="E134" s="25"/>
      <c r="F134" s="25"/>
      <c r="G134" s="25"/>
      <c r="H134" s="25"/>
      <c r="I134" s="249"/>
      <c r="J134" s="249"/>
      <c r="K134" s="249"/>
      <c r="L134" s="249"/>
    </row>
    <row r="135" spans="3:12" x14ac:dyDescent="0.2">
      <c r="C135" s="25"/>
      <c r="D135" s="25"/>
      <c r="E135" s="25"/>
      <c r="F135" s="25"/>
      <c r="G135" s="25"/>
      <c r="H135" s="25"/>
      <c r="I135" s="249"/>
      <c r="J135" s="249"/>
      <c r="K135" s="249"/>
      <c r="L135" s="249"/>
    </row>
    <row r="136" spans="3:12" x14ac:dyDescent="0.2">
      <c r="C136" s="25"/>
      <c r="D136" s="25"/>
      <c r="E136" s="25"/>
      <c r="F136" s="25"/>
      <c r="G136" s="25"/>
      <c r="H136" s="25"/>
      <c r="I136" s="249"/>
      <c r="J136" s="249"/>
      <c r="K136" s="249"/>
      <c r="L136" s="249"/>
    </row>
    <row r="137" spans="3:12" x14ac:dyDescent="0.2">
      <c r="C137" s="25"/>
      <c r="D137" s="25"/>
      <c r="E137" s="25"/>
      <c r="F137" s="25"/>
      <c r="G137" s="25"/>
      <c r="H137" s="25"/>
      <c r="I137" s="249"/>
      <c r="J137" s="249"/>
      <c r="K137" s="249"/>
      <c r="L137" s="249"/>
    </row>
    <row r="138" spans="3:12" x14ac:dyDescent="0.2">
      <c r="C138" s="25"/>
      <c r="D138" s="25"/>
      <c r="E138" s="25"/>
      <c r="F138" s="25"/>
      <c r="G138" s="25"/>
      <c r="H138" s="25"/>
      <c r="I138" s="249"/>
      <c r="J138" s="249"/>
      <c r="K138" s="249"/>
      <c r="L138" s="249"/>
    </row>
    <row r="139" spans="3:12" x14ac:dyDescent="0.2">
      <c r="C139" s="25"/>
      <c r="D139" s="25"/>
      <c r="E139" s="25"/>
      <c r="F139" s="25"/>
      <c r="G139" s="25"/>
      <c r="H139" s="25"/>
      <c r="I139" s="249"/>
      <c r="J139" s="249"/>
      <c r="K139" s="249"/>
      <c r="L139" s="249"/>
    </row>
    <row r="140" spans="3:12" x14ac:dyDescent="0.2">
      <c r="C140" s="25"/>
      <c r="D140" s="25"/>
      <c r="E140" s="25"/>
      <c r="F140" s="25"/>
      <c r="G140" s="25"/>
      <c r="H140" s="25"/>
      <c r="I140" s="249"/>
      <c r="J140" s="249"/>
      <c r="K140" s="249"/>
      <c r="L140" s="249"/>
    </row>
    <row r="141" spans="3:12" x14ac:dyDescent="0.2">
      <c r="C141" s="25"/>
      <c r="D141" s="25"/>
      <c r="E141" s="25"/>
      <c r="F141" s="25"/>
      <c r="G141" s="25"/>
      <c r="H141" s="25"/>
      <c r="I141" s="249"/>
      <c r="J141" s="249"/>
      <c r="K141" s="249"/>
      <c r="L141" s="249"/>
    </row>
    <row r="142" spans="3:12" x14ac:dyDescent="0.2">
      <c r="C142" s="25"/>
      <c r="D142" s="25"/>
      <c r="E142" s="25"/>
      <c r="F142" s="25"/>
      <c r="G142" s="25"/>
      <c r="H142" s="25"/>
      <c r="I142" s="249"/>
      <c r="J142" s="249"/>
      <c r="K142" s="249"/>
      <c r="L142" s="249"/>
    </row>
    <row r="143" spans="3:12" x14ac:dyDescent="0.2">
      <c r="C143" s="25"/>
      <c r="D143" s="25"/>
      <c r="E143" s="25"/>
      <c r="F143" s="25"/>
      <c r="G143" s="25"/>
      <c r="H143" s="25"/>
      <c r="I143" s="249"/>
      <c r="J143" s="249"/>
      <c r="K143" s="249"/>
      <c r="L143" s="249"/>
    </row>
    <row r="144" spans="3:12" x14ac:dyDescent="0.2">
      <c r="C144" s="25"/>
      <c r="D144" s="25"/>
      <c r="E144" s="25"/>
      <c r="F144" s="25"/>
      <c r="G144" s="25"/>
      <c r="H144" s="25"/>
      <c r="I144" s="249"/>
      <c r="J144" s="249"/>
      <c r="K144" s="249"/>
      <c r="L144" s="249"/>
    </row>
    <row r="145" spans="3:12" x14ac:dyDescent="0.2">
      <c r="C145" s="25"/>
      <c r="D145" s="25"/>
      <c r="E145" s="25"/>
      <c r="F145" s="25"/>
      <c r="G145" s="25"/>
      <c r="H145" s="25"/>
      <c r="I145" s="249"/>
      <c r="J145" s="249"/>
      <c r="K145" s="249"/>
      <c r="L145" s="249"/>
    </row>
    <row r="146" spans="3:12" x14ac:dyDescent="0.2">
      <c r="C146" s="25"/>
      <c r="D146" s="25"/>
      <c r="E146" s="25"/>
      <c r="F146" s="25"/>
      <c r="G146" s="25"/>
      <c r="H146" s="25"/>
      <c r="I146" s="249"/>
      <c r="J146" s="249"/>
      <c r="K146" s="249"/>
      <c r="L146" s="249"/>
    </row>
    <row r="147" spans="3:12" x14ac:dyDescent="0.2">
      <c r="C147" s="25"/>
      <c r="D147" s="25"/>
      <c r="E147" s="25"/>
      <c r="F147" s="25"/>
      <c r="G147" s="25"/>
      <c r="H147" s="25"/>
      <c r="I147" s="249"/>
      <c r="J147" s="249"/>
      <c r="K147" s="249"/>
      <c r="L147" s="249"/>
    </row>
    <row r="148" spans="3:12" x14ac:dyDescent="0.2">
      <c r="C148" s="25"/>
      <c r="D148" s="25"/>
      <c r="E148" s="25"/>
      <c r="F148" s="25"/>
      <c r="G148" s="25"/>
      <c r="H148" s="25"/>
      <c r="I148" s="249"/>
      <c r="J148" s="249"/>
      <c r="K148" s="249"/>
      <c r="L148" s="249"/>
    </row>
    <row r="149" spans="3:12" x14ac:dyDescent="0.2">
      <c r="C149" s="25"/>
      <c r="D149" s="25"/>
      <c r="E149" s="25"/>
      <c r="F149" s="25"/>
      <c r="G149" s="25"/>
      <c r="H149" s="25"/>
      <c r="I149" s="249"/>
      <c r="J149" s="249"/>
      <c r="K149" s="249"/>
      <c r="L149" s="249"/>
    </row>
    <row r="150" spans="3:12" x14ac:dyDescent="0.2">
      <c r="C150" s="25"/>
      <c r="D150" s="25"/>
      <c r="E150" s="25"/>
      <c r="F150" s="25"/>
      <c r="G150" s="25"/>
      <c r="H150" s="25"/>
      <c r="I150" s="249"/>
      <c r="J150" s="249"/>
      <c r="K150" s="249"/>
      <c r="L150" s="249"/>
    </row>
    <row r="151" spans="3:12" x14ac:dyDescent="0.2">
      <c r="C151" s="25"/>
      <c r="D151" s="25"/>
      <c r="E151" s="25"/>
      <c r="F151" s="25"/>
      <c r="G151" s="25"/>
      <c r="H151" s="25"/>
      <c r="I151" s="249"/>
      <c r="J151" s="249"/>
      <c r="K151" s="249"/>
      <c r="L151" s="249"/>
    </row>
    <row r="152" spans="3:12" x14ac:dyDescent="0.2">
      <c r="C152" s="25"/>
      <c r="D152" s="25"/>
      <c r="E152" s="25"/>
      <c r="F152" s="25"/>
      <c r="G152" s="25"/>
      <c r="H152" s="25"/>
      <c r="I152" s="249"/>
      <c r="J152" s="249"/>
      <c r="K152" s="249"/>
      <c r="L152" s="249"/>
    </row>
    <row r="153" spans="3:12" x14ac:dyDescent="0.2">
      <c r="C153" s="25"/>
      <c r="D153" s="25"/>
      <c r="E153" s="25"/>
      <c r="F153" s="25"/>
      <c r="G153" s="25"/>
      <c r="H153" s="25"/>
      <c r="I153" s="249"/>
      <c r="J153" s="249"/>
      <c r="K153" s="249"/>
      <c r="L153" s="249"/>
    </row>
    <row r="154" spans="3:12" x14ac:dyDescent="0.2">
      <c r="C154" s="25"/>
      <c r="D154" s="25"/>
      <c r="E154" s="25"/>
      <c r="F154" s="25"/>
      <c r="G154" s="25"/>
      <c r="H154" s="25"/>
      <c r="I154" s="249"/>
      <c r="J154" s="249"/>
      <c r="K154" s="249"/>
      <c r="L154" s="249"/>
    </row>
    <row r="155" spans="3:12" x14ac:dyDescent="0.2">
      <c r="C155" s="25"/>
      <c r="D155" s="25"/>
      <c r="E155" s="25"/>
      <c r="F155" s="25"/>
      <c r="G155" s="25"/>
      <c r="H155" s="25"/>
      <c r="I155" s="249"/>
      <c r="J155" s="249"/>
      <c r="K155" s="249"/>
      <c r="L155" s="249"/>
    </row>
    <row r="156" spans="3:12" x14ac:dyDescent="0.2">
      <c r="C156" s="25"/>
      <c r="D156" s="25"/>
      <c r="E156" s="25"/>
      <c r="F156" s="25"/>
      <c r="G156" s="25"/>
      <c r="H156" s="25"/>
      <c r="I156" s="249"/>
      <c r="J156" s="249"/>
      <c r="K156" s="249"/>
      <c r="L156" s="249"/>
    </row>
    <row r="157" spans="3:12" x14ac:dyDescent="0.2">
      <c r="C157" s="25"/>
      <c r="D157" s="25"/>
      <c r="E157" s="25"/>
      <c r="F157" s="25"/>
      <c r="G157" s="25"/>
      <c r="H157" s="25"/>
      <c r="I157" s="249"/>
      <c r="J157" s="249"/>
      <c r="K157" s="249"/>
      <c r="L157" s="249"/>
    </row>
    <row r="158" spans="3:12" x14ac:dyDescent="0.2">
      <c r="C158" s="25"/>
      <c r="D158" s="25"/>
      <c r="E158" s="25"/>
      <c r="F158" s="25"/>
      <c r="G158" s="25"/>
      <c r="H158" s="25"/>
      <c r="I158" s="249"/>
      <c r="J158" s="249"/>
      <c r="K158" s="249"/>
      <c r="L158" s="249"/>
    </row>
    <row r="159" spans="3:12" x14ac:dyDescent="0.2">
      <c r="C159" s="25"/>
      <c r="D159" s="25"/>
      <c r="E159" s="25"/>
      <c r="F159" s="25"/>
      <c r="G159" s="25"/>
      <c r="H159" s="25"/>
      <c r="I159" s="249"/>
      <c r="J159" s="249"/>
      <c r="K159" s="249"/>
      <c r="L159" s="249"/>
    </row>
    <row r="160" spans="3:12" x14ac:dyDescent="0.2">
      <c r="C160" s="25"/>
      <c r="D160" s="25"/>
      <c r="E160" s="25"/>
      <c r="F160" s="25"/>
      <c r="G160" s="25"/>
      <c r="H160" s="25"/>
      <c r="I160" s="249"/>
      <c r="J160" s="249"/>
      <c r="K160" s="249"/>
      <c r="L160" s="249"/>
    </row>
    <row r="161" spans="3:12" x14ac:dyDescent="0.2">
      <c r="C161" s="25"/>
      <c r="D161" s="25"/>
      <c r="E161" s="25"/>
      <c r="F161" s="25"/>
      <c r="G161" s="25"/>
      <c r="H161" s="25"/>
      <c r="I161" s="249"/>
      <c r="J161" s="249"/>
      <c r="K161" s="249"/>
      <c r="L161" s="249"/>
    </row>
    <row r="162" spans="3:12" x14ac:dyDescent="0.2">
      <c r="C162" s="25"/>
      <c r="D162" s="25"/>
      <c r="E162" s="25"/>
      <c r="F162" s="25"/>
      <c r="G162" s="25"/>
      <c r="H162" s="25"/>
      <c r="I162" s="249"/>
      <c r="J162" s="249"/>
      <c r="K162" s="249"/>
      <c r="L162" s="249"/>
    </row>
    <row r="163" spans="3:12" x14ac:dyDescent="0.2">
      <c r="C163" s="25"/>
      <c r="D163" s="25"/>
      <c r="E163" s="25"/>
      <c r="F163" s="25"/>
      <c r="G163" s="25"/>
      <c r="H163" s="25"/>
      <c r="I163" s="249"/>
      <c r="J163" s="249"/>
      <c r="K163" s="249"/>
      <c r="L163" s="249"/>
    </row>
    <row r="164" spans="3:12" x14ac:dyDescent="0.2">
      <c r="C164" s="25"/>
      <c r="D164" s="25"/>
      <c r="E164" s="25"/>
      <c r="F164" s="25"/>
      <c r="G164" s="25"/>
      <c r="H164" s="25"/>
      <c r="I164" s="249"/>
      <c r="J164" s="249"/>
      <c r="K164" s="249"/>
      <c r="L164" s="249"/>
    </row>
    <row r="165" spans="3:12" x14ac:dyDescent="0.2">
      <c r="C165" s="25"/>
      <c r="D165" s="25"/>
      <c r="E165" s="25"/>
      <c r="F165" s="25"/>
      <c r="G165" s="25"/>
      <c r="H165" s="25"/>
      <c r="I165" s="249"/>
      <c r="J165" s="249"/>
      <c r="K165" s="249"/>
      <c r="L165" s="249"/>
    </row>
    <row r="166" spans="3:12" x14ac:dyDescent="0.2">
      <c r="C166" s="25"/>
      <c r="D166" s="25"/>
      <c r="E166" s="25"/>
      <c r="F166" s="25"/>
      <c r="G166" s="25"/>
      <c r="H166" s="25"/>
      <c r="I166" s="249"/>
      <c r="J166" s="249"/>
      <c r="K166" s="249"/>
      <c r="L166" s="249"/>
    </row>
    <row r="167" spans="3:12" x14ac:dyDescent="0.2">
      <c r="C167" s="25"/>
      <c r="D167" s="25"/>
      <c r="E167" s="25"/>
      <c r="F167" s="25"/>
      <c r="G167" s="25"/>
      <c r="H167" s="25"/>
      <c r="I167" s="249"/>
      <c r="J167" s="249"/>
      <c r="K167" s="249"/>
      <c r="L167" s="249"/>
    </row>
    <row r="168" spans="3:12" x14ac:dyDescent="0.2">
      <c r="C168" s="25"/>
      <c r="D168" s="25"/>
      <c r="E168" s="25"/>
      <c r="F168" s="25"/>
      <c r="G168" s="25"/>
      <c r="H168" s="25"/>
      <c r="I168" s="249"/>
      <c r="J168" s="249"/>
      <c r="K168" s="249"/>
      <c r="L168" s="249"/>
    </row>
    <row r="169" spans="3:12" x14ac:dyDescent="0.2">
      <c r="C169" s="25"/>
      <c r="D169" s="25"/>
      <c r="E169" s="25"/>
      <c r="F169" s="25"/>
      <c r="G169" s="25"/>
      <c r="H169" s="25"/>
      <c r="I169" s="249"/>
      <c r="J169" s="249"/>
      <c r="K169" s="249"/>
      <c r="L169" s="249"/>
    </row>
    <row r="170" spans="3:12" x14ac:dyDescent="0.2">
      <c r="C170" s="25"/>
      <c r="D170" s="25"/>
      <c r="E170" s="25"/>
      <c r="F170" s="25"/>
      <c r="G170" s="25"/>
      <c r="H170" s="25"/>
      <c r="I170" s="249"/>
      <c r="J170" s="249"/>
      <c r="K170" s="249"/>
      <c r="L170" s="249"/>
    </row>
    <row r="171" spans="3:12" x14ac:dyDescent="0.2">
      <c r="C171" s="25"/>
      <c r="D171" s="25"/>
      <c r="E171" s="25"/>
      <c r="F171" s="25"/>
      <c r="G171" s="25"/>
      <c r="H171" s="25"/>
      <c r="I171" s="249"/>
      <c r="J171" s="249"/>
      <c r="K171" s="249"/>
      <c r="L171" s="249"/>
    </row>
    <row r="172" spans="3:12" x14ac:dyDescent="0.2">
      <c r="C172" s="25"/>
      <c r="D172" s="25"/>
      <c r="E172" s="25"/>
      <c r="F172" s="25"/>
      <c r="G172" s="25"/>
      <c r="H172" s="25"/>
      <c r="I172" s="249"/>
      <c r="J172" s="249"/>
      <c r="K172" s="249"/>
      <c r="L172" s="249"/>
    </row>
    <row r="173" spans="3:12" x14ac:dyDescent="0.2">
      <c r="C173" s="25"/>
      <c r="D173" s="25"/>
      <c r="E173" s="25"/>
      <c r="F173" s="25"/>
      <c r="G173" s="25"/>
      <c r="H173" s="25"/>
      <c r="I173" s="249"/>
      <c r="J173" s="249"/>
      <c r="K173" s="249"/>
      <c r="L173" s="249"/>
    </row>
    <row r="174" spans="3:12" x14ac:dyDescent="0.2">
      <c r="C174" s="25"/>
      <c r="D174" s="25"/>
      <c r="E174" s="25"/>
      <c r="F174" s="25"/>
      <c r="G174" s="25"/>
      <c r="H174" s="25"/>
      <c r="I174" s="249"/>
      <c r="J174" s="249"/>
      <c r="K174" s="249"/>
      <c r="L174" s="249"/>
    </row>
    <row r="175" spans="3:12" x14ac:dyDescent="0.2">
      <c r="C175" s="25"/>
      <c r="D175" s="25"/>
      <c r="E175" s="25"/>
      <c r="F175" s="25"/>
      <c r="G175" s="25"/>
      <c r="H175" s="25"/>
      <c r="I175" s="249"/>
      <c r="J175" s="249"/>
      <c r="K175" s="249"/>
      <c r="L175" s="249"/>
    </row>
    <row r="176" spans="3:12" x14ac:dyDescent="0.2">
      <c r="C176" s="25"/>
      <c r="D176" s="25"/>
      <c r="E176" s="25"/>
      <c r="F176" s="25"/>
      <c r="G176" s="25"/>
      <c r="H176" s="25"/>
      <c r="I176" s="249"/>
      <c r="J176" s="249"/>
      <c r="K176" s="249"/>
      <c r="L176" s="249"/>
    </row>
    <row r="177" spans="3:12" x14ac:dyDescent="0.2">
      <c r="C177" s="25"/>
      <c r="D177" s="25"/>
      <c r="E177" s="25"/>
      <c r="F177" s="25"/>
      <c r="G177" s="25"/>
      <c r="H177" s="25"/>
      <c r="I177" s="249"/>
      <c r="J177" s="249"/>
      <c r="K177" s="249"/>
      <c r="L177" s="249"/>
    </row>
    <row r="178" spans="3:12" x14ac:dyDescent="0.2">
      <c r="C178" s="25"/>
      <c r="D178" s="25"/>
      <c r="E178" s="25"/>
      <c r="F178" s="25"/>
      <c r="G178" s="25"/>
      <c r="H178" s="25"/>
      <c r="I178" s="249"/>
      <c r="J178" s="249"/>
      <c r="K178" s="249"/>
      <c r="L178" s="249"/>
    </row>
    <row r="179" spans="3:12" x14ac:dyDescent="0.2">
      <c r="C179" s="25"/>
      <c r="D179" s="25"/>
      <c r="E179" s="25"/>
      <c r="F179" s="25"/>
      <c r="G179" s="25"/>
      <c r="H179" s="25"/>
      <c r="I179" s="249"/>
      <c r="J179" s="249"/>
      <c r="K179" s="249"/>
      <c r="L179" s="249"/>
    </row>
    <row r="180" spans="3:12" x14ac:dyDescent="0.2">
      <c r="C180" s="25"/>
      <c r="D180" s="25"/>
      <c r="E180" s="25"/>
      <c r="F180" s="25"/>
      <c r="G180" s="25"/>
      <c r="H180" s="25"/>
      <c r="I180" s="249"/>
      <c r="J180" s="249"/>
      <c r="K180" s="249"/>
      <c r="L180" s="249"/>
    </row>
    <row r="181" spans="3:12" x14ac:dyDescent="0.2">
      <c r="C181" s="25"/>
      <c r="D181" s="25"/>
      <c r="E181" s="25"/>
      <c r="F181" s="25"/>
      <c r="G181" s="25"/>
      <c r="H181" s="25"/>
      <c r="I181" s="249"/>
      <c r="J181" s="249"/>
      <c r="K181" s="249"/>
      <c r="L181" s="249"/>
    </row>
    <row r="182" spans="3:12" x14ac:dyDescent="0.2">
      <c r="C182" s="25"/>
      <c r="D182" s="25"/>
      <c r="E182" s="25"/>
      <c r="F182" s="25"/>
      <c r="G182" s="25"/>
      <c r="H182" s="25"/>
      <c r="I182" s="249"/>
      <c r="J182" s="249"/>
      <c r="K182" s="249"/>
      <c r="L182" s="249"/>
    </row>
    <row r="183" spans="3:12" x14ac:dyDescent="0.2">
      <c r="C183" s="25"/>
      <c r="D183" s="25"/>
      <c r="E183" s="25"/>
      <c r="F183" s="25"/>
      <c r="G183" s="25"/>
      <c r="H183" s="25"/>
      <c r="I183" s="249"/>
      <c r="J183" s="249"/>
      <c r="K183" s="249"/>
      <c r="L183" s="249"/>
    </row>
    <row r="184" spans="3:12" x14ac:dyDescent="0.2">
      <c r="C184" s="25"/>
      <c r="D184" s="25"/>
      <c r="E184" s="25"/>
      <c r="F184" s="25"/>
      <c r="G184" s="25"/>
      <c r="H184" s="25"/>
      <c r="I184" s="249"/>
      <c r="J184" s="249"/>
      <c r="K184" s="249"/>
      <c r="L184" s="249"/>
    </row>
    <row r="185" spans="3:12" x14ac:dyDescent="0.2">
      <c r="C185" s="25"/>
      <c r="D185" s="25"/>
      <c r="E185" s="25"/>
      <c r="F185" s="25"/>
      <c r="G185" s="25"/>
      <c r="H185" s="25"/>
      <c r="I185" s="249"/>
      <c r="J185" s="249"/>
      <c r="K185" s="249"/>
      <c r="L185" s="249"/>
    </row>
    <row r="186" spans="3:12" x14ac:dyDescent="0.2">
      <c r="C186" s="25"/>
      <c r="D186" s="25"/>
      <c r="E186" s="25"/>
      <c r="F186" s="25"/>
      <c r="G186" s="25"/>
      <c r="H186" s="25"/>
      <c r="I186" s="249"/>
      <c r="J186" s="249"/>
      <c r="K186" s="249"/>
      <c r="L186" s="249"/>
    </row>
    <row r="187" spans="3:12" x14ac:dyDescent="0.2">
      <c r="C187" s="25"/>
      <c r="D187" s="25"/>
      <c r="E187" s="25"/>
      <c r="F187" s="25"/>
      <c r="G187" s="25"/>
      <c r="H187" s="25"/>
      <c r="I187" s="249"/>
      <c r="J187" s="249"/>
      <c r="K187" s="249"/>
      <c r="L187" s="249"/>
    </row>
    <row r="188" spans="3:12" x14ac:dyDescent="0.2">
      <c r="C188" s="25"/>
      <c r="D188" s="25"/>
      <c r="E188" s="25"/>
      <c r="F188" s="25"/>
      <c r="G188" s="25"/>
      <c r="H188" s="25"/>
      <c r="I188" s="249"/>
      <c r="J188" s="249"/>
      <c r="K188" s="249"/>
      <c r="L188" s="249"/>
    </row>
    <row r="189" spans="3:12" x14ac:dyDescent="0.2">
      <c r="C189" s="25"/>
      <c r="D189" s="25"/>
      <c r="E189" s="25"/>
      <c r="F189" s="25"/>
      <c r="G189" s="25"/>
      <c r="H189" s="25"/>
      <c r="I189" s="249"/>
      <c r="J189" s="249"/>
      <c r="K189" s="249"/>
      <c r="L189" s="249"/>
    </row>
    <row r="190" spans="3:12" x14ac:dyDescent="0.2">
      <c r="C190" s="25"/>
      <c r="D190" s="25"/>
      <c r="E190" s="25"/>
      <c r="F190" s="25"/>
      <c r="G190" s="25"/>
      <c r="H190" s="25"/>
      <c r="I190" s="249"/>
      <c r="J190" s="249"/>
      <c r="K190" s="249"/>
      <c r="L190" s="249"/>
    </row>
    <row r="191" spans="3:12" x14ac:dyDescent="0.2">
      <c r="C191" s="25"/>
      <c r="D191" s="25"/>
      <c r="E191" s="25"/>
      <c r="F191" s="25"/>
      <c r="G191" s="25"/>
      <c r="H191" s="25"/>
      <c r="I191" s="249"/>
      <c r="J191" s="249"/>
      <c r="K191" s="249"/>
      <c r="L191" s="249"/>
    </row>
    <row r="192" spans="3:12" x14ac:dyDescent="0.2">
      <c r="C192" s="25"/>
      <c r="D192" s="25"/>
      <c r="E192" s="25"/>
      <c r="F192" s="25"/>
      <c r="G192" s="25"/>
      <c r="H192" s="25"/>
      <c r="I192" s="249"/>
      <c r="J192" s="249"/>
      <c r="K192" s="249"/>
      <c r="L192" s="249"/>
    </row>
    <row r="193" spans="3:12" x14ac:dyDescent="0.2">
      <c r="C193" s="25"/>
      <c r="D193" s="25"/>
      <c r="E193" s="25"/>
      <c r="F193" s="25"/>
      <c r="G193" s="25"/>
      <c r="H193" s="25"/>
      <c r="I193" s="249"/>
      <c r="J193" s="249"/>
      <c r="K193" s="249"/>
      <c r="L193" s="249"/>
    </row>
    <row r="194" spans="3:12" x14ac:dyDescent="0.2">
      <c r="C194" s="25"/>
      <c r="D194" s="25"/>
      <c r="E194" s="25"/>
      <c r="F194" s="25"/>
      <c r="G194" s="25"/>
      <c r="H194" s="25"/>
      <c r="I194" s="249"/>
      <c r="J194" s="249"/>
      <c r="K194" s="249"/>
      <c r="L194" s="249"/>
    </row>
    <row r="195" spans="3:12" x14ac:dyDescent="0.2">
      <c r="C195" s="25"/>
      <c r="D195" s="25"/>
      <c r="E195" s="25"/>
      <c r="F195" s="25"/>
      <c r="G195" s="25"/>
      <c r="H195" s="25"/>
      <c r="I195" s="249"/>
      <c r="J195" s="249"/>
      <c r="K195" s="249"/>
      <c r="L195" s="249"/>
    </row>
    <row r="196" spans="3:12" x14ac:dyDescent="0.2">
      <c r="C196" s="25"/>
      <c r="D196" s="25"/>
      <c r="E196" s="25"/>
      <c r="F196" s="25"/>
      <c r="G196" s="25"/>
      <c r="H196" s="25"/>
      <c r="I196" s="249"/>
      <c r="J196" s="249"/>
      <c r="K196" s="249"/>
      <c r="L196" s="249"/>
    </row>
    <row r="197" spans="3:12" x14ac:dyDescent="0.2">
      <c r="C197" s="25"/>
      <c r="D197" s="25"/>
      <c r="E197" s="25"/>
      <c r="F197" s="25"/>
      <c r="G197" s="25"/>
      <c r="H197" s="25"/>
      <c r="I197" s="249"/>
      <c r="J197" s="249"/>
      <c r="K197" s="249"/>
      <c r="L197" s="249"/>
    </row>
    <row r="198" spans="3:12" x14ac:dyDescent="0.2">
      <c r="C198" s="25"/>
      <c r="D198" s="25"/>
      <c r="E198" s="25"/>
      <c r="F198" s="25"/>
      <c r="G198" s="25"/>
      <c r="H198" s="25"/>
      <c r="I198" s="249"/>
      <c r="J198" s="249"/>
      <c r="K198" s="249"/>
      <c r="L198" s="249"/>
    </row>
    <row r="199" spans="3:12" x14ac:dyDescent="0.2">
      <c r="C199" s="25"/>
      <c r="D199" s="25"/>
      <c r="E199" s="25"/>
      <c r="F199" s="25"/>
      <c r="G199" s="25"/>
      <c r="H199" s="25"/>
      <c r="I199" s="249"/>
      <c r="J199" s="249"/>
      <c r="K199" s="249"/>
      <c r="L199" s="249"/>
    </row>
    <row r="200" spans="3:12" x14ac:dyDescent="0.2">
      <c r="C200" s="25"/>
      <c r="D200" s="25"/>
      <c r="E200" s="25"/>
      <c r="F200" s="25"/>
      <c r="G200" s="25"/>
      <c r="H200" s="25"/>
      <c r="I200" s="249"/>
      <c r="J200" s="249"/>
      <c r="K200" s="249"/>
      <c r="L200" s="249"/>
    </row>
    <row r="201" spans="3:12" x14ac:dyDescent="0.2">
      <c r="C201" s="25"/>
      <c r="D201" s="25"/>
      <c r="E201" s="25"/>
      <c r="F201" s="25"/>
      <c r="G201" s="25"/>
      <c r="H201" s="25"/>
      <c r="I201" s="249"/>
      <c r="J201" s="249"/>
      <c r="K201" s="249"/>
      <c r="L201" s="249"/>
    </row>
    <row r="202" spans="3:12" x14ac:dyDescent="0.2">
      <c r="C202" s="25"/>
      <c r="D202" s="25"/>
      <c r="E202" s="25"/>
      <c r="F202" s="25"/>
      <c r="G202" s="25"/>
      <c r="H202" s="25"/>
      <c r="I202" s="249"/>
      <c r="J202" s="249"/>
      <c r="K202" s="249"/>
      <c r="L202" s="249"/>
    </row>
    <row r="203" spans="3:12" x14ac:dyDescent="0.2">
      <c r="C203" s="25"/>
      <c r="D203" s="25"/>
      <c r="E203" s="25"/>
      <c r="F203" s="25"/>
      <c r="G203" s="25"/>
      <c r="H203" s="25"/>
      <c r="I203" s="249"/>
      <c r="J203" s="249"/>
      <c r="K203" s="249"/>
      <c r="L203" s="249"/>
    </row>
    <row r="204" spans="3:12" x14ac:dyDescent="0.2">
      <c r="C204" s="25"/>
      <c r="D204" s="25"/>
      <c r="E204" s="25"/>
      <c r="F204" s="25"/>
      <c r="G204" s="25"/>
      <c r="H204" s="25"/>
      <c r="I204" s="249"/>
      <c r="J204" s="249"/>
      <c r="K204" s="249"/>
      <c r="L204" s="249"/>
    </row>
    <row r="205" spans="3:12" x14ac:dyDescent="0.2">
      <c r="C205" s="25"/>
      <c r="D205" s="25"/>
      <c r="E205" s="25"/>
      <c r="F205" s="25"/>
      <c r="G205" s="25"/>
      <c r="H205" s="25"/>
      <c r="I205" s="249"/>
      <c r="J205" s="249"/>
      <c r="K205" s="249"/>
      <c r="L205" s="249"/>
    </row>
    <row r="206" spans="3:12" x14ac:dyDescent="0.2">
      <c r="C206" s="25"/>
      <c r="D206" s="25"/>
      <c r="E206" s="25"/>
      <c r="F206" s="25"/>
      <c r="G206" s="25"/>
      <c r="H206" s="25"/>
      <c r="I206" s="249"/>
      <c r="J206" s="249"/>
      <c r="K206" s="249"/>
      <c r="L206" s="249"/>
    </row>
    <row r="207" spans="3:12" x14ac:dyDescent="0.2">
      <c r="C207" s="25"/>
      <c r="D207" s="25"/>
      <c r="E207" s="25"/>
      <c r="F207" s="25"/>
      <c r="G207" s="25"/>
      <c r="H207" s="25"/>
      <c r="I207" s="249"/>
      <c r="J207" s="249"/>
      <c r="K207" s="249"/>
      <c r="L207" s="249"/>
    </row>
    <row r="208" spans="3:12" x14ac:dyDescent="0.2">
      <c r="C208" s="25"/>
      <c r="D208" s="25"/>
      <c r="E208" s="25"/>
      <c r="F208" s="25"/>
      <c r="G208" s="25"/>
      <c r="H208" s="25"/>
      <c r="I208" s="249"/>
      <c r="J208" s="249"/>
      <c r="K208" s="249"/>
      <c r="L208" s="249"/>
    </row>
    <row r="209" spans="3:12" x14ac:dyDescent="0.2">
      <c r="C209" s="25"/>
      <c r="D209" s="25"/>
      <c r="E209" s="25"/>
      <c r="F209" s="25"/>
      <c r="G209" s="25"/>
      <c r="H209" s="25"/>
      <c r="I209" s="249"/>
      <c r="J209" s="249"/>
      <c r="K209" s="249"/>
      <c r="L209" s="249"/>
    </row>
    <row r="210" spans="3:12" x14ac:dyDescent="0.2">
      <c r="C210" s="25"/>
      <c r="D210" s="25"/>
      <c r="E210" s="25"/>
      <c r="F210" s="25"/>
      <c r="G210" s="25"/>
      <c r="H210" s="25"/>
      <c r="I210" s="249"/>
      <c r="J210" s="249"/>
      <c r="K210" s="249"/>
      <c r="L210" s="249"/>
    </row>
    <row r="211" spans="3:12" x14ac:dyDescent="0.2">
      <c r="C211" s="25"/>
      <c r="D211" s="25"/>
      <c r="E211" s="25"/>
      <c r="F211" s="25"/>
      <c r="G211" s="25"/>
      <c r="H211" s="25"/>
      <c r="I211" s="249"/>
      <c r="J211" s="249"/>
      <c r="K211" s="249"/>
      <c r="L211" s="249"/>
    </row>
    <row r="212" spans="3:12" x14ac:dyDescent="0.2">
      <c r="C212" s="25"/>
      <c r="D212" s="25"/>
      <c r="E212" s="25"/>
      <c r="F212" s="25"/>
      <c r="G212" s="25"/>
      <c r="H212" s="25"/>
      <c r="I212" s="249"/>
      <c r="J212" s="249"/>
      <c r="K212" s="249"/>
      <c r="L212" s="249"/>
    </row>
    <row r="213" spans="3:12" x14ac:dyDescent="0.2">
      <c r="C213" s="25"/>
      <c r="D213" s="25"/>
      <c r="E213" s="25"/>
      <c r="F213" s="25"/>
      <c r="G213" s="25"/>
      <c r="H213" s="25"/>
      <c r="I213" s="249"/>
      <c r="J213" s="249"/>
      <c r="K213" s="249"/>
      <c r="L213" s="249"/>
    </row>
    <row r="214" spans="3:12" x14ac:dyDescent="0.2">
      <c r="C214" s="25"/>
      <c r="D214" s="25"/>
      <c r="E214" s="25"/>
      <c r="F214" s="25"/>
      <c r="G214" s="25"/>
      <c r="H214" s="25"/>
      <c r="I214" s="249"/>
      <c r="J214" s="249"/>
      <c r="K214" s="249"/>
      <c r="L214" s="249"/>
    </row>
    <row r="215" spans="3:12" x14ac:dyDescent="0.2">
      <c r="C215" s="25"/>
      <c r="D215" s="25"/>
      <c r="E215" s="25"/>
      <c r="F215" s="25"/>
      <c r="G215" s="25"/>
      <c r="H215" s="25"/>
      <c r="I215" s="249"/>
      <c r="J215" s="249"/>
      <c r="K215" s="249"/>
      <c r="L215" s="249"/>
    </row>
    <row r="216" spans="3:12" x14ac:dyDescent="0.2">
      <c r="C216" s="25"/>
      <c r="D216" s="25"/>
      <c r="E216" s="25"/>
      <c r="F216" s="25"/>
      <c r="G216" s="25"/>
      <c r="H216" s="25"/>
      <c r="I216" s="249"/>
      <c r="J216" s="249"/>
      <c r="K216" s="249"/>
      <c r="L216" s="249"/>
    </row>
    <row r="217" spans="3:12" x14ac:dyDescent="0.2">
      <c r="C217" s="25"/>
      <c r="D217" s="25"/>
      <c r="E217" s="25"/>
      <c r="F217" s="25"/>
      <c r="G217" s="25"/>
      <c r="H217" s="25"/>
      <c r="I217" s="249"/>
      <c r="J217" s="249"/>
      <c r="K217" s="249"/>
      <c r="L217" s="249"/>
    </row>
    <row r="218" spans="3:12" x14ac:dyDescent="0.2">
      <c r="C218" s="25"/>
      <c r="D218" s="25"/>
      <c r="E218" s="25"/>
      <c r="F218" s="25"/>
      <c r="G218" s="25"/>
      <c r="H218" s="25"/>
      <c r="I218" s="249"/>
      <c r="J218" s="249"/>
      <c r="K218" s="249"/>
      <c r="L218" s="249"/>
    </row>
    <row r="219" spans="3:12" x14ac:dyDescent="0.2">
      <c r="C219" s="25"/>
      <c r="D219" s="25"/>
      <c r="E219" s="25"/>
      <c r="F219" s="25"/>
      <c r="G219" s="25"/>
      <c r="H219" s="25"/>
      <c r="I219" s="249"/>
      <c r="J219" s="249"/>
      <c r="K219" s="249"/>
      <c r="L219" s="249"/>
    </row>
    <row r="220" spans="3:12" x14ac:dyDescent="0.2">
      <c r="C220" s="25"/>
      <c r="D220" s="25"/>
      <c r="E220" s="25"/>
      <c r="F220" s="25"/>
      <c r="G220" s="25"/>
      <c r="H220" s="25"/>
      <c r="I220" s="249"/>
      <c r="J220" s="249"/>
      <c r="K220" s="249"/>
      <c r="L220" s="249"/>
    </row>
    <row r="221" spans="3:12" x14ac:dyDescent="0.2">
      <c r="C221" s="25"/>
      <c r="D221" s="25"/>
      <c r="E221" s="25"/>
      <c r="F221" s="25"/>
      <c r="G221" s="25"/>
      <c r="H221" s="25"/>
      <c r="I221" s="249"/>
      <c r="J221" s="249"/>
      <c r="K221" s="249"/>
      <c r="L221" s="249"/>
    </row>
    <row r="222" spans="3:12" x14ac:dyDescent="0.2">
      <c r="C222" s="25"/>
      <c r="D222" s="25"/>
      <c r="E222" s="25"/>
      <c r="F222" s="25"/>
      <c r="G222" s="25"/>
      <c r="H222" s="25"/>
      <c r="I222" s="249"/>
      <c r="J222" s="249"/>
      <c r="K222" s="249"/>
      <c r="L222" s="249"/>
    </row>
    <row r="223" spans="3:12" x14ac:dyDescent="0.2">
      <c r="C223" s="25"/>
      <c r="D223" s="25"/>
      <c r="E223" s="25"/>
      <c r="F223" s="25"/>
      <c r="G223" s="25"/>
      <c r="H223" s="25"/>
      <c r="I223" s="249"/>
      <c r="J223" s="249"/>
      <c r="K223" s="249"/>
      <c r="L223" s="249"/>
    </row>
    <row r="224" spans="3:12" x14ac:dyDescent="0.2">
      <c r="C224" s="25"/>
      <c r="D224" s="25"/>
      <c r="E224" s="25"/>
      <c r="F224" s="25"/>
      <c r="G224" s="25"/>
      <c r="H224" s="25"/>
      <c r="I224" s="249"/>
      <c r="J224" s="249"/>
      <c r="K224" s="249"/>
      <c r="L224" s="249"/>
    </row>
    <row r="225" spans="3:12" x14ac:dyDescent="0.2">
      <c r="C225" s="25"/>
      <c r="D225" s="25"/>
      <c r="E225" s="25"/>
      <c r="F225" s="25"/>
      <c r="G225" s="25"/>
      <c r="H225" s="25"/>
      <c r="I225" s="249"/>
      <c r="J225" s="249"/>
      <c r="K225" s="249"/>
      <c r="L225" s="249"/>
    </row>
    <row r="226" spans="3:12" x14ac:dyDescent="0.2">
      <c r="C226" s="25"/>
      <c r="D226" s="25"/>
      <c r="E226" s="25"/>
      <c r="F226" s="25"/>
      <c r="G226" s="25"/>
      <c r="H226" s="25"/>
      <c r="I226" s="249"/>
      <c r="J226" s="249"/>
      <c r="K226" s="249"/>
      <c r="L226" s="249"/>
    </row>
    <row r="227" spans="3:12" x14ac:dyDescent="0.2">
      <c r="C227" s="25"/>
      <c r="D227" s="25"/>
      <c r="E227" s="25"/>
      <c r="F227" s="25"/>
      <c r="G227" s="25"/>
      <c r="H227" s="25"/>
      <c r="I227" s="249"/>
      <c r="J227" s="249"/>
      <c r="K227" s="249"/>
      <c r="L227" s="249"/>
    </row>
    <row r="228" spans="3:12" x14ac:dyDescent="0.2">
      <c r="C228" s="25"/>
      <c r="D228" s="25"/>
      <c r="E228" s="25"/>
      <c r="F228" s="25"/>
      <c r="G228" s="25"/>
      <c r="H228" s="25"/>
      <c r="I228" s="249"/>
      <c r="J228" s="249"/>
      <c r="K228" s="249"/>
      <c r="L228" s="249"/>
    </row>
    <row r="229" spans="3:12" x14ac:dyDescent="0.2">
      <c r="C229" s="25"/>
      <c r="D229" s="25"/>
      <c r="E229" s="25"/>
      <c r="F229" s="25"/>
      <c r="G229" s="25"/>
      <c r="H229" s="25"/>
      <c r="I229" s="249"/>
      <c r="J229" s="249"/>
      <c r="K229" s="249"/>
      <c r="L229" s="249"/>
    </row>
    <row r="230" spans="3:12" x14ac:dyDescent="0.2">
      <c r="C230" s="25"/>
      <c r="D230" s="25"/>
      <c r="E230" s="25"/>
      <c r="F230" s="25"/>
      <c r="G230" s="25"/>
      <c r="H230" s="25"/>
      <c r="I230" s="249"/>
      <c r="J230" s="249"/>
      <c r="K230" s="249"/>
      <c r="L230" s="249"/>
    </row>
    <row r="231" spans="3:12" x14ac:dyDescent="0.2">
      <c r="C231" s="25"/>
      <c r="D231" s="25"/>
      <c r="E231" s="25"/>
      <c r="F231" s="25"/>
      <c r="G231" s="25"/>
      <c r="H231" s="25"/>
      <c r="I231" s="249"/>
      <c r="J231" s="249"/>
      <c r="K231" s="249"/>
      <c r="L231" s="249"/>
    </row>
    <row r="232" spans="3:12" x14ac:dyDescent="0.2">
      <c r="C232" s="25"/>
      <c r="D232" s="25"/>
      <c r="E232" s="25"/>
      <c r="F232" s="25"/>
      <c r="G232" s="25"/>
      <c r="H232" s="25"/>
      <c r="I232" s="249"/>
      <c r="J232" s="249"/>
      <c r="K232" s="249"/>
      <c r="L232" s="249"/>
    </row>
    <row r="233" spans="3:12" x14ac:dyDescent="0.2">
      <c r="C233" s="25"/>
      <c r="D233" s="25"/>
      <c r="E233" s="25"/>
      <c r="F233" s="25"/>
      <c r="G233" s="25"/>
      <c r="H233" s="25"/>
      <c r="I233" s="249"/>
      <c r="J233" s="249"/>
      <c r="K233" s="249"/>
      <c r="L233" s="249"/>
    </row>
    <row r="234" spans="3:12" x14ac:dyDescent="0.2">
      <c r="C234" s="25"/>
      <c r="D234" s="25"/>
      <c r="E234" s="25"/>
      <c r="F234" s="25"/>
      <c r="G234" s="25"/>
      <c r="H234" s="25"/>
      <c r="I234" s="249"/>
      <c r="J234" s="249"/>
      <c r="K234" s="249"/>
      <c r="L234" s="249"/>
    </row>
    <row r="235" spans="3:12" x14ac:dyDescent="0.2">
      <c r="C235" s="25"/>
      <c r="D235" s="25"/>
      <c r="E235" s="25"/>
      <c r="F235" s="25"/>
      <c r="G235" s="25"/>
      <c r="H235" s="25"/>
      <c r="I235" s="249"/>
      <c r="J235" s="249"/>
      <c r="K235" s="249"/>
      <c r="L235" s="249"/>
    </row>
    <row r="236" spans="3:12" x14ac:dyDescent="0.2">
      <c r="C236" s="25"/>
      <c r="D236" s="25"/>
      <c r="E236" s="25"/>
      <c r="F236" s="25"/>
      <c r="G236" s="25"/>
      <c r="H236" s="25"/>
      <c r="I236" s="249"/>
      <c r="J236" s="249"/>
      <c r="K236" s="249"/>
      <c r="L236" s="249"/>
    </row>
    <row r="237" spans="3:12" x14ac:dyDescent="0.2">
      <c r="C237" s="25"/>
      <c r="D237" s="25"/>
      <c r="E237" s="25"/>
      <c r="F237" s="25"/>
      <c r="G237" s="25"/>
      <c r="H237" s="25"/>
      <c r="I237" s="249"/>
      <c r="J237" s="249"/>
      <c r="K237" s="249"/>
      <c r="L237" s="249"/>
    </row>
    <row r="238" spans="3:12" x14ac:dyDescent="0.2">
      <c r="C238" s="25"/>
      <c r="D238" s="25"/>
      <c r="E238" s="25"/>
      <c r="F238" s="25"/>
      <c r="G238" s="25"/>
      <c r="H238" s="25"/>
      <c r="I238" s="249"/>
      <c r="J238" s="249"/>
      <c r="K238" s="249"/>
      <c r="L238" s="249"/>
    </row>
    <row r="239" spans="3:12" x14ac:dyDescent="0.2">
      <c r="C239" s="25"/>
      <c r="D239" s="25"/>
      <c r="E239" s="25"/>
      <c r="F239" s="25"/>
      <c r="G239" s="25"/>
      <c r="H239" s="25"/>
      <c r="I239" s="249"/>
      <c r="J239" s="249"/>
      <c r="K239" s="249"/>
      <c r="L239" s="249"/>
    </row>
    <row r="240" spans="3:12" x14ac:dyDescent="0.2">
      <c r="C240" s="25"/>
      <c r="D240" s="25"/>
      <c r="E240" s="25"/>
      <c r="F240" s="25"/>
      <c r="G240" s="25"/>
      <c r="H240" s="25"/>
      <c r="I240" s="249"/>
      <c r="J240" s="249"/>
      <c r="K240" s="249"/>
      <c r="L240" s="249"/>
    </row>
    <row r="241" spans="3:12" x14ac:dyDescent="0.2">
      <c r="C241" s="25"/>
      <c r="D241" s="25"/>
      <c r="E241" s="25"/>
      <c r="F241" s="25"/>
      <c r="G241" s="25"/>
      <c r="H241" s="25"/>
      <c r="I241" s="249"/>
      <c r="J241" s="249"/>
      <c r="K241" s="249"/>
      <c r="L241" s="249"/>
    </row>
    <row r="242" spans="3:12" x14ac:dyDescent="0.2">
      <c r="C242" s="25"/>
      <c r="D242" s="25"/>
      <c r="E242" s="25"/>
      <c r="F242" s="25"/>
      <c r="G242" s="25"/>
      <c r="H242" s="25"/>
      <c r="I242" s="249"/>
      <c r="J242" s="249"/>
      <c r="K242" s="249"/>
      <c r="L242" s="249"/>
    </row>
    <row r="243" spans="3:12" x14ac:dyDescent="0.2">
      <c r="C243" s="25"/>
      <c r="D243" s="25"/>
      <c r="E243" s="25"/>
      <c r="F243" s="25"/>
      <c r="G243" s="25"/>
      <c r="H243" s="25"/>
      <c r="I243" s="249"/>
      <c r="J243" s="249"/>
      <c r="K243" s="249"/>
      <c r="L243" s="249"/>
    </row>
    <row r="244" spans="3:12" x14ac:dyDescent="0.2">
      <c r="C244" s="25"/>
      <c r="D244" s="25"/>
      <c r="E244" s="25"/>
      <c r="F244" s="25"/>
      <c r="G244" s="25"/>
      <c r="H244" s="25"/>
      <c r="I244" s="249"/>
      <c r="J244" s="249"/>
      <c r="K244" s="249"/>
      <c r="L244" s="249"/>
    </row>
    <row r="245" spans="3:12" x14ac:dyDescent="0.2">
      <c r="C245" s="25"/>
      <c r="D245" s="25"/>
      <c r="E245" s="25"/>
      <c r="F245" s="25"/>
      <c r="G245" s="25"/>
      <c r="H245" s="25"/>
      <c r="I245" s="249"/>
      <c r="J245" s="249"/>
      <c r="K245" s="249"/>
      <c r="L245" s="249"/>
    </row>
    <row r="246" spans="3:12" x14ac:dyDescent="0.2">
      <c r="C246" s="25"/>
      <c r="D246" s="25"/>
      <c r="E246" s="25"/>
      <c r="F246" s="25"/>
      <c r="G246" s="25"/>
      <c r="H246" s="25"/>
      <c r="I246" s="249"/>
      <c r="J246" s="249"/>
      <c r="K246" s="249"/>
      <c r="L246" s="249"/>
    </row>
    <row r="247" spans="3:12" x14ac:dyDescent="0.2">
      <c r="C247" s="25"/>
      <c r="D247" s="25"/>
      <c r="E247" s="25"/>
      <c r="F247" s="25"/>
      <c r="G247" s="25"/>
      <c r="H247" s="25"/>
      <c r="I247" s="249"/>
      <c r="J247" s="249"/>
      <c r="K247" s="249"/>
      <c r="L247" s="249"/>
    </row>
    <row r="248" spans="3:12" x14ac:dyDescent="0.2">
      <c r="C248" s="25"/>
      <c r="D248" s="25"/>
      <c r="E248" s="25"/>
      <c r="F248" s="25"/>
      <c r="G248" s="25"/>
      <c r="H248" s="25"/>
      <c r="I248" s="249"/>
      <c r="J248" s="249"/>
      <c r="K248" s="249"/>
      <c r="L248" s="249"/>
    </row>
    <row r="249" spans="3:12" x14ac:dyDescent="0.2">
      <c r="C249" s="25"/>
      <c r="D249" s="25"/>
      <c r="E249" s="25"/>
      <c r="F249" s="25"/>
      <c r="G249" s="25"/>
      <c r="H249" s="25"/>
      <c r="I249" s="249"/>
      <c r="J249" s="249"/>
      <c r="K249" s="249"/>
      <c r="L249" s="249"/>
    </row>
    <row r="250" spans="3:12" x14ac:dyDescent="0.2">
      <c r="C250" s="25"/>
      <c r="D250" s="25"/>
      <c r="E250" s="25"/>
      <c r="F250" s="25"/>
      <c r="G250" s="25"/>
      <c r="H250" s="25"/>
      <c r="I250" s="249"/>
      <c r="J250" s="249"/>
      <c r="K250" s="249"/>
      <c r="L250" s="249"/>
    </row>
    <row r="251" spans="3:12" x14ac:dyDescent="0.2">
      <c r="C251" s="25"/>
      <c r="D251" s="25"/>
      <c r="E251" s="25"/>
      <c r="F251" s="25"/>
      <c r="G251" s="25"/>
      <c r="H251" s="25"/>
      <c r="I251" s="249"/>
      <c r="J251" s="249"/>
      <c r="K251" s="249"/>
      <c r="L251" s="249"/>
    </row>
    <row r="252" spans="3:12" x14ac:dyDescent="0.2">
      <c r="C252" s="25"/>
      <c r="D252" s="25"/>
      <c r="E252" s="25"/>
      <c r="F252" s="25"/>
      <c r="G252" s="25"/>
      <c r="H252" s="25"/>
      <c r="I252" s="249"/>
      <c r="J252" s="249"/>
      <c r="K252" s="249"/>
      <c r="L252" s="249"/>
    </row>
    <row r="253" spans="3:12" x14ac:dyDescent="0.2">
      <c r="C253" s="25"/>
      <c r="D253" s="25"/>
      <c r="E253" s="25"/>
      <c r="F253" s="25"/>
      <c r="G253" s="25"/>
      <c r="H253" s="25"/>
      <c r="I253" s="249"/>
      <c r="J253" s="249"/>
      <c r="K253" s="249"/>
      <c r="L253" s="249"/>
    </row>
    <row r="254" spans="3:12" x14ac:dyDescent="0.2">
      <c r="C254" s="25"/>
      <c r="D254" s="25"/>
      <c r="E254" s="25"/>
      <c r="F254" s="25"/>
      <c r="G254" s="25"/>
      <c r="H254" s="25"/>
      <c r="I254" s="249"/>
      <c r="J254" s="249"/>
      <c r="K254" s="249"/>
      <c r="L254" s="249"/>
    </row>
    <row r="255" spans="3:12" x14ac:dyDescent="0.2">
      <c r="C255" s="25"/>
      <c r="D255" s="25"/>
      <c r="E255" s="25"/>
      <c r="F255" s="25"/>
      <c r="G255" s="25"/>
      <c r="H255" s="25"/>
      <c r="I255" s="249"/>
      <c r="J255" s="249"/>
      <c r="K255" s="249"/>
      <c r="L255" s="249"/>
    </row>
    <row r="256" spans="3:12" x14ac:dyDescent="0.2">
      <c r="C256" s="25"/>
      <c r="D256" s="25"/>
      <c r="E256" s="25"/>
      <c r="F256" s="25"/>
      <c r="G256" s="25"/>
      <c r="H256" s="25"/>
      <c r="I256" s="249"/>
      <c r="J256" s="249"/>
      <c r="K256" s="249"/>
      <c r="L256" s="249"/>
    </row>
    <row r="257" spans="3:12" x14ac:dyDescent="0.2">
      <c r="C257" s="25"/>
      <c r="D257" s="25"/>
      <c r="E257" s="25"/>
      <c r="F257" s="25"/>
      <c r="G257" s="25"/>
      <c r="H257" s="25"/>
      <c r="I257" s="249"/>
      <c r="J257" s="249"/>
      <c r="K257" s="249"/>
      <c r="L257" s="249"/>
    </row>
    <row r="258" spans="3:12" x14ac:dyDescent="0.2">
      <c r="C258" s="25"/>
      <c r="D258" s="25"/>
      <c r="E258" s="25"/>
      <c r="F258" s="25"/>
      <c r="G258" s="25"/>
      <c r="H258" s="25"/>
      <c r="I258" s="249"/>
      <c r="J258" s="249"/>
      <c r="K258" s="249"/>
      <c r="L258" s="249"/>
    </row>
    <row r="259" spans="3:12" x14ac:dyDescent="0.2">
      <c r="C259" s="25"/>
      <c r="D259" s="25"/>
      <c r="E259" s="25"/>
      <c r="F259" s="25"/>
      <c r="G259" s="25"/>
      <c r="H259" s="25"/>
      <c r="I259" s="249"/>
      <c r="J259" s="249"/>
      <c r="K259" s="249"/>
      <c r="L259" s="249"/>
    </row>
    <row r="260" spans="3:12" x14ac:dyDescent="0.2">
      <c r="C260" s="25"/>
      <c r="D260" s="25"/>
      <c r="E260" s="25"/>
      <c r="F260" s="25"/>
      <c r="G260" s="25"/>
      <c r="H260" s="25"/>
      <c r="I260" s="249"/>
      <c r="J260" s="249"/>
      <c r="K260" s="249"/>
      <c r="L260" s="249"/>
    </row>
    <row r="261" spans="3:12" x14ac:dyDescent="0.2">
      <c r="C261" s="25"/>
      <c r="D261" s="25"/>
      <c r="E261" s="25"/>
      <c r="F261" s="25"/>
      <c r="G261" s="25"/>
      <c r="H261" s="25"/>
      <c r="I261" s="249"/>
      <c r="J261" s="249"/>
      <c r="K261" s="249"/>
      <c r="L261" s="249"/>
    </row>
    <row r="262" spans="3:12" x14ac:dyDescent="0.2">
      <c r="C262" s="25"/>
      <c r="D262" s="25"/>
      <c r="E262" s="25"/>
      <c r="F262" s="25"/>
      <c r="G262" s="25"/>
      <c r="H262" s="25"/>
      <c r="I262" s="249"/>
      <c r="J262" s="249"/>
      <c r="K262" s="249"/>
      <c r="L262" s="249"/>
    </row>
    <row r="263" spans="3:12" x14ac:dyDescent="0.2">
      <c r="C263" s="25"/>
      <c r="D263" s="25"/>
      <c r="E263" s="25"/>
      <c r="F263" s="25"/>
      <c r="G263" s="25"/>
      <c r="H263" s="25"/>
      <c r="I263" s="249"/>
      <c r="J263" s="249"/>
      <c r="K263" s="249"/>
      <c r="L263" s="249"/>
    </row>
    <row r="264" spans="3:12" x14ac:dyDescent="0.2">
      <c r="C264" s="25"/>
      <c r="D264" s="25"/>
      <c r="E264" s="25"/>
      <c r="F264" s="25"/>
      <c r="G264" s="25"/>
      <c r="H264" s="25"/>
      <c r="I264" s="249"/>
      <c r="J264" s="249"/>
      <c r="K264" s="249"/>
      <c r="L264" s="249"/>
    </row>
    <row r="265" spans="3:12" x14ac:dyDescent="0.2">
      <c r="C265" s="25"/>
      <c r="D265" s="25"/>
      <c r="E265" s="25"/>
      <c r="F265" s="25"/>
      <c r="G265" s="25"/>
      <c r="H265" s="25"/>
      <c r="I265" s="249"/>
      <c r="J265" s="249"/>
      <c r="K265" s="249"/>
      <c r="L265" s="249"/>
    </row>
    <row r="266" spans="3:12" x14ac:dyDescent="0.2">
      <c r="C266" s="25"/>
      <c r="D266" s="25"/>
      <c r="E266" s="25"/>
      <c r="F266" s="25"/>
      <c r="G266" s="25"/>
      <c r="H266" s="25"/>
      <c r="I266" s="249"/>
      <c r="J266" s="249"/>
      <c r="K266" s="249"/>
      <c r="L266" s="249"/>
    </row>
    <row r="267" spans="3:12" x14ac:dyDescent="0.2">
      <c r="C267" s="25"/>
      <c r="D267" s="25"/>
      <c r="E267" s="25"/>
      <c r="F267" s="25"/>
      <c r="G267" s="25"/>
      <c r="H267" s="25"/>
      <c r="I267" s="249"/>
      <c r="J267" s="249"/>
      <c r="K267" s="249"/>
      <c r="L267" s="249"/>
    </row>
    <row r="268" spans="3:12" x14ac:dyDescent="0.2">
      <c r="C268" s="25"/>
      <c r="D268" s="25"/>
      <c r="E268" s="25"/>
      <c r="F268" s="25"/>
      <c r="G268" s="25"/>
      <c r="H268" s="25"/>
      <c r="I268" s="249"/>
      <c r="J268" s="249"/>
      <c r="K268" s="249"/>
      <c r="L268" s="249"/>
    </row>
    <row r="269" spans="3:12" x14ac:dyDescent="0.2">
      <c r="C269" s="25"/>
      <c r="D269" s="25"/>
      <c r="E269" s="25"/>
      <c r="F269" s="25"/>
      <c r="G269" s="25"/>
      <c r="H269" s="25"/>
      <c r="I269" s="249"/>
      <c r="J269" s="249"/>
      <c r="K269" s="249"/>
      <c r="L269" s="249"/>
    </row>
    <row r="270" spans="3:12" x14ac:dyDescent="0.2">
      <c r="C270" s="25"/>
      <c r="D270" s="25"/>
      <c r="E270" s="25"/>
      <c r="F270" s="25"/>
      <c r="G270" s="25"/>
      <c r="H270" s="25"/>
      <c r="I270" s="249"/>
      <c r="J270" s="249"/>
      <c r="K270" s="249"/>
      <c r="L270" s="249"/>
    </row>
    <row r="271" spans="3:12" x14ac:dyDescent="0.2">
      <c r="C271" s="25"/>
      <c r="D271" s="25"/>
      <c r="E271" s="25"/>
      <c r="F271" s="25"/>
      <c r="G271" s="25"/>
      <c r="H271" s="25"/>
      <c r="I271" s="249"/>
      <c r="J271" s="249"/>
      <c r="K271" s="249"/>
      <c r="L271" s="249"/>
    </row>
    <row r="272" spans="3:12" x14ac:dyDescent="0.2">
      <c r="C272" s="25"/>
      <c r="D272" s="25"/>
      <c r="E272" s="25"/>
      <c r="F272" s="25"/>
      <c r="G272" s="25"/>
      <c r="H272" s="25"/>
      <c r="I272" s="249"/>
      <c r="J272" s="249"/>
      <c r="K272" s="249"/>
      <c r="L272" s="249"/>
    </row>
    <row r="273" spans="3:12" x14ac:dyDescent="0.2">
      <c r="C273" s="25"/>
      <c r="D273" s="25"/>
      <c r="E273" s="25"/>
      <c r="F273" s="25"/>
      <c r="G273" s="25"/>
      <c r="H273" s="25"/>
      <c r="I273" s="249"/>
      <c r="J273" s="249"/>
      <c r="K273" s="249"/>
      <c r="L273" s="249"/>
    </row>
    <row r="274" spans="3:12" x14ac:dyDescent="0.2">
      <c r="C274" s="25"/>
      <c r="D274" s="25"/>
      <c r="E274" s="25"/>
      <c r="F274" s="25"/>
      <c r="G274" s="25"/>
      <c r="H274" s="25"/>
      <c r="I274" s="249"/>
      <c r="J274" s="249"/>
      <c r="K274" s="249"/>
      <c r="L274" s="249"/>
    </row>
    <row r="275" spans="3:12" x14ac:dyDescent="0.2">
      <c r="C275" s="25"/>
      <c r="D275" s="25"/>
      <c r="E275" s="25"/>
      <c r="F275" s="25"/>
      <c r="G275" s="25"/>
      <c r="H275" s="25"/>
      <c r="I275" s="249"/>
      <c r="J275" s="249"/>
      <c r="K275" s="249"/>
      <c r="L275" s="249"/>
    </row>
    <row r="276" spans="3:12" x14ac:dyDescent="0.2">
      <c r="C276" s="25"/>
      <c r="D276" s="25"/>
      <c r="E276" s="25"/>
      <c r="F276" s="25"/>
      <c r="G276" s="25"/>
      <c r="H276" s="25"/>
      <c r="I276" s="249"/>
      <c r="J276" s="249"/>
      <c r="K276" s="249"/>
      <c r="L276" s="249"/>
    </row>
    <row r="277" spans="3:12" x14ac:dyDescent="0.2">
      <c r="C277" s="25"/>
      <c r="D277" s="25"/>
      <c r="E277" s="25"/>
      <c r="F277" s="25"/>
      <c r="G277" s="25"/>
      <c r="H277" s="25"/>
      <c r="I277" s="249"/>
      <c r="J277" s="249"/>
      <c r="K277" s="249"/>
      <c r="L277" s="249"/>
    </row>
    <row r="278" spans="3:12" x14ac:dyDescent="0.2">
      <c r="C278" s="25"/>
      <c r="D278" s="25"/>
      <c r="E278" s="25"/>
      <c r="F278" s="25"/>
      <c r="G278" s="25"/>
      <c r="H278" s="25"/>
      <c r="I278" s="249"/>
      <c r="J278" s="249"/>
      <c r="K278" s="249"/>
      <c r="L278" s="249"/>
    </row>
    <row r="279" spans="3:12" x14ac:dyDescent="0.2">
      <c r="C279" s="25"/>
      <c r="D279" s="25"/>
      <c r="E279" s="25"/>
      <c r="F279" s="25"/>
      <c r="G279" s="25"/>
      <c r="H279" s="25"/>
      <c r="I279" s="249"/>
      <c r="J279" s="249"/>
      <c r="K279" s="249"/>
      <c r="L279" s="249"/>
    </row>
    <row r="280" spans="3:12" x14ac:dyDescent="0.2">
      <c r="C280" s="25"/>
      <c r="D280" s="25"/>
      <c r="E280" s="25"/>
      <c r="F280" s="25"/>
      <c r="G280" s="25"/>
      <c r="H280" s="25"/>
      <c r="I280" s="249"/>
      <c r="J280" s="249"/>
      <c r="K280" s="249"/>
      <c r="L280" s="249"/>
    </row>
    <row r="281" spans="3:12" x14ac:dyDescent="0.2">
      <c r="C281" s="25"/>
      <c r="D281" s="25"/>
      <c r="E281" s="25"/>
      <c r="F281" s="25"/>
      <c r="G281" s="25"/>
      <c r="H281" s="25"/>
      <c r="I281" s="249"/>
      <c r="J281" s="249"/>
      <c r="K281" s="249"/>
      <c r="L281" s="249"/>
    </row>
    <row r="282" spans="3:12" x14ac:dyDescent="0.2">
      <c r="C282" s="25"/>
      <c r="D282" s="25"/>
      <c r="E282" s="25"/>
      <c r="F282" s="25"/>
      <c r="G282" s="25"/>
      <c r="H282" s="25"/>
      <c r="I282" s="249"/>
      <c r="J282" s="249"/>
      <c r="K282" s="249"/>
      <c r="L282" s="249"/>
    </row>
    <row r="283" spans="3:12" x14ac:dyDescent="0.2">
      <c r="C283" s="25"/>
      <c r="D283" s="25"/>
      <c r="E283" s="25"/>
      <c r="F283" s="25"/>
      <c r="G283" s="25"/>
      <c r="H283" s="25"/>
      <c r="I283" s="249"/>
      <c r="J283" s="249"/>
      <c r="K283" s="249"/>
      <c r="L283" s="249"/>
    </row>
    <row r="284" spans="3:12" x14ac:dyDescent="0.2">
      <c r="C284" s="25"/>
      <c r="D284" s="25"/>
      <c r="E284" s="25"/>
      <c r="F284" s="25"/>
      <c r="G284" s="25"/>
      <c r="H284" s="25"/>
      <c r="I284" s="249"/>
      <c r="J284" s="249"/>
      <c r="K284" s="249"/>
      <c r="L284" s="249"/>
    </row>
    <row r="285" spans="3:12" x14ac:dyDescent="0.2">
      <c r="C285" s="25"/>
      <c r="D285" s="25"/>
      <c r="E285" s="25"/>
      <c r="F285" s="25"/>
      <c r="G285" s="25"/>
      <c r="H285" s="25"/>
      <c r="I285" s="249"/>
      <c r="J285" s="249"/>
      <c r="K285" s="249"/>
      <c r="L285" s="249"/>
    </row>
    <row r="286" spans="3:12" x14ac:dyDescent="0.2">
      <c r="C286" s="25"/>
      <c r="D286" s="25"/>
      <c r="E286" s="25"/>
      <c r="F286" s="25"/>
      <c r="G286" s="25"/>
      <c r="H286" s="25"/>
      <c r="I286" s="249"/>
      <c r="J286" s="249"/>
      <c r="K286" s="249"/>
      <c r="L286" s="249"/>
    </row>
    <row r="287" spans="3:12" x14ac:dyDescent="0.2">
      <c r="C287" s="25"/>
      <c r="D287" s="25"/>
      <c r="E287" s="25"/>
      <c r="F287" s="25"/>
      <c r="G287" s="25"/>
      <c r="H287" s="25"/>
      <c r="I287" s="249"/>
      <c r="J287" s="249"/>
      <c r="K287" s="249"/>
      <c r="L287" s="249"/>
    </row>
    <row r="288" spans="3:12" x14ac:dyDescent="0.2">
      <c r="C288" s="25"/>
      <c r="D288" s="25"/>
      <c r="E288" s="25"/>
      <c r="F288" s="25"/>
      <c r="G288" s="25"/>
      <c r="H288" s="25"/>
      <c r="I288" s="249"/>
      <c r="J288" s="249"/>
      <c r="K288" s="249"/>
      <c r="L288" s="249"/>
    </row>
    <row r="289" spans="3:12" x14ac:dyDescent="0.2">
      <c r="C289" s="25"/>
      <c r="D289" s="25"/>
      <c r="E289" s="25"/>
      <c r="F289" s="25"/>
      <c r="G289" s="25"/>
      <c r="H289" s="25"/>
      <c r="I289" s="249"/>
      <c r="J289" s="249"/>
      <c r="K289" s="249"/>
      <c r="L289" s="249"/>
    </row>
    <row r="290" spans="3:12" x14ac:dyDescent="0.2">
      <c r="C290" s="25"/>
      <c r="D290" s="25"/>
      <c r="E290" s="25"/>
      <c r="F290" s="25"/>
      <c r="G290" s="25"/>
      <c r="H290" s="25"/>
      <c r="I290" s="249"/>
      <c r="J290" s="249"/>
      <c r="K290" s="249"/>
      <c r="L290" s="249"/>
    </row>
    <row r="291" spans="3:12" x14ac:dyDescent="0.2">
      <c r="C291" s="25"/>
      <c r="D291" s="25"/>
      <c r="E291" s="25"/>
      <c r="F291" s="25"/>
      <c r="G291" s="25"/>
      <c r="H291" s="25"/>
      <c r="I291" s="249"/>
      <c r="J291" s="249"/>
      <c r="K291" s="249"/>
      <c r="L291" s="249"/>
    </row>
    <row r="292" spans="3:12" x14ac:dyDescent="0.2">
      <c r="C292" s="25"/>
      <c r="D292" s="25"/>
      <c r="E292" s="25"/>
      <c r="F292" s="25"/>
      <c r="G292" s="25"/>
      <c r="H292" s="25"/>
      <c r="I292" s="249"/>
      <c r="J292" s="249"/>
      <c r="K292" s="249"/>
      <c r="L292" s="249"/>
    </row>
    <row r="293" spans="3:12" x14ac:dyDescent="0.2">
      <c r="C293" s="25"/>
      <c r="D293" s="25"/>
      <c r="E293" s="25"/>
      <c r="F293" s="25"/>
      <c r="G293" s="25"/>
      <c r="H293" s="25"/>
      <c r="I293" s="249"/>
      <c r="J293" s="249"/>
      <c r="K293" s="249"/>
      <c r="L293" s="249"/>
    </row>
    <row r="294" spans="3:12" x14ac:dyDescent="0.2">
      <c r="C294" s="25"/>
      <c r="D294" s="25"/>
      <c r="E294" s="25"/>
      <c r="F294" s="25"/>
      <c r="G294" s="25"/>
      <c r="H294" s="25"/>
      <c r="I294" s="249"/>
      <c r="J294" s="249"/>
      <c r="K294" s="249"/>
      <c r="L294" s="249"/>
    </row>
    <row r="295" spans="3:12" x14ac:dyDescent="0.2">
      <c r="C295" s="25"/>
      <c r="D295" s="25"/>
      <c r="E295" s="25"/>
      <c r="F295" s="25"/>
      <c r="G295" s="25"/>
      <c r="H295" s="25"/>
      <c r="I295" s="249"/>
      <c r="J295" s="249"/>
      <c r="K295" s="249"/>
      <c r="L295" s="249"/>
    </row>
    <row r="296" spans="3:12" x14ac:dyDescent="0.2">
      <c r="C296" s="25"/>
      <c r="D296" s="25"/>
      <c r="E296" s="25"/>
      <c r="F296" s="25"/>
      <c r="G296" s="25"/>
      <c r="H296" s="25"/>
      <c r="I296" s="249"/>
      <c r="J296" s="249"/>
      <c r="K296" s="249"/>
      <c r="L296" s="249"/>
    </row>
    <row r="297" spans="3:12" x14ac:dyDescent="0.2">
      <c r="C297" s="25"/>
      <c r="D297" s="25"/>
      <c r="E297" s="25"/>
      <c r="F297" s="25"/>
      <c r="G297" s="25"/>
      <c r="H297" s="25"/>
      <c r="I297" s="249"/>
      <c r="J297" s="249"/>
      <c r="K297" s="249"/>
      <c r="L297" s="249"/>
    </row>
    <row r="298" spans="3:12" x14ac:dyDescent="0.2">
      <c r="C298" s="25"/>
      <c r="D298" s="25"/>
      <c r="E298" s="25"/>
      <c r="F298" s="25"/>
      <c r="G298" s="25"/>
      <c r="H298" s="25"/>
      <c r="I298" s="249"/>
      <c r="J298" s="249"/>
      <c r="K298" s="249"/>
      <c r="L298" s="249"/>
    </row>
    <row r="299" spans="3:12" x14ac:dyDescent="0.2">
      <c r="C299" s="25"/>
      <c r="D299" s="25"/>
      <c r="E299" s="25"/>
      <c r="F299" s="25"/>
      <c r="G299" s="25"/>
      <c r="H299" s="25"/>
      <c r="I299" s="249"/>
      <c r="J299" s="249"/>
      <c r="K299" s="249"/>
      <c r="L299" s="249"/>
    </row>
    <row r="300" spans="3:12" x14ac:dyDescent="0.2">
      <c r="C300" s="25"/>
      <c r="D300" s="25"/>
      <c r="E300" s="25"/>
      <c r="F300" s="25"/>
      <c r="G300" s="25"/>
      <c r="H300" s="25"/>
      <c r="I300" s="249"/>
      <c r="J300" s="249"/>
      <c r="K300" s="249"/>
      <c r="L300" s="249"/>
    </row>
    <row r="301" spans="3:12" x14ac:dyDescent="0.2">
      <c r="C301" s="25"/>
      <c r="D301" s="25"/>
      <c r="E301" s="25"/>
      <c r="F301" s="25"/>
      <c r="G301" s="25"/>
      <c r="H301" s="25"/>
      <c r="I301" s="249"/>
      <c r="J301" s="249"/>
      <c r="K301" s="249"/>
      <c r="L301" s="249"/>
    </row>
    <row r="302" spans="3:12" x14ac:dyDescent="0.2">
      <c r="C302" s="25"/>
      <c r="D302" s="25"/>
      <c r="E302" s="25"/>
      <c r="F302" s="25"/>
      <c r="G302" s="25"/>
      <c r="H302" s="25"/>
      <c r="I302" s="249"/>
      <c r="J302" s="249"/>
      <c r="K302" s="249"/>
      <c r="L302" s="249"/>
    </row>
    <row r="303" spans="3:12" x14ac:dyDescent="0.2">
      <c r="C303" s="25"/>
      <c r="D303" s="25"/>
      <c r="E303" s="25"/>
      <c r="F303" s="25"/>
      <c r="G303" s="25"/>
      <c r="H303" s="25"/>
      <c r="I303" s="249"/>
      <c r="J303" s="249"/>
      <c r="K303" s="249"/>
      <c r="L303" s="249"/>
    </row>
    <row r="304" spans="3:12" x14ac:dyDescent="0.2">
      <c r="C304" s="25"/>
      <c r="D304" s="25"/>
      <c r="E304" s="25"/>
      <c r="F304" s="25"/>
      <c r="G304" s="25"/>
      <c r="H304" s="25"/>
      <c r="I304" s="249"/>
      <c r="J304" s="249"/>
      <c r="K304" s="249"/>
      <c r="L304" s="249"/>
    </row>
    <row r="305" spans="3:12" x14ac:dyDescent="0.2">
      <c r="C305" s="25"/>
      <c r="D305" s="25"/>
      <c r="E305" s="25"/>
      <c r="F305" s="25"/>
      <c r="G305" s="25"/>
      <c r="H305" s="25"/>
      <c r="I305" s="249"/>
      <c r="J305" s="249"/>
      <c r="K305" s="249"/>
      <c r="L305" s="249"/>
    </row>
    <row r="306" spans="3:12" x14ac:dyDescent="0.2">
      <c r="C306" s="25"/>
      <c r="D306" s="25"/>
      <c r="E306" s="25"/>
      <c r="F306" s="25"/>
      <c r="G306" s="25"/>
      <c r="H306" s="25"/>
      <c r="I306" s="249"/>
      <c r="J306" s="249"/>
      <c r="K306" s="249"/>
      <c r="L306" s="249"/>
    </row>
    <row r="307" spans="3:12" x14ac:dyDescent="0.2">
      <c r="C307" s="25"/>
      <c r="D307" s="25"/>
      <c r="E307" s="25"/>
      <c r="F307" s="25"/>
      <c r="G307" s="25"/>
      <c r="H307" s="25"/>
      <c r="I307" s="249"/>
      <c r="J307" s="249"/>
      <c r="K307" s="249"/>
      <c r="L307" s="249"/>
    </row>
    <row r="308" spans="3:12" x14ac:dyDescent="0.2">
      <c r="C308" s="25"/>
      <c r="D308" s="25"/>
      <c r="E308" s="25"/>
      <c r="F308" s="25"/>
      <c r="G308" s="25"/>
      <c r="H308" s="25"/>
      <c r="I308" s="249"/>
      <c r="J308" s="249"/>
      <c r="K308" s="249"/>
      <c r="L308" s="249"/>
    </row>
    <row r="309" spans="3:12" x14ac:dyDescent="0.2">
      <c r="C309" s="25"/>
      <c r="D309" s="25"/>
      <c r="E309" s="25"/>
      <c r="F309" s="25"/>
      <c r="G309" s="25"/>
      <c r="H309" s="25"/>
      <c r="I309" s="249"/>
      <c r="J309" s="249"/>
      <c r="K309" s="249"/>
      <c r="L309" s="249"/>
    </row>
    <row r="310" spans="3:12" x14ac:dyDescent="0.2">
      <c r="C310" s="25"/>
      <c r="D310" s="25"/>
      <c r="E310" s="25"/>
      <c r="F310" s="25"/>
      <c r="G310" s="25"/>
      <c r="H310" s="25"/>
      <c r="I310" s="249"/>
      <c r="J310" s="249"/>
      <c r="K310" s="249"/>
      <c r="L310" s="249"/>
    </row>
    <row r="311" spans="3:12" x14ac:dyDescent="0.2">
      <c r="C311" s="25"/>
      <c r="D311" s="25"/>
      <c r="E311" s="25"/>
      <c r="F311" s="25"/>
      <c r="G311" s="25"/>
      <c r="H311" s="25"/>
      <c r="I311" s="249"/>
      <c r="J311" s="249"/>
      <c r="K311" s="249"/>
      <c r="L311" s="249"/>
    </row>
    <row r="312" spans="3:12" x14ac:dyDescent="0.2">
      <c r="C312" s="25"/>
      <c r="D312" s="25"/>
      <c r="E312" s="25"/>
      <c r="F312" s="25"/>
      <c r="G312" s="25"/>
      <c r="H312" s="25"/>
      <c r="I312" s="249"/>
      <c r="J312" s="249"/>
      <c r="K312" s="249"/>
      <c r="L312" s="249"/>
    </row>
    <row r="313" spans="3:12" x14ac:dyDescent="0.2">
      <c r="C313" s="25"/>
      <c r="D313" s="25"/>
      <c r="E313" s="25"/>
      <c r="F313" s="25"/>
      <c r="G313" s="25"/>
      <c r="H313" s="25"/>
      <c r="I313" s="249"/>
      <c r="J313" s="249"/>
      <c r="K313" s="249"/>
      <c r="L313" s="249"/>
    </row>
    <row r="314" spans="3:12" x14ac:dyDescent="0.2">
      <c r="C314" s="25"/>
      <c r="D314" s="25"/>
      <c r="E314" s="25"/>
      <c r="F314" s="25"/>
      <c r="G314" s="25"/>
      <c r="H314" s="25"/>
      <c r="I314" s="249"/>
      <c r="J314" s="249"/>
      <c r="K314" s="249"/>
      <c r="L314" s="249"/>
    </row>
    <row r="315" spans="3:12" x14ac:dyDescent="0.2">
      <c r="C315" s="25"/>
      <c r="D315" s="25"/>
      <c r="E315" s="25"/>
      <c r="F315" s="25"/>
      <c r="G315" s="25"/>
      <c r="H315" s="25"/>
      <c r="I315" s="249"/>
      <c r="J315" s="249"/>
      <c r="K315" s="249"/>
      <c r="L315" s="249"/>
    </row>
    <row r="316" spans="3:12" x14ac:dyDescent="0.2">
      <c r="C316" s="25"/>
      <c r="D316" s="25"/>
      <c r="E316" s="25"/>
      <c r="F316" s="25"/>
      <c r="G316" s="25"/>
      <c r="H316" s="25"/>
      <c r="I316" s="249"/>
      <c r="J316" s="249"/>
      <c r="K316" s="249"/>
      <c r="L316" s="249"/>
    </row>
    <row r="317" spans="3:12" x14ac:dyDescent="0.2">
      <c r="C317" s="25"/>
      <c r="D317" s="25"/>
      <c r="E317" s="25"/>
      <c r="F317" s="25"/>
      <c r="G317" s="25"/>
      <c r="H317" s="25"/>
      <c r="I317" s="249"/>
      <c r="J317" s="249"/>
      <c r="K317" s="249"/>
      <c r="L317" s="249"/>
    </row>
    <row r="318" spans="3:12" x14ac:dyDescent="0.2">
      <c r="C318" s="25"/>
      <c r="D318" s="25"/>
      <c r="E318" s="25"/>
      <c r="F318" s="25"/>
      <c r="G318" s="25"/>
      <c r="H318" s="25"/>
      <c r="I318" s="249"/>
      <c r="J318" s="249"/>
      <c r="K318" s="249"/>
      <c r="L318" s="249"/>
    </row>
    <row r="319" spans="3:12" x14ac:dyDescent="0.2">
      <c r="C319" s="25"/>
      <c r="D319" s="25"/>
      <c r="E319" s="25"/>
      <c r="F319" s="25"/>
      <c r="G319" s="25"/>
      <c r="H319" s="25"/>
      <c r="I319" s="249"/>
      <c r="J319" s="249"/>
      <c r="K319" s="249"/>
      <c r="L319" s="249"/>
    </row>
    <row r="320" spans="3:12" x14ac:dyDescent="0.2">
      <c r="C320" s="25"/>
      <c r="D320" s="25"/>
      <c r="E320" s="25"/>
      <c r="F320" s="25"/>
      <c r="G320" s="25"/>
      <c r="H320" s="25"/>
      <c r="I320" s="249"/>
      <c r="J320" s="249"/>
      <c r="K320" s="249"/>
      <c r="L320" s="249"/>
    </row>
    <row r="321" spans="3:12" x14ac:dyDescent="0.2">
      <c r="C321" s="25"/>
      <c r="D321" s="25"/>
      <c r="E321" s="25"/>
      <c r="F321" s="25"/>
      <c r="G321" s="25"/>
      <c r="H321" s="25"/>
      <c r="I321" s="249"/>
      <c r="J321" s="249"/>
      <c r="K321" s="249"/>
      <c r="L321" s="249"/>
    </row>
    <row r="322" spans="3:12" x14ac:dyDescent="0.2">
      <c r="C322" s="25"/>
      <c r="D322" s="25"/>
      <c r="E322" s="25"/>
      <c r="F322" s="25"/>
      <c r="G322" s="25"/>
      <c r="H322" s="25"/>
      <c r="I322" s="249"/>
      <c r="J322" s="249"/>
      <c r="K322" s="249"/>
      <c r="L322" s="249"/>
    </row>
    <row r="323" spans="3:12" x14ac:dyDescent="0.2">
      <c r="C323" s="25"/>
      <c r="D323" s="25"/>
      <c r="E323" s="25"/>
      <c r="F323" s="25"/>
      <c r="G323" s="25"/>
      <c r="H323" s="25"/>
      <c r="I323" s="249"/>
      <c r="J323" s="249"/>
      <c r="K323" s="249"/>
      <c r="L323" s="249"/>
    </row>
    <row r="324" spans="3:12" x14ac:dyDescent="0.2">
      <c r="C324" s="25"/>
      <c r="D324" s="25"/>
      <c r="E324" s="25"/>
      <c r="F324" s="25"/>
      <c r="G324" s="25"/>
      <c r="H324" s="25"/>
      <c r="I324" s="249"/>
      <c r="J324" s="249"/>
      <c r="K324" s="249"/>
      <c r="L324" s="249"/>
    </row>
    <row r="325" spans="3:12" x14ac:dyDescent="0.2">
      <c r="C325" s="25"/>
      <c r="D325" s="25"/>
      <c r="E325" s="25"/>
      <c r="F325" s="25"/>
      <c r="G325" s="25"/>
      <c r="H325" s="25"/>
      <c r="I325" s="249"/>
      <c r="J325" s="249"/>
      <c r="K325" s="249"/>
      <c r="L325" s="249"/>
    </row>
    <row r="326" spans="3:12" x14ac:dyDescent="0.2">
      <c r="C326" s="25"/>
      <c r="D326" s="25"/>
      <c r="E326" s="25"/>
      <c r="F326" s="25"/>
      <c r="G326" s="25"/>
      <c r="H326" s="25"/>
      <c r="I326" s="249"/>
      <c r="J326" s="249"/>
      <c r="K326" s="249"/>
      <c r="L326" s="249"/>
    </row>
    <row r="327" spans="3:12" x14ac:dyDescent="0.2">
      <c r="C327" s="25"/>
      <c r="D327" s="25"/>
      <c r="E327" s="25"/>
      <c r="F327" s="25"/>
      <c r="G327" s="25"/>
      <c r="H327" s="25"/>
      <c r="I327" s="249"/>
      <c r="J327" s="249"/>
      <c r="K327" s="249"/>
      <c r="L327" s="249"/>
    </row>
    <row r="328" spans="3:12" x14ac:dyDescent="0.2">
      <c r="C328" s="25"/>
      <c r="D328" s="25"/>
      <c r="E328" s="25"/>
      <c r="F328" s="25"/>
      <c r="G328" s="25"/>
      <c r="H328" s="25"/>
      <c r="I328" s="249"/>
      <c r="J328" s="249"/>
      <c r="K328" s="249"/>
      <c r="L328" s="249"/>
    </row>
    <row r="329" spans="3:12" x14ac:dyDescent="0.2">
      <c r="C329" s="25"/>
      <c r="D329" s="25"/>
      <c r="E329" s="25"/>
      <c r="F329" s="25"/>
      <c r="G329" s="25"/>
      <c r="H329" s="25"/>
      <c r="I329" s="249"/>
      <c r="J329" s="249"/>
      <c r="K329" s="249"/>
      <c r="L329" s="249"/>
    </row>
    <row r="330" spans="3:12" x14ac:dyDescent="0.2">
      <c r="C330" s="25"/>
      <c r="D330" s="25"/>
      <c r="E330" s="25"/>
      <c r="F330" s="25"/>
      <c r="G330" s="25"/>
      <c r="H330" s="25"/>
      <c r="I330" s="249"/>
      <c r="J330" s="249"/>
      <c r="K330" s="249"/>
      <c r="L330" s="249"/>
    </row>
    <row r="331" spans="3:12" x14ac:dyDescent="0.2">
      <c r="C331" s="25"/>
      <c r="D331" s="25"/>
      <c r="E331" s="25"/>
      <c r="F331" s="25"/>
      <c r="G331" s="25"/>
      <c r="H331" s="25"/>
      <c r="I331" s="249"/>
      <c r="J331" s="249"/>
      <c r="K331" s="249"/>
      <c r="L331" s="249"/>
    </row>
    <row r="332" spans="3:12" x14ac:dyDescent="0.2">
      <c r="C332" s="25"/>
      <c r="D332" s="25"/>
      <c r="E332" s="25"/>
      <c r="F332" s="25"/>
      <c r="G332" s="25"/>
      <c r="H332" s="25"/>
      <c r="I332" s="249"/>
      <c r="J332" s="249"/>
      <c r="K332" s="249"/>
      <c r="L332" s="249"/>
    </row>
    <row r="333" spans="3:12" x14ac:dyDescent="0.2">
      <c r="C333" s="25"/>
      <c r="D333" s="25"/>
      <c r="E333" s="25"/>
      <c r="F333" s="25"/>
      <c r="G333" s="25"/>
      <c r="H333" s="25"/>
      <c r="I333" s="249"/>
      <c r="J333" s="249"/>
      <c r="K333" s="249"/>
      <c r="L333" s="249"/>
    </row>
    <row r="334" spans="3:12" x14ac:dyDescent="0.2">
      <c r="C334" s="25"/>
      <c r="D334" s="25"/>
      <c r="E334" s="25"/>
      <c r="F334" s="25"/>
      <c r="G334" s="25"/>
      <c r="H334" s="25"/>
      <c r="I334" s="249"/>
      <c r="J334" s="249"/>
      <c r="K334" s="249"/>
      <c r="L334" s="249"/>
    </row>
    <row r="335" spans="3:12" x14ac:dyDescent="0.2">
      <c r="C335" s="25"/>
      <c r="D335" s="25"/>
      <c r="E335" s="25"/>
      <c r="F335" s="25"/>
      <c r="G335" s="25"/>
      <c r="H335" s="25"/>
      <c r="I335" s="249"/>
      <c r="J335" s="249"/>
      <c r="K335" s="249"/>
      <c r="L335" s="249"/>
    </row>
    <row r="336" spans="3:12" x14ac:dyDescent="0.2">
      <c r="C336" s="25"/>
      <c r="D336" s="25"/>
      <c r="E336" s="25"/>
      <c r="F336" s="25"/>
      <c r="G336" s="25"/>
      <c r="H336" s="25"/>
      <c r="I336" s="249"/>
      <c r="J336" s="249"/>
      <c r="K336" s="249"/>
      <c r="L336" s="249"/>
    </row>
    <row r="337" spans="3:12" x14ac:dyDescent="0.2">
      <c r="C337" s="25"/>
      <c r="D337" s="25"/>
      <c r="E337" s="25"/>
      <c r="F337" s="25"/>
      <c r="G337" s="25"/>
      <c r="H337" s="25"/>
      <c r="I337" s="249"/>
      <c r="J337" s="249"/>
      <c r="K337" s="249"/>
      <c r="L337" s="249"/>
    </row>
    <row r="338" spans="3:12" x14ac:dyDescent="0.2">
      <c r="C338" s="25"/>
      <c r="D338" s="25"/>
      <c r="E338" s="25"/>
      <c r="F338" s="25"/>
      <c r="G338" s="25"/>
      <c r="H338" s="25"/>
      <c r="I338" s="249"/>
      <c r="J338" s="249"/>
      <c r="K338" s="249"/>
      <c r="L338" s="249"/>
    </row>
    <row r="339" spans="3:12" x14ac:dyDescent="0.2">
      <c r="C339" s="25"/>
      <c r="D339" s="25"/>
      <c r="E339" s="25"/>
      <c r="F339" s="25"/>
      <c r="G339" s="25"/>
      <c r="H339" s="25"/>
      <c r="I339" s="249"/>
      <c r="J339" s="249"/>
      <c r="K339" s="249"/>
      <c r="L339" s="249"/>
    </row>
    <row r="340" spans="3:12" x14ac:dyDescent="0.2">
      <c r="C340" s="25"/>
      <c r="D340" s="25"/>
      <c r="E340" s="25"/>
      <c r="F340" s="25"/>
      <c r="G340" s="25"/>
      <c r="H340" s="25"/>
      <c r="I340" s="249"/>
      <c r="J340" s="249"/>
      <c r="K340" s="249"/>
      <c r="L340" s="249"/>
    </row>
    <row r="341" spans="3:12" x14ac:dyDescent="0.2">
      <c r="C341" s="25"/>
      <c r="D341" s="25"/>
      <c r="E341" s="25"/>
      <c r="F341" s="25"/>
      <c r="G341" s="25"/>
      <c r="H341" s="25"/>
      <c r="I341" s="249"/>
      <c r="J341" s="249"/>
      <c r="K341" s="249"/>
      <c r="L341" s="249"/>
    </row>
    <row r="342" spans="3:12" x14ac:dyDescent="0.2">
      <c r="C342" s="25"/>
      <c r="D342" s="25"/>
      <c r="E342" s="25"/>
      <c r="F342" s="25"/>
      <c r="G342" s="25"/>
      <c r="H342" s="25"/>
      <c r="I342" s="249"/>
      <c r="J342" s="249"/>
      <c r="K342" s="249"/>
      <c r="L342" s="249"/>
    </row>
    <row r="343" spans="3:12" x14ac:dyDescent="0.2">
      <c r="C343" s="25"/>
      <c r="D343" s="25"/>
      <c r="E343" s="25"/>
      <c r="F343" s="25"/>
      <c r="G343" s="25"/>
      <c r="H343" s="25"/>
      <c r="I343" s="249"/>
      <c r="J343" s="249"/>
      <c r="K343" s="249"/>
      <c r="L343" s="249"/>
    </row>
    <row r="344" spans="3:12" x14ac:dyDescent="0.2">
      <c r="C344" s="25"/>
      <c r="D344" s="25"/>
      <c r="E344" s="25"/>
      <c r="F344" s="25"/>
      <c r="G344" s="25"/>
      <c r="H344" s="25"/>
      <c r="I344" s="249"/>
      <c r="J344" s="249"/>
      <c r="K344" s="249"/>
      <c r="L344" s="249"/>
    </row>
    <row r="345" spans="3:12" x14ac:dyDescent="0.2">
      <c r="C345" s="25"/>
      <c r="D345" s="25"/>
      <c r="E345" s="25"/>
      <c r="F345" s="25"/>
      <c r="G345" s="25"/>
      <c r="H345" s="25"/>
      <c r="I345" s="249"/>
      <c r="J345" s="249"/>
      <c r="K345" s="249"/>
      <c r="L345" s="249"/>
    </row>
    <row r="346" spans="3:12" x14ac:dyDescent="0.2">
      <c r="C346" s="25"/>
      <c r="D346" s="25"/>
      <c r="E346" s="25"/>
      <c r="F346" s="25"/>
      <c r="G346" s="25"/>
      <c r="H346" s="25"/>
      <c r="I346" s="249"/>
      <c r="J346" s="249"/>
      <c r="K346" s="249"/>
      <c r="L346" s="249"/>
    </row>
    <row r="347" spans="3:12" x14ac:dyDescent="0.2">
      <c r="C347" s="25"/>
      <c r="D347" s="25"/>
      <c r="E347" s="25"/>
      <c r="F347" s="25"/>
      <c r="G347" s="25"/>
      <c r="H347" s="25"/>
      <c r="I347" s="249"/>
      <c r="J347" s="249"/>
      <c r="K347" s="249"/>
      <c r="L347" s="249"/>
    </row>
    <row r="348" spans="3:12" x14ac:dyDescent="0.2">
      <c r="C348" s="25"/>
      <c r="D348" s="25"/>
      <c r="E348" s="25"/>
      <c r="F348" s="25"/>
      <c r="G348" s="25"/>
      <c r="H348" s="25"/>
      <c r="I348" s="249"/>
      <c r="J348" s="249"/>
      <c r="K348" s="249"/>
      <c r="L348" s="249"/>
    </row>
    <row r="349" spans="3:12" x14ac:dyDescent="0.2">
      <c r="C349" s="25"/>
      <c r="D349" s="25"/>
      <c r="E349" s="25"/>
      <c r="F349" s="25"/>
      <c r="G349" s="25"/>
      <c r="H349" s="25"/>
      <c r="I349" s="249"/>
      <c r="J349" s="249"/>
      <c r="K349" s="249"/>
      <c r="L349" s="249"/>
    </row>
    <row r="350" spans="3:12" x14ac:dyDescent="0.2">
      <c r="C350" s="25"/>
      <c r="D350" s="25"/>
      <c r="E350" s="25"/>
      <c r="F350" s="25"/>
      <c r="G350" s="25"/>
      <c r="H350" s="25"/>
      <c r="I350" s="249"/>
      <c r="J350" s="249"/>
      <c r="K350" s="249"/>
      <c r="L350" s="249"/>
    </row>
    <row r="351" spans="3:12" x14ac:dyDescent="0.2">
      <c r="C351" s="25"/>
      <c r="D351" s="25"/>
      <c r="E351" s="25"/>
      <c r="F351" s="25"/>
      <c r="G351" s="25"/>
      <c r="H351" s="25"/>
      <c r="I351" s="249"/>
      <c r="J351" s="249"/>
      <c r="K351" s="249"/>
      <c r="L351" s="249"/>
    </row>
    <row r="352" spans="3:12" x14ac:dyDescent="0.2">
      <c r="C352" s="25"/>
      <c r="D352" s="25"/>
      <c r="E352" s="25"/>
      <c r="F352" s="25"/>
      <c r="G352" s="25"/>
      <c r="H352" s="25"/>
      <c r="I352" s="249"/>
      <c r="J352" s="249"/>
      <c r="K352" s="249"/>
      <c r="L352" s="249"/>
    </row>
    <row r="353" spans="3:12" x14ac:dyDescent="0.2">
      <c r="C353" s="25"/>
      <c r="D353" s="25"/>
      <c r="E353" s="25"/>
      <c r="F353" s="25"/>
      <c r="G353" s="25"/>
      <c r="H353" s="25"/>
      <c r="I353" s="249"/>
      <c r="J353" s="249"/>
      <c r="K353" s="249"/>
      <c r="L353" s="249"/>
    </row>
    <row r="354" spans="3:12" x14ac:dyDescent="0.2">
      <c r="C354" s="25"/>
      <c r="D354" s="25"/>
      <c r="E354" s="25"/>
      <c r="F354" s="25"/>
      <c r="G354" s="25"/>
      <c r="H354" s="25"/>
      <c r="I354" s="249"/>
      <c r="J354" s="249"/>
      <c r="K354" s="249"/>
      <c r="L354" s="249"/>
    </row>
    <row r="355" spans="3:12" x14ac:dyDescent="0.2">
      <c r="C355" s="25"/>
      <c r="D355" s="25"/>
      <c r="E355" s="25"/>
      <c r="F355" s="25"/>
      <c r="G355" s="25"/>
      <c r="H355" s="25"/>
      <c r="I355" s="249"/>
      <c r="J355" s="249"/>
      <c r="K355" s="249"/>
      <c r="L355" s="249"/>
    </row>
    <row r="356" spans="3:12" x14ac:dyDescent="0.2">
      <c r="C356" s="25"/>
      <c r="D356" s="25"/>
      <c r="E356" s="25"/>
      <c r="F356" s="25"/>
      <c r="G356" s="25"/>
      <c r="H356" s="25"/>
      <c r="I356" s="249"/>
      <c r="J356" s="249"/>
      <c r="K356" s="249"/>
      <c r="L356" s="249"/>
    </row>
    <row r="357" spans="3:12" x14ac:dyDescent="0.2">
      <c r="C357" s="25"/>
      <c r="D357" s="25"/>
      <c r="E357" s="25"/>
      <c r="F357" s="25"/>
      <c r="G357" s="25"/>
      <c r="H357" s="25"/>
      <c r="I357" s="249"/>
      <c r="J357" s="249"/>
      <c r="K357" s="249"/>
      <c r="L357" s="249"/>
    </row>
    <row r="358" spans="3:12" x14ac:dyDescent="0.2">
      <c r="C358" s="25"/>
      <c r="D358" s="25"/>
      <c r="E358" s="25"/>
      <c r="F358" s="25"/>
      <c r="G358" s="25"/>
      <c r="H358" s="25"/>
      <c r="I358" s="249"/>
      <c r="J358" s="249"/>
      <c r="K358" s="249"/>
      <c r="L358" s="249"/>
    </row>
    <row r="359" spans="3:12" x14ac:dyDescent="0.2">
      <c r="C359" s="25"/>
      <c r="D359" s="25"/>
      <c r="E359" s="25"/>
      <c r="F359" s="25"/>
      <c r="G359" s="25"/>
      <c r="H359" s="25"/>
      <c r="I359" s="249"/>
      <c r="J359" s="249"/>
      <c r="K359" s="249"/>
      <c r="L359" s="249"/>
    </row>
    <row r="360" spans="3:12" x14ac:dyDescent="0.2">
      <c r="C360" s="25"/>
      <c r="D360" s="25"/>
      <c r="E360" s="25"/>
      <c r="F360" s="25"/>
      <c r="G360" s="25"/>
      <c r="H360" s="25"/>
      <c r="I360" s="249"/>
      <c r="J360" s="249"/>
      <c r="K360" s="249"/>
      <c r="L360" s="249"/>
    </row>
    <row r="361" spans="3:12" x14ac:dyDescent="0.2">
      <c r="C361" s="25"/>
      <c r="D361" s="25"/>
      <c r="E361" s="25"/>
      <c r="F361" s="25"/>
      <c r="G361" s="25"/>
      <c r="H361" s="25"/>
      <c r="I361" s="249"/>
      <c r="J361" s="249"/>
      <c r="K361" s="249"/>
      <c r="L361" s="249"/>
    </row>
    <row r="362" spans="3:12" x14ac:dyDescent="0.2">
      <c r="C362" s="25"/>
      <c r="D362" s="25"/>
      <c r="E362" s="25"/>
      <c r="F362" s="25"/>
      <c r="G362" s="25"/>
      <c r="H362" s="25"/>
      <c r="I362" s="249"/>
      <c r="J362" s="249"/>
      <c r="K362" s="249"/>
      <c r="L362" s="249"/>
    </row>
    <row r="363" spans="3:12" x14ac:dyDescent="0.2">
      <c r="C363" s="25"/>
      <c r="D363" s="25"/>
      <c r="E363" s="25"/>
      <c r="F363" s="25"/>
      <c r="G363" s="25"/>
      <c r="H363" s="25"/>
      <c r="I363" s="249"/>
      <c r="J363" s="249"/>
      <c r="K363" s="249"/>
      <c r="L363" s="249"/>
    </row>
    <row r="364" spans="3:12" x14ac:dyDescent="0.2">
      <c r="C364" s="25"/>
      <c r="D364" s="25"/>
      <c r="E364" s="25"/>
      <c r="F364" s="25"/>
      <c r="G364" s="25"/>
      <c r="H364" s="25"/>
      <c r="I364" s="249"/>
      <c r="J364" s="249"/>
      <c r="K364" s="249"/>
      <c r="L364" s="249"/>
    </row>
    <row r="365" spans="3:12" x14ac:dyDescent="0.2">
      <c r="C365" s="25"/>
      <c r="D365" s="25"/>
      <c r="E365" s="25"/>
      <c r="F365" s="25"/>
      <c r="G365" s="25"/>
      <c r="H365" s="25"/>
      <c r="I365" s="249"/>
      <c r="J365" s="249"/>
      <c r="K365" s="249"/>
      <c r="L365" s="249"/>
    </row>
    <row r="366" spans="3:12" x14ac:dyDescent="0.2">
      <c r="C366" s="25"/>
      <c r="D366" s="25"/>
      <c r="E366" s="25"/>
      <c r="F366" s="25"/>
      <c r="G366" s="25"/>
      <c r="H366" s="25"/>
      <c r="I366" s="249"/>
      <c r="J366" s="249"/>
      <c r="K366" s="249"/>
      <c r="L366" s="249"/>
    </row>
    <row r="367" spans="3:12" x14ac:dyDescent="0.2">
      <c r="C367" s="25"/>
      <c r="D367" s="25"/>
      <c r="E367" s="25"/>
      <c r="F367" s="25"/>
      <c r="G367" s="25"/>
      <c r="H367" s="25"/>
      <c r="I367" s="249"/>
      <c r="J367" s="249"/>
      <c r="K367" s="249"/>
      <c r="L367" s="249"/>
    </row>
    <row r="368" spans="3:12" x14ac:dyDescent="0.2">
      <c r="C368" s="25"/>
      <c r="D368" s="25"/>
      <c r="E368" s="25"/>
      <c r="F368" s="25"/>
      <c r="G368" s="25"/>
      <c r="H368" s="25"/>
      <c r="I368" s="249"/>
      <c r="J368" s="249"/>
      <c r="K368" s="249"/>
      <c r="L368" s="249"/>
    </row>
    <row r="369" spans="3:12" x14ac:dyDescent="0.2">
      <c r="C369" s="25"/>
      <c r="D369" s="25"/>
      <c r="E369" s="25"/>
      <c r="F369" s="25"/>
      <c r="G369" s="25"/>
      <c r="H369" s="25"/>
      <c r="I369" s="249"/>
      <c r="J369" s="249"/>
      <c r="K369" s="249"/>
      <c r="L369" s="249"/>
    </row>
    <row r="370" spans="3:12" x14ac:dyDescent="0.2">
      <c r="C370" s="25"/>
      <c r="D370" s="25"/>
      <c r="E370" s="25"/>
      <c r="F370" s="25"/>
      <c r="G370" s="25"/>
      <c r="H370" s="25"/>
      <c r="I370" s="249"/>
      <c r="J370" s="249"/>
      <c r="K370" s="249"/>
      <c r="L370" s="249"/>
    </row>
    <row r="371" spans="3:12" x14ac:dyDescent="0.2">
      <c r="C371" s="25"/>
      <c r="D371" s="25"/>
      <c r="E371" s="25"/>
      <c r="F371" s="25"/>
      <c r="G371" s="25"/>
      <c r="H371" s="25"/>
      <c r="I371" s="249"/>
      <c r="J371" s="249"/>
      <c r="K371" s="249"/>
      <c r="L371" s="249"/>
    </row>
    <row r="372" spans="3:12" x14ac:dyDescent="0.2">
      <c r="C372" s="25"/>
      <c r="D372" s="25"/>
      <c r="E372" s="25"/>
      <c r="F372" s="25"/>
      <c r="G372" s="25"/>
      <c r="H372" s="25"/>
      <c r="I372" s="249"/>
      <c r="J372" s="249"/>
      <c r="K372" s="249"/>
      <c r="L372" s="249"/>
    </row>
    <row r="373" spans="3:12" x14ac:dyDescent="0.2">
      <c r="C373" s="25"/>
      <c r="D373" s="25"/>
      <c r="E373" s="25"/>
      <c r="F373" s="25"/>
      <c r="G373" s="25"/>
      <c r="H373" s="25"/>
      <c r="I373" s="249"/>
      <c r="J373" s="249"/>
      <c r="K373" s="249"/>
      <c r="L373" s="249"/>
    </row>
    <row r="374" spans="3:12" x14ac:dyDescent="0.2">
      <c r="C374" s="25"/>
      <c r="D374" s="25"/>
      <c r="E374" s="25"/>
      <c r="F374" s="25"/>
      <c r="G374" s="25"/>
      <c r="H374" s="25"/>
      <c r="I374" s="249"/>
      <c r="J374" s="249"/>
      <c r="K374" s="249"/>
      <c r="L374" s="249"/>
    </row>
    <row r="375" spans="3:12" x14ac:dyDescent="0.2">
      <c r="C375" s="25"/>
      <c r="D375" s="25"/>
      <c r="E375" s="25"/>
      <c r="F375" s="25"/>
      <c r="G375" s="25"/>
      <c r="H375" s="25"/>
      <c r="I375" s="249"/>
      <c r="J375" s="249"/>
      <c r="K375" s="249"/>
      <c r="L375" s="249"/>
    </row>
    <row r="376" spans="3:12" x14ac:dyDescent="0.2">
      <c r="C376" s="25"/>
      <c r="D376" s="25"/>
      <c r="E376" s="25"/>
      <c r="F376" s="25"/>
      <c r="G376" s="25"/>
      <c r="H376" s="25"/>
      <c r="I376" s="249"/>
      <c r="J376" s="249"/>
      <c r="K376" s="249"/>
      <c r="L376" s="249"/>
    </row>
    <row r="377" spans="3:12" x14ac:dyDescent="0.2">
      <c r="C377" s="25"/>
      <c r="D377" s="25"/>
      <c r="E377" s="25"/>
      <c r="F377" s="25"/>
      <c r="G377" s="25"/>
      <c r="H377" s="25"/>
      <c r="I377" s="249"/>
      <c r="J377" s="249"/>
      <c r="K377" s="249"/>
      <c r="L377" s="249"/>
    </row>
    <row r="378" spans="3:12" x14ac:dyDescent="0.2">
      <c r="C378" s="25"/>
      <c r="D378" s="25"/>
      <c r="E378" s="25"/>
      <c r="F378" s="25"/>
      <c r="G378" s="25"/>
      <c r="H378" s="25"/>
      <c r="I378" s="249"/>
      <c r="J378" s="249"/>
      <c r="K378" s="249"/>
      <c r="L378" s="249"/>
    </row>
    <row r="379" spans="3:12" x14ac:dyDescent="0.2">
      <c r="C379" s="25"/>
      <c r="D379" s="25"/>
      <c r="E379" s="25"/>
      <c r="F379" s="25"/>
      <c r="G379" s="25"/>
      <c r="H379" s="25"/>
      <c r="I379" s="249"/>
      <c r="J379" s="249"/>
      <c r="K379" s="249"/>
      <c r="L379" s="249"/>
    </row>
    <row r="380" spans="3:12" x14ac:dyDescent="0.2">
      <c r="C380" s="25"/>
      <c r="D380" s="25"/>
      <c r="E380" s="25"/>
      <c r="F380" s="25"/>
      <c r="G380" s="25"/>
      <c r="H380" s="25"/>
      <c r="I380" s="249"/>
      <c r="J380" s="249"/>
      <c r="K380" s="249"/>
      <c r="L380" s="249"/>
    </row>
    <row r="381" spans="3:12" x14ac:dyDescent="0.2">
      <c r="C381" s="25"/>
      <c r="D381" s="25"/>
      <c r="E381" s="25"/>
      <c r="F381" s="25"/>
      <c r="G381" s="25"/>
      <c r="H381" s="25"/>
      <c r="I381" s="249"/>
      <c r="J381" s="249"/>
      <c r="K381" s="249"/>
      <c r="L381" s="249"/>
    </row>
    <row r="382" spans="3:12" x14ac:dyDescent="0.2">
      <c r="C382" s="25"/>
      <c r="D382" s="25"/>
      <c r="E382" s="25"/>
      <c r="F382" s="25"/>
      <c r="G382" s="25"/>
      <c r="H382" s="25"/>
      <c r="I382" s="249"/>
      <c r="J382" s="249"/>
      <c r="K382" s="249"/>
      <c r="L382" s="249"/>
    </row>
    <row r="383" spans="3:12" x14ac:dyDescent="0.2">
      <c r="C383" s="25"/>
      <c r="D383" s="25"/>
      <c r="E383" s="25"/>
      <c r="F383" s="25"/>
      <c r="G383" s="25"/>
      <c r="H383" s="25"/>
      <c r="I383" s="249"/>
      <c r="J383" s="249"/>
      <c r="K383" s="249"/>
      <c r="L383" s="249"/>
    </row>
    <row r="384" spans="3:12" x14ac:dyDescent="0.2">
      <c r="C384" s="25"/>
      <c r="D384" s="25"/>
      <c r="E384" s="25"/>
      <c r="F384" s="25"/>
      <c r="G384" s="25"/>
      <c r="H384" s="25"/>
      <c r="I384" s="249"/>
      <c r="J384" s="249"/>
      <c r="K384" s="249"/>
      <c r="L384" s="249"/>
    </row>
    <row r="385" spans="3:12" x14ac:dyDescent="0.2">
      <c r="C385" s="25"/>
      <c r="D385" s="25"/>
      <c r="E385" s="25"/>
      <c r="F385" s="25"/>
      <c r="G385" s="25"/>
      <c r="H385" s="25"/>
      <c r="I385" s="249"/>
      <c r="J385" s="249"/>
      <c r="K385" s="249"/>
      <c r="L385" s="249"/>
    </row>
    <row r="386" spans="3:12" x14ac:dyDescent="0.2">
      <c r="C386" s="25"/>
      <c r="D386" s="25"/>
      <c r="E386" s="25"/>
      <c r="F386" s="25"/>
      <c r="G386" s="25"/>
      <c r="H386" s="25"/>
      <c r="I386" s="249"/>
      <c r="J386" s="249"/>
      <c r="K386" s="249"/>
      <c r="L386" s="249"/>
    </row>
    <row r="387" spans="3:12" x14ac:dyDescent="0.2">
      <c r="C387" s="25"/>
      <c r="D387" s="25"/>
      <c r="E387" s="25"/>
      <c r="F387" s="25"/>
      <c r="G387" s="25"/>
      <c r="H387" s="25"/>
      <c r="I387" s="249"/>
      <c r="J387" s="249"/>
      <c r="K387" s="249"/>
      <c r="L387" s="249"/>
    </row>
    <row r="388" spans="3:12" x14ac:dyDescent="0.2">
      <c r="C388" s="25"/>
      <c r="D388" s="25"/>
      <c r="E388" s="25"/>
      <c r="F388" s="25"/>
      <c r="G388" s="25"/>
      <c r="H388" s="25"/>
      <c r="I388" s="249"/>
      <c r="J388" s="249"/>
      <c r="K388" s="249"/>
      <c r="L388" s="249"/>
    </row>
    <row r="389" spans="3:12" x14ac:dyDescent="0.2">
      <c r="C389" s="25"/>
      <c r="D389" s="25"/>
      <c r="E389" s="25"/>
      <c r="F389" s="25"/>
      <c r="G389" s="25"/>
      <c r="H389" s="25"/>
      <c r="I389" s="249"/>
      <c r="J389" s="249"/>
      <c r="K389" s="249"/>
      <c r="L389" s="249"/>
    </row>
    <row r="390" spans="3:12" x14ac:dyDescent="0.2">
      <c r="C390" s="25"/>
      <c r="D390" s="25"/>
      <c r="E390" s="25"/>
      <c r="F390" s="25"/>
      <c r="G390" s="25"/>
      <c r="H390" s="25"/>
      <c r="I390" s="249"/>
      <c r="J390" s="249"/>
      <c r="K390" s="249"/>
      <c r="L390" s="249"/>
    </row>
    <row r="391" spans="3:12" x14ac:dyDescent="0.2">
      <c r="C391" s="25"/>
      <c r="D391" s="25"/>
      <c r="E391" s="25"/>
      <c r="F391" s="25"/>
      <c r="G391" s="25"/>
      <c r="H391" s="25"/>
      <c r="I391" s="249"/>
      <c r="J391" s="249"/>
      <c r="K391" s="249"/>
      <c r="L391" s="249"/>
    </row>
    <row r="392" spans="3:12" x14ac:dyDescent="0.2">
      <c r="C392" s="25"/>
      <c r="D392" s="25"/>
      <c r="E392" s="25"/>
      <c r="F392" s="25"/>
      <c r="G392" s="25"/>
      <c r="H392" s="25"/>
      <c r="I392" s="249"/>
      <c r="J392" s="249"/>
      <c r="K392" s="249"/>
      <c r="L392" s="249"/>
    </row>
    <row r="393" spans="3:12" x14ac:dyDescent="0.2">
      <c r="C393" s="25"/>
      <c r="D393" s="25"/>
      <c r="E393" s="25"/>
      <c r="F393" s="25"/>
      <c r="G393" s="25"/>
      <c r="H393" s="25"/>
      <c r="I393" s="249"/>
      <c r="J393" s="249"/>
      <c r="K393" s="249"/>
      <c r="L393" s="249"/>
    </row>
    <row r="394" spans="3:12" x14ac:dyDescent="0.2">
      <c r="C394" s="25"/>
      <c r="D394" s="25"/>
      <c r="E394" s="25"/>
      <c r="F394" s="25"/>
      <c r="G394" s="25"/>
      <c r="H394" s="25"/>
      <c r="I394" s="249"/>
      <c r="J394" s="249"/>
      <c r="K394" s="249"/>
      <c r="L394" s="249"/>
    </row>
    <row r="395" spans="3:12" x14ac:dyDescent="0.2">
      <c r="C395" s="25"/>
      <c r="D395" s="25"/>
      <c r="E395" s="25"/>
      <c r="F395" s="25"/>
      <c r="G395" s="25"/>
      <c r="H395" s="25"/>
      <c r="I395" s="249"/>
      <c r="J395" s="249"/>
      <c r="K395" s="249"/>
      <c r="L395" s="249"/>
    </row>
    <row r="396" spans="3:12" x14ac:dyDescent="0.2">
      <c r="C396" s="25"/>
      <c r="D396" s="25"/>
      <c r="E396" s="25"/>
      <c r="F396" s="25"/>
      <c r="G396" s="25"/>
      <c r="H396" s="25"/>
      <c r="I396" s="249"/>
      <c r="J396" s="249"/>
      <c r="K396" s="249"/>
      <c r="L396" s="249"/>
    </row>
    <row r="397" spans="3:12" x14ac:dyDescent="0.2">
      <c r="C397" s="25"/>
      <c r="D397" s="25"/>
      <c r="E397" s="25"/>
      <c r="F397" s="25"/>
      <c r="G397" s="25"/>
      <c r="H397" s="25"/>
      <c r="I397" s="249"/>
      <c r="J397" s="249"/>
      <c r="K397" s="249"/>
      <c r="L397" s="249"/>
    </row>
    <row r="398" spans="3:12" x14ac:dyDescent="0.2">
      <c r="C398" s="25"/>
      <c r="D398" s="25"/>
      <c r="E398" s="25"/>
      <c r="F398" s="25"/>
      <c r="G398" s="25"/>
      <c r="H398" s="25"/>
      <c r="I398" s="249"/>
      <c r="J398" s="249"/>
      <c r="K398" s="249"/>
      <c r="L398" s="249"/>
    </row>
    <row r="399" spans="3:12" x14ac:dyDescent="0.2">
      <c r="C399" s="25"/>
      <c r="D399" s="25"/>
      <c r="E399" s="25"/>
      <c r="F399" s="25"/>
      <c r="G399" s="25"/>
      <c r="H399" s="25"/>
      <c r="I399" s="249"/>
      <c r="J399" s="249"/>
      <c r="K399" s="249"/>
      <c r="L399" s="249"/>
    </row>
    <row r="400" spans="3:12" x14ac:dyDescent="0.2">
      <c r="C400" s="25"/>
      <c r="D400" s="25"/>
      <c r="E400" s="25"/>
      <c r="F400" s="25"/>
      <c r="G400" s="25"/>
      <c r="H400" s="25"/>
      <c r="I400" s="249"/>
      <c r="J400" s="249"/>
      <c r="K400" s="249"/>
      <c r="L400" s="249"/>
    </row>
    <row r="401" spans="3:12" x14ac:dyDescent="0.2">
      <c r="C401" s="25"/>
      <c r="D401" s="25"/>
      <c r="E401" s="25"/>
      <c r="F401" s="25"/>
      <c r="G401" s="25"/>
      <c r="H401" s="25"/>
      <c r="I401" s="249"/>
      <c r="J401" s="249"/>
      <c r="K401" s="249"/>
      <c r="L401" s="249"/>
    </row>
    <row r="402" spans="3:12" x14ac:dyDescent="0.2">
      <c r="C402" s="25"/>
      <c r="D402" s="25"/>
      <c r="E402" s="25"/>
      <c r="F402" s="25"/>
      <c r="G402" s="25"/>
      <c r="H402" s="25"/>
      <c r="I402" s="249"/>
      <c r="J402" s="249"/>
      <c r="K402" s="249"/>
      <c r="L402" s="249"/>
    </row>
    <row r="403" spans="3:12" x14ac:dyDescent="0.2">
      <c r="C403" s="25"/>
      <c r="D403" s="25"/>
      <c r="E403" s="25"/>
      <c r="F403" s="25"/>
      <c r="G403" s="25"/>
      <c r="H403" s="25"/>
      <c r="I403" s="249"/>
      <c r="J403" s="249"/>
      <c r="K403" s="249"/>
      <c r="L403" s="249"/>
    </row>
    <row r="404" spans="3:12" x14ac:dyDescent="0.2">
      <c r="C404" s="25"/>
      <c r="D404" s="25"/>
      <c r="E404" s="25"/>
      <c r="F404" s="25"/>
      <c r="G404" s="25"/>
      <c r="H404" s="25"/>
      <c r="I404" s="249"/>
      <c r="J404" s="249"/>
      <c r="K404" s="249"/>
      <c r="L404" s="249"/>
    </row>
    <row r="405" spans="3:12" x14ac:dyDescent="0.2">
      <c r="C405" s="25"/>
      <c r="D405" s="25"/>
      <c r="E405" s="25"/>
      <c r="F405" s="25"/>
      <c r="G405" s="25"/>
      <c r="H405" s="25"/>
      <c r="I405" s="249"/>
      <c r="J405" s="249"/>
      <c r="K405" s="249"/>
      <c r="L405" s="249"/>
    </row>
    <row r="406" spans="3:12" x14ac:dyDescent="0.2">
      <c r="C406" s="25"/>
      <c r="D406" s="25"/>
      <c r="E406" s="25"/>
      <c r="F406" s="25"/>
      <c r="G406" s="25"/>
      <c r="H406" s="25"/>
      <c r="I406" s="249"/>
      <c r="J406" s="249"/>
      <c r="K406" s="249"/>
      <c r="L406" s="249"/>
    </row>
    <row r="407" spans="3:12" x14ac:dyDescent="0.2">
      <c r="C407" s="25"/>
      <c r="D407" s="25"/>
      <c r="E407" s="25"/>
      <c r="F407" s="25"/>
      <c r="G407" s="25"/>
      <c r="H407" s="25"/>
      <c r="I407" s="249"/>
      <c r="J407" s="249"/>
      <c r="K407" s="249"/>
      <c r="L407" s="249"/>
    </row>
    <row r="408" spans="3:12" x14ac:dyDescent="0.2">
      <c r="C408" s="25"/>
      <c r="D408" s="25"/>
      <c r="E408" s="25"/>
      <c r="F408" s="25"/>
      <c r="G408" s="25"/>
      <c r="H408" s="25"/>
      <c r="I408" s="249"/>
      <c r="J408" s="249"/>
      <c r="K408" s="249"/>
      <c r="L408" s="249"/>
    </row>
    <row r="409" spans="3:12" x14ac:dyDescent="0.2">
      <c r="C409" s="25"/>
      <c r="D409" s="25"/>
      <c r="E409" s="25"/>
      <c r="F409" s="25"/>
      <c r="G409" s="25"/>
      <c r="H409" s="25"/>
      <c r="I409" s="249"/>
      <c r="J409" s="249"/>
      <c r="K409" s="249"/>
      <c r="L409" s="249"/>
    </row>
    <row r="410" spans="3:12" x14ac:dyDescent="0.2">
      <c r="C410" s="25"/>
      <c r="D410" s="25"/>
      <c r="E410" s="25"/>
      <c r="F410" s="25"/>
      <c r="G410" s="25"/>
      <c r="H410" s="25"/>
      <c r="I410" s="249"/>
      <c r="J410" s="249"/>
      <c r="K410" s="249"/>
      <c r="L410" s="249"/>
    </row>
    <row r="411" spans="3:12" x14ac:dyDescent="0.2">
      <c r="C411" s="25"/>
      <c r="D411" s="25"/>
      <c r="E411" s="25"/>
      <c r="F411" s="25"/>
      <c r="G411" s="25"/>
      <c r="H411" s="25"/>
      <c r="I411" s="249"/>
      <c r="J411" s="249"/>
      <c r="K411" s="249"/>
      <c r="L411" s="249"/>
    </row>
    <row r="412" spans="3:12" x14ac:dyDescent="0.2">
      <c r="C412" s="25"/>
      <c r="D412" s="25"/>
      <c r="E412" s="25"/>
      <c r="F412" s="25"/>
      <c r="G412" s="25"/>
      <c r="H412" s="25"/>
      <c r="I412" s="249"/>
      <c r="J412" s="249"/>
      <c r="K412" s="249"/>
      <c r="L412" s="249"/>
    </row>
    <row r="413" spans="3:12" x14ac:dyDescent="0.2">
      <c r="C413" s="25"/>
      <c r="D413" s="25"/>
      <c r="E413" s="25"/>
      <c r="F413" s="25"/>
      <c r="G413" s="25"/>
      <c r="H413" s="25"/>
      <c r="I413" s="249"/>
      <c r="J413" s="249"/>
      <c r="K413" s="249"/>
      <c r="L413" s="249"/>
    </row>
    <row r="414" spans="3:12" x14ac:dyDescent="0.2">
      <c r="C414" s="25"/>
      <c r="D414" s="25"/>
      <c r="E414" s="25"/>
      <c r="F414" s="25"/>
      <c r="G414" s="25"/>
      <c r="H414" s="25"/>
      <c r="I414" s="249"/>
      <c r="J414" s="249"/>
      <c r="K414" s="249"/>
      <c r="L414" s="249"/>
    </row>
    <row r="415" spans="3:12" x14ac:dyDescent="0.2">
      <c r="C415" s="25"/>
      <c r="D415" s="25"/>
      <c r="E415" s="25"/>
      <c r="F415" s="25"/>
      <c r="G415" s="25"/>
      <c r="H415" s="25"/>
      <c r="I415" s="249"/>
      <c r="J415" s="249"/>
      <c r="K415" s="249"/>
      <c r="L415" s="249"/>
    </row>
    <row r="416" spans="3:12" x14ac:dyDescent="0.2">
      <c r="C416" s="25"/>
      <c r="D416" s="25"/>
      <c r="E416" s="25"/>
      <c r="F416" s="25"/>
      <c r="G416" s="25"/>
      <c r="H416" s="25"/>
      <c r="I416" s="249"/>
      <c r="J416" s="249"/>
      <c r="K416" s="249"/>
      <c r="L416" s="249"/>
    </row>
    <row r="417" spans="3:12" x14ac:dyDescent="0.2">
      <c r="C417" s="25"/>
      <c r="D417" s="25"/>
      <c r="E417" s="25"/>
      <c r="F417" s="25"/>
      <c r="G417" s="25"/>
      <c r="H417" s="25"/>
      <c r="I417" s="249"/>
      <c r="J417" s="249"/>
      <c r="K417" s="249"/>
      <c r="L417" s="249"/>
    </row>
    <row r="418" spans="3:12" x14ac:dyDescent="0.2">
      <c r="C418" s="25"/>
      <c r="D418" s="25"/>
      <c r="E418" s="25"/>
      <c r="F418" s="25"/>
      <c r="G418" s="25"/>
      <c r="H418" s="25"/>
      <c r="I418" s="249"/>
      <c r="J418" s="249"/>
      <c r="K418" s="249"/>
      <c r="L418" s="249"/>
    </row>
    <row r="419" spans="3:12" x14ac:dyDescent="0.2">
      <c r="C419" s="25"/>
      <c r="D419" s="25"/>
      <c r="E419" s="25"/>
      <c r="F419" s="25"/>
      <c r="G419" s="25"/>
      <c r="H419" s="25"/>
      <c r="I419" s="249"/>
      <c r="J419" s="249"/>
      <c r="K419" s="249"/>
      <c r="L419" s="249"/>
    </row>
    <row r="420" spans="3:12" x14ac:dyDescent="0.2">
      <c r="C420" s="25"/>
      <c r="D420" s="25"/>
      <c r="E420" s="25"/>
      <c r="F420" s="25"/>
      <c r="G420" s="25"/>
      <c r="H420" s="25"/>
      <c r="I420" s="249"/>
      <c r="J420" s="249"/>
      <c r="K420" s="249"/>
      <c r="L420" s="249"/>
    </row>
    <row r="421" spans="3:12" x14ac:dyDescent="0.2">
      <c r="C421" s="25"/>
      <c r="D421" s="25"/>
      <c r="E421" s="25"/>
      <c r="F421" s="25"/>
      <c r="G421" s="25"/>
      <c r="H421" s="25"/>
      <c r="I421" s="249"/>
      <c r="J421" s="249"/>
      <c r="K421" s="249"/>
      <c r="L421" s="249"/>
    </row>
    <row r="422" spans="3:12" x14ac:dyDescent="0.2">
      <c r="C422" s="25"/>
      <c r="D422" s="25"/>
      <c r="E422" s="25"/>
      <c r="F422" s="25"/>
      <c r="G422" s="25"/>
      <c r="H422" s="25"/>
      <c r="I422" s="249"/>
      <c r="J422" s="249"/>
      <c r="K422" s="249"/>
      <c r="L422" s="249"/>
    </row>
    <row r="423" spans="3:12" x14ac:dyDescent="0.2">
      <c r="C423" s="25"/>
      <c r="D423" s="25"/>
      <c r="E423" s="25"/>
      <c r="F423" s="25"/>
      <c r="G423" s="25"/>
      <c r="H423" s="25"/>
      <c r="I423" s="249"/>
      <c r="J423" s="249"/>
      <c r="K423" s="249"/>
      <c r="L423" s="249"/>
    </row>
    <row r="424" spans="3:12" x14ac:dyDescent="0.2">
      <c r="C424" s="25"/>
      <c r="D424" s="25"/>
      <c r="E424" s="25"/>
      <c r="F424" s="25"/>
      <c r="G424" s="25"/>
      <c r="H424" s="25"/>
      <c r="I424" s="249"/>
      <c r="J424" s="249"/>
      <c r="K424" s="249"/>
      <c r="L424" s="249"/>
    </row>
    <row r="425" spans="3:12" x14ac:dyDescent="0.2">
      <c r="C425" s="25"/>
      <c r="D425" s="25"/>
      <c r="E425" s="25"/>
      <c r="F425" s="25"/>
      <c r="G425" s="25"/>
      <c r="H425" s="25"/>
      <c r="I425" s="249"/>
      <c r="J425" s="249"/>
      <c r="K425" s="249"/>
      <c r="L425" s="249"/>
    </row>
    <row r="426" spans="3:12" x14ac:dyDescent="0.2">
      <c r="C426" s="25"/>
      <c r="D426" s="25"/>
      <c r="E426" s="25"/>
      <c r="F426" s="25"/>
      <c r="G426" s="25"/>
      <c r="H426" s="25"/>
      <c r="I426" s="249"/>
      <c r="J426" s="249"/>
      <c r="K426" s="249"/>
      <c r="L426" s="249"/>
    </row>
    <row r="427" spans="3:12" x14ac:dyDescent="0.2">
      <c r="C427" s="25"/>
      <c r="D427" s="25"/>
      <c r="E427" s="25"/>
      <c r="F427" s="25"/>
      <c r="G427" s="25"/>
      <c r="H427" s="25"/>
      <c r="I427" s="249"/>
      <c r="J427" s="249"/>
      <c r="K427" s="249"/>
      <c r="L427" s="249"/>
    </row>
    <row r="428" spans="3:12" x14ac:dyDescent="0.2">
      <c r="C428" s="25"/>
      <c r="D428" s="25"/>
      <c r="E428" s="25"/>
      <c r="F428" s="25"/>
      <c r="G428" s="25"/>
      <c r="H428" s="25"/>
      <c r="I428" s="249"/>
      <c r="J428" s="249"/>
      <c r="K428" s="249"/>
      <c r="L428" s="249"/>
    </row>
    <row r="429" spans="3:12" x14ac:dyDescent="0.2">
      <c r="C429" s="25"/>
      <c r="D429" s="25"/>
      <c r="E429" s="25"/>
      <c r="F429" s="25"/>
      <c r="G429" s="25"/>
      <c r="H429" s="25"/>
      <c r="I429" s="249"/>
      <c r="J429" s="249"/>
      <c r="K429" s="249"/>
      <c r="L429" s="249"/>
    </row>
    <row r="430" spans="3:12" x14ac:dyDescent="0.2">
      <c r="C430" s="25"/>
      <c r="D430" s="25"/>
      <c r="E430" s="25"/>
      <c r="F430" s="25"/>
      <c r="G430" s="25"/>
      <c r="H430" s="25"/>
      <c r="I430" s="249"/>
      <c r="J430" s="249"/>
      <c r="K430" s="249"/>
      <c r="L430" s="249"/>
    </row>
    <row r="431" spans="3:12" x14ac:dyDescent="0.2">
      <c r="C431" s="25"/>
      <c r="D431" s="25"/>
      <c r="E431" s="25"/>
      <c r="F431" s="25"/>
      <c r="G431" s="25"/>
      <c r="H431" s="25"/>
      <c r="I431" s="249"/>
      <c r="J431" s="249"/>
      <c r="K431" s="249"/>
      <c r="L431" s="249"/>
    </row>
    <row r="432" spans="3:12" x14ac:dyDescent="0.2">
      <c r="C432" s="25"/>
      <c r="D432" s="25"/>
      <c r="E432" s="25"/>
      <c r="F432" s="25"/>
      <c r="G432" s="25"/>
      <c r="H432" s="25"/>
      <c r="I432" s="249"/>
      <c r="J432" s="249"/>
      <c r="K432" s="249"/>
      <c r="L432" s="249"/>
    </row>
    <row r="433" spans="3:12" x14ac:dyDescent="0.2">
      <c r="C433" s="25"/>
      <c r="D433" s="25"/>
      <c r="E433" s="25"/>
      <c r="F433" s="25"/>
      <c r="G433" s="25"/>
      <c r="H433" s="25"/>
      <c r="I433" s="249"/>
      <c r="J433" s="249"/>
      <c r="K433" s="249"/>
      <c r="L433" s="249"/>
    </row>
    <row r="434" spans="3:12" x14ac:dyDescent="0.2">
      <c r="C434" s="25"/>
      <c r="D434" s="25"/>
      <c r="E434" s="25"/>
      <c r="F434" s="25"/>
      <c r="G434" s="25"/>
      <c r="H434" s="25"/>
      <c r="I434" s="249"/>
      <c r="J434" s="249"/>
      <c r="K434" s="249"/>
      <c r="L434" s="249"/>
    </row>
    <row r="435" spans="3:12" x14ac:dyDescent="0.2">
      <c r="C435" s="25"/>
      <c r="D435" s="25"/>
      <c r="E435" s="25"/>
      <c r="F435" s="25"/>
      <c r="G435" s="25"/>
      <c r="H435" s="25"/>
      <c r="I435" s="249"/>
      <c r="J435" s="249"/>
      <c r="K435" s="249"/>
      <c r="L435" s="249"/>
    </row>
    <row r="436" spans="3:12" x14ac:dyDescent="0.2">
      <c r="C436" s="25"/>
      <c r="D436" s="25"/>
      <c r="E436" s="25"/>
      <c r="F436" s="25"/>
      <c r="G436" s="25"/>
      <c r="H436" s="25"/>
      <c r="I436" s="249"/>
      <c r="J436" s="249"/>
      <c r="K436" s="249"/>
      <c r="L436" s="249"/>
    </row>
    <row r="437" spans="3:12" x14ac:dyDescent="0.2">
      <c r="C437" s="25"/>
      <c r="D437" s="25"/>
      <c r="E437" s="25"/>
      <c r="F437" s="25"/>
      <c r="G437" s="25"/>
      <c r="H437" s="25"/>
      <c r="I437" s="249"/>
      <c r="J437" s="249"/>
      <c r="K437" s="249"/>
      <c r="L437" s="249"/>
    </row>
    <row r="438" spans="3:12" x14ac:dyDescent="0.2">
      <c r="C438" s="25"/>
      <c r="D438" s="25"/>
      <c r="E438" s="25"/>
      <c r="F438" s="25"/>
      <c r="G438" s="25"/>
      <c r="H438" s="25"/>
      <c r="I438" s="249"/>
      <c r="J438" s="249"/>
      <c r="K438" s="249"/>
      <c r="L438" s="249"/>
    </row>
    <row r="439" spans="3:12" x14ac:dyDescent="0.2">
      <c r="C439" s="25"/>
      <c r="D439" s="25"/>
      <c r="E439" s="25"/>
      <c r="F439" s="25"/>
      <c r="G439" s="25"/>
      <c r="H439" s="25"/>
      <c r="I439" s="249"/>
      <c r="J439" s="249"/>
      <c r="K439" s="249"/>
      <c r="L439" s="249"/>
    </row>
    <row r="440" spans="3:12" x14ac:dyDescent="0.2">
      <c r="C440" s="25"/>
      <c r="D440" s="25"/>
      <c r="E440" s="25"/>
      <c r="F440" s="25"/>
      <c r="G440" s="25"/>
      <c r="H440" s="25"/>
      <c r="I440" s="249"/>
      <c r="J440" s="249"/>
      <c r="K440" s="249"/>
      <c r="L440" s="249"/>
    </row>
    <row r="441" spans="3:12" x14ac:dyDescent="0.2">
      <c r="C441" s="25"/>
      <c r="D441" s="25"/>
      <c r="E441" s="25"/>
      <c r="F441" s="25"/>
      <c r="G441" s="25"/>
      <c r="H441" s="25"/>
      <c r="I441" s="249"/>
      <c r="J441" s="249"/>
      <c r="K441" s="249"/>
      <c r="L441" s="249"/>
    </row>
    <row r="442" spans="3:12" x14ac:dyDescent="0.2">
      <c r="C442" s="25"/>
      <c r="D442" s="25"/>
      <c r="E442" s="25"/>
      <c r="F442" s="25"/>
      <c r="G442" s="25"/>
      <c r="H442" s="25"/>
      <c r="I442" s="249"/>
      <c r="J442" s="249"/>
      <c r="K442" s="249"/>
      <c r="L442" s="249"/>
    </row>
    <row r="443" spans="3:12" x14ac:dyDescent="0.2">
      <c r="C443" s="25"/>
      <c r="D443" s="25"/>
      <c r="E443" s="25"/>
      <c r="F443" s="25"/>
      <c r="G443" s="25"/>
      <c r="H443" s="25"/>
      <c r="I443" s="249"/>
      <c r="J443" s="249"/>
      <c r="K443" s="249"/>
      <c r="L443" s="249"/>
    </row>
    <row r="444" spans="3:12" x14ac:dyDescent="0.2">
      <c r="C444" s="25"/>
      <c r="D444" s="25"/>
      <c r="E444" s="25"/>
      <c r="F444" s="25"/>
      <c r="G444" s="25"/>
      <c r="H444" s="25"/>
      <c r="I444" s="249"/>
      <c r="J444" s="249"/>
      <c r="K444" s="249"/>
      <c r="L444" s="249"/>
    </row>
    <row r="445" spans="3:12" x14ac:dyDescent="0.2">
      <c r="C445" s="25"/>
      <c r="D445" s="25"/>
      <c r="E445" s="25"/>
      <c r="F445" s="25"/>
      <c r="G445" s="25"/>
      <c r="H445" s="25"/>
      <c r="I445" s="249"/>
      <c r="J445" s="249"/>
      <c r="K445" s="249"/>
      <c r="L445" s="249"/>
    </row>
    <row r="446" spans="3:12" x14ac:dyDescent="0.2">
      <c r="C446" s="25"/>
      <c r="D446" s="25"/>
      <c r="E446" s="25"/>
      <c r="F446" s="25"/>
      <c r="G446" s="25"/>
      <c r="H446" s="25"/>
      <c r="I446" s="249"/>
      <c r="J446" s="249"/>
      <c r="K446" s="249"/>
      <c r="L446" s="249"/>
    </row>
    <row r="447" spans="3:12" x14ac:dyDescent="0.2">
      <c r="C447" s="25"/>
      <c r="D447" s="25"/>
      <c r="E447" s="25"/>
      <c r="F447" s="25"/>
      <c r="G447" s="25"/>
      <c r="H447" s="25"/>
      <c r="I447" s="249"/>
      <c r="J447" s="249"/>
      <c r="K447" s="249"/>
      <c r="L447" s="249"/>
    </row>
    <row r="448" spans="3:12" x14ac:dyDescent="0.2">
      <c r="C448" s="25"/>
      <c r="D448" s="25"/>
      <c r="E448" s="25"/>
      <c r="F448" s="25"/>
      <c r="G448" s="25"/>
      <c r="H448" s="25"/>
      <c r="I448" s="249"/>
      <c r="J448" s="249"/>
      <c r="K448" s="249"/>
      <c r="L448" s="249"/>
    </row>
    <row r="449" spans="3:12" x14ac:dyDescent="0.2">
      <c r="C449" s="25"/>
      <c r="D449" s="25"/>
      <c r="E449" s="25"/>
      <c r="F449" s="25"/>
      <c r="G449" s="25"/>
      <c r="H449" s="25"/>
      <c r="I449" s="249"/>
      <c r="J449" s="249"/>
      <c r="K449" s="249"/>
      <c r="L449" s="249"/>
    </row>
    <row r="450" spans="3:12" x14ac:dyDescent="0.2">
      <c r="C450" s="25"/>
      <c r="D450" s="25"/>
      <c r="E450" s="25"/>
      <c r="F450" s="25"/>
      <c r="G450" s="25"/>
      <c r="H450" s="25"/>
      <c r="I450" s="249"/>
      <c r="J450" s="249"/>
      <c r="K450" s="249"/>
      <c r="L450" s="249"/>
    </row>
    <row r="451" spans="3:12" x14ac:dyDescent="0.2">
      <c r="C451" s="25"/>
      <c r="D451" s="25"/>
      <c r="E451" s="25"/>
      <c r="F451" s="25"/>
      <c r="G451" s="25"/>
      <c r="H451" s="25"/>
      <c r="I451" s="249"/>
      <c r="J451" s="249"/>
      <c r="K451" s="249"/>
      <c r="L451" s="249"/>
    </row>
    <row r="452" spans="3:12" x14ac:dyDescent="0.2">
      <c r="C452" s="25"/>
      <c r="D452" s="25"/>
      <c r="E452" s="25"/>
      <c r="F452" s="25"/>
      <c r="G452" s="25"/>
      <c r="H452" s="25"/>
      <c r="I452" s="249"/>
      <c r="J452" s="249"/>
      <c r="K452" s="249"/>
      <c r="L452" s="249"/>
    </row>
    <row r="453" spans="3:12" x14ac:dyDescent="0.2">
      <c r="C453" s="25"/>
      <c r="D453" s="25"/>
      <c r="E453" s="25"/>
      <c r="F453" s="25"/>
      <c r="G453" s="25"/>
      <c r="H453" s="25"/>
      <c r="I453" s="249"/>
      <c r="J453" s="249"/>
      <c r="K453" s="249"/>
      <c r="L453" s="249"/>
    </row>
    <row r="454" spans="3:12" x14ac:dyDescent="0.2">
      <c r="C454" s="25"/>
      <c r="D454" s="25"/>
      <c r="E454" s="25"/>
      <c r="F454" s="25"/>
      <c r="G454" s="25"/>
      <c r="H454" s="25"/>
      <c r="I454" s="249"/>
      <c r="J454" s="249"/>
      <c r="K454" s="249"/>
      <c r="L454" s="249"/>
    </row>
    <row r="455" spans="3:12" x14ac:dyDescent="0.2">
      <c r="C455" s="25"/>
      <c r="D455" s="25"/>
      <c r="E455" s="25"/>
      <c r="F455" s="25"/>
      <c r="G455" s="25"/>
      <c r="H455" s="25"/>
      <c r="I455" s="249"/>
      <c r="J455" s="249"/>
      <c r="K455" s="249"/>
      <c r="L455" s="249"/>
    </row>
    <row r="456" spans="3:12" x14ac:dyDescent="0.2">
      <c r="C456" s="25"/>
      <c r="D456" s="25"/>
      <c r="E456" s="25"/>
      <c r="F456" s="25"/>
      <c r="G456" s="25"/>
      <c r="H456" s="25"/>
      <c r="I456" s="249"/>
      <c r="J456" s="249"/>
      <c r="K456" s="249"/>
      <c r="L456" s="249"/>
    </row>
    <row r="457" spans="3:12" x14ac:dyDescent="0.2">
      <c r="C457" s="25"/>
      <c r="D457" s="25"/>
      <c r="E457" s="25"/>
      <c r="F457" s="25"/>
      <c r="G457" s="25"/>
      <c r="H457" s="25"/>
      <c r="I457" s="249"/>
      <c r="J457" s="249"/>
      <c r="K457" s="249"/>
      <c r="L457" s="249"/>
    </row>
    <row r="458" spans="3:12" x14ac:dyDescent="0.2">
      <c r="C458" s="25"/>
      <c r="D458" s="25"/>
      <c r="E458" s="25"/>
      <c r="F458" s="25"/>
      <c r="G458" s="25"/>
      <c r="H458" s="25"/>
      <c r="I458" s="249"/>
      <c r="J458" s="249"/>
      <c r="K458" s="249"/>
      <c r="L458" s="249"/>
    </row>
    <row r="459" spans="3:12" x14ac:dyDescent="0.2">
      <c r="C459" s="25"/>
      <c r="D459" s="25"/>
      <c r="E459" s="25"/>
      <c r="F459" s="25"/>
      <c r="G459" s="25"/>
      <c r="H459" s="25"/>
      <c r="I459" s="249"/>
      <c r="J459" s="249"/>
      <c r="K459" s="249"/>
      <c r="L459" s="249"/>
    </row>
    <row r="460" spans="3:12" x14ac:dyDescent="0.2">
      <c r="C460" s="25"/>
      <c r="D460" s="25"/>
      <c r="E460" s="25"/>
      <c r="F460" s="25"/>
      <c r="G460" s="25"/>
      <c r="H460" s="25"/>
      <c r="I460" s="249"/>
      <c r="J460" s="249"/>
      <c r="K460" s="249"/>
      <c r="L460" s="249"/>
    </row>
    <row r="461" spans="3:12" x14ac:dyDescent="0.2">
      <c r="C461" s="25"/>
      <c r="D461" s="25"/>
      <c r="E461" s="25"/>
      <c r="F461" s="25"/>
      <c r="G461" s="25"/>
      <c r="H461" s="25"/>
      <c r="I461" s="249"/>
      <c r="J461" s="249"/>
      <c r="K461" s="249"/>
      <c r="L461" s="249"/>
    </row>
    <row r="462" spans="3:12" x14ac:dyDescent="0.2">
      <c r="C462" s="25"/>
      <c r="D462" s="25"/>
      <c r="E462" s="25"/>
      <c r="F462" s="25"/>
      <c r="G462" s="25"/>
      <c r="H462" s="25"/>
      <c r="I462" s="249"/>
      <c r="J462" s="249"/>
      <c r="K462" s="249"/>
      <c r="L462" s="249"/>
    </row>
    <row r="463" spans="3:12" x14ac:dyDescent="0.2">
      <c r="C463" s="25"/>
      <c r="D463" s="25"/>
      <c r="E463" s="25"/>
      <c r="F463" s="25"/>
      <c r="G463" s="25"/>
      <c r="H463" s="25"/>
      <c r="I463" s="249"/>
      <c r="J463" s="249"/>
      <c r="K463" s="249"/>
      <c r="L463" s="249"/>
    </row>
    <row r="464" spans="3:12" x14ac:dyDescent="0.2">
      <c r="C464" s="25"/>
      <c r="D464" s="25"/>
      <c r="E464" s="25"/>
      <c r="F464" s="25"/>
      <c r="G464" s="25"/>
      <c r="H464" s="25"/>
      <c r="I464" s="249"/>
      <c r="J464" s="249"/>
      <c r="K464" s="249"/>
      <c r="L464" s="249"/>
    </row>
    <row r="465" spans="3:12" x14ac:dyDescent="0.2">
      <c r="C465" s="25"/>
      <c r="D465" s="25"/>
      <c r="E465" s="25"/>
      <c r="F465" s="25"/>
      <c r="G465" s="25"/>
      <c r="H465" s="25"/>
      <c r="I465" s="249"/>
      <c r="J465" s="249"/>
      <c r="K465" s="249"/>
      <c r="L465" s="249"/>
    </row>
    <row r="466" spans="3:12" x14ac:dyDescent="0.2">
      <c r="C466" s="25"/>
      <c r="D466" s="25"/>
      <c r="E466" s="25"/>
      <c r="F466" s="25"/>
      <c r="G466" s="25"/>
      <c r="H466" s="25"/>
      <c r="I466" s="249"/>
      <c r="J466" s="249"/>
      <c r="K466" s="249"/>
      <c r="L466" s="249"/>
    </row>
    <row r="467" spans="3:12" x14ac:dyDescent="0.2">
      <c r="C467" s="25"/>
      <c r="D467" s="25"/>
      <c r="E467" s="25"/>
      <c r="F467" s="25"/>
      <c r="G467" s="25"/>
      <c r="H467" s="25"/>
      <c r="I467" s="249"/>
      <c r="J467" s="249"/>
      <c r="K467" s="249"/>
      <c r="L467" s="249"/>
    </row>
    <row r="468" spans="3:12" x14ac:dyDescent="0.2">
      <c r="C468" s="25"/>
      <c r="D468" s="25"/>
      <c r="E468" s="25"/>
      <c r="F468" s="25"/>
      <c r="G468" s="25"/>
      <c r="H468" s="25"/>
      <c r="I468" s="249"/>
      <c r="J468" s="249"/>
      <c r="K468" s="249"/>
      <c r="L468" s="249"/>
    </row>
    <row r="469" spans="3:12" x14ac:dyDescent="0.2">
      <c r="C469" s="25"/>
      <c r="D469" s="25"/>
      <c r="E469" s="25"/>
      <c r="F469" s="25"/>
      <c r="G469" s="25"/>
      <c r="H469" s="25"/>
      <c r="I469" s="249"/>
      <c r="J469" s="249"/>
      <c r="K469" s="249"/>
      <c r="L469" s="249"/>
    </row>
    <row r="470" spans="3:12" x14ac:dyDescent="0.2">
      <c r="C470" s="25"/>
      <c r="D470" s="25"/>
      <c r="E470" s="25"/>
      <c r="F470" s="25"/>
      <c r="G470" s="25"/>
      <c r="H470" s="25"/>
      <c r="I470" s="249"/>
      <c r="J470" s="249"/>
      <c r="K470" s="249"/>
      <c r="L470" s="249"/>
    </row>
    <row r="471" spans="3:12" x14ac:dyDescent="0.2">
      <c r="C471" s="25"/>
      <c r="D471" s="25"/>
      <c r="E471" s="25"/>
      <c r="F471" s="25"/>
      <c r="G471" s="25"/>
      <c r="H471" s="25"/>
      <c r="I471" s="249"/>
      <c r="J471" s="249"/>
      <c r="K471" s="249"/>
      <c r="L471" s="249"/>
    </row>
    <row r="472" spans="3:12" x14ac:dyDescent="0.2">
      <c r="C472" s="25"/>
      <c r="D472" s="25"/>
      <c r="E472" s="25"/>
      <c r="F472" s="25"/>
      <c r="G472" s="25"/>
      <c r="H472" s="25"/>
      <c r="I472" s="249"/>
      <c r="J472" s="249"/>
      <c r="K472" s="249"/>
      <c r="L472" s="249"/>
    </row>
    <row r="473" spans="3:12" x14ac:dyDescent="0.2">
      <c r="C473" s="25"/>
      <c r="D473" s="25"/>
      <c r="E473" s="25"/>
      <c r="F473" s="25"/>
      <c r="G473" s="25"/>
      <c r="H473" s="25"/>
      <c r="I473" s="249"/>
      <c r="J473" s="249"/>
      <c r="K473" s="249"/>
      <c r="L473" s="249"/>
    </row>
    <row r="474" spans="3:12" x14ac:dyDescent="0.2">
      <c r="C474" s="25"/>
      <c r="D474" s="25"/>
      <c r="E474" s="25"/>
      <c r="F474" s="25"/>
      <c r="G474" s="25"/>
      <c r="H474" s="25"/>
      <c r="I474" s="249"/>
      <c r="J474" s="249"/>
      <c r="K474" s="249"/>
      <c r="L474" s="249"/>
    </row>
    <row r="475" spans="3:12" x14ac:dyDescent="0.2">
      <c r="C475" s="25"/>
      <c r="D475" s="25"/>
      <c r="E475" s="25"/>
      <c r="F475" s="25"/>
      <c r="G475" s="25"/>
      <c r="H475" s="25"/>
      <c r="I475" s="249"/>
      <c r="J475" s="249"/>
      <c r="K475" s="249"/>
      <c r="L475" s="249"/>
    </row>
    <row r="476" spans="3:12" x14ac:dyDescent="0.2">
      <c r="C476" s="25"/>
      <c r="D476" s="25"/>
      <c r="E476" s="25"/>
      <c r="F476" s="25"/>
      <c r="G476" s="25"/>
      <c r="H476" s="25"/>
      <c r="I476" s="249"/>
      <c r="J476" s="249"/>
      <c r="K476" s="249"/>
      <c r="L476" s="249"/>
    </row>
    <row r="477" spans="3:12" x14ac:dyDescent="0.2">
      <c r="C477" s="25"/>
      <c r="D477" s="25"/>
      <c r="E477" s="25"/>
      <c r="F477" s="25"/>
      <c r="G477" s="25"/>
      <c r="H477" s="25"/>
      <c r="I477" s="249"/>
      <c r="J477" s="249"/>
      <c r="K477" s="249"/>
      <c r="L477" s="249"/>
    </row>
    <row r="478" spans="3:12" x14ac:dyDescent="0.2">
      <c r="C478" s="25"/>
      <c r="D478" s="25"/>
      <c r="E478" s="25"/>
      <c r="F478" s="25"/>
      <c r="G478" s="25"/>
      <c r="H478" s="25"/>
      <c r="I478" s="249"/>
      <c r="J478" s="249"/>
      <c r="K478" s="249"/>
      <c r="L478" s="249"/>
    </row>
    <row r="479" spans="3:12" x14ac:dyDescent="0.2">
      <c r="C479" s="25"/>
      <c r="D479" s="25"/>
      <c r="E479" s="25"/>
      <c r="F479" s="25"/>
      <c r="G479" s="25"/>
      <c r="H479" s="25"/>
      <c r="I479" s="249"/>
      <c r="J479" s="249"/>
      <c r="K479" s="249"/>
      <c r="L479" s="249"/>
    </row>
    <row r="480" spans="3:12" x14ac:dyDescent="0.2">
      <c r="C480" s="25"/>
      <c r="D480" s="25"/>
      <c r="E480" s="25"/>
      <c r="F480" s="25"/>
      <c r="G480" s="25"/>
      <c r="H480" s="25"/>
      <c r="I480" s="249"/>
      <c r="J480" s="249"/>
      <c r="K480" s="249"/>
      <c r="L480" s="249"/>
    </row>
    <row r="481" spans="3:12" x14ac:dyDescent="0.2">
      <c r="C481" s="25"/>
      <c r="D481" s="25"/>
      <c r="E481" s="25"/>
      <c r="F481" s="25"/>
      <c r="G481" s="25"/>
      <c r="H481" s="25"/>
      <c r="I481" s="249"/>
      <c r="J481" s="249"/>
      <c r="K481" s="249"/>
      <c r="L481" s="249"/>
    </row>
    <row r="482" spans="3:12" x14ac:dyDescent="0.2">
      <c r="C482" s="25"/>
      <c r="D482" s="25"/>
      <c r="E482" s="25"/>
      <c r="F482" s="25"/>
      <c r="G482" s="25"/>
      <c r="H482" s="25"/>
      <c r="I482" s="249"/>
      <c r="J482" s="249"/>
      <c r="K482" s="249"/>
      <c r="L482" s="249"/>
    </row>
    <row r="483" spans="3:12" x14ac:dyDescent="0.2">
      <c r="C483" s="25"/>
      <c r="D483" s="25"/>
      <c r="E483" s="25"/>
      <c r="F483" s="25"/>
      <c r="G483" s="25"/>
      <c r="H483" s="25"/>
      <c r="I483" s="249"/>
      <c r="J483" s="249"/>
      <c r="K483" s="249"/>
      <c r="L483" s="249"/>
    </row>
    <row r="484" spans="3:12" x14ac:dyDescent="0.2">
      <c r="C484" s="25"/>
      <c r="D484" s="25"/>
      <c r="E484" s="25"/>
      <c r="F484" s="25"/>
      <c r="G484" s="25"/>
      <c r="H484" s="25"/>
      <c r="I484" s="249"/>
      <c r="J484" s="249"/>
      <c r="K484" s="249"/>
      <c r="L484" s="249"/>
    </row>
    <row r="485" spans="3:12" x14ac:dyDescent="0.2">
      <c r="C485" s="25"/>
      <c r="D485" s="25"/>
      <c r="E485" s="25"/>
      <c r="F485" s="25"/>
      <c r="G485" s="25"/>
      <c r="H485" s="25"/>
      <c r="I485" s="249"/>
      <c r="J485" s="249"/>
      <c r="K485" s="249"/>
      <c r="L485" s="249"/>
    </row>
    <row r="486" spans="3:12" x14ac:dyDescent="0.2">
      <c r="C486" s="25"/>
      <c r="D486" s="25"/>
      <c r="E486" s="25"/>
      <c r="F486" s="25"/>
      <c r="G486" s="25"/>
      <c r="H486" s="25"/>
      <c r="I486" s="249"/>
      <c r="J486" s="249"/>
      <c r="K486" s="249"/>
      <c r="L486" s="249"/>
    </row>
    <row r="487" spans="3:12" x14ac:dyDescent="0.2">
      <c r="C487" s="25"/>
      <c r="D487" s="25"/>
      <c r="E487" s="25"/>
      <c r="F487" s="25"/>
      <c r="G487" s="25"/>
      <c r="H487" s="25"/>
      <c r="I487" s="249"/>
      <c r="J487" s="249"/>
      <c r="K487" s="249"/>
      <c r="L487" s="249"/>
    </row>
    <row r="488" spans="3:12" x14ac:dyDescent="0.2">
      <c r="C488" s="25"/>
      <c r="D488" s="25"/>
      <c r="E488" s="25"/>
      <c r="F488" s="25"/>
      <c r="G488" s="25"/>
      <c r="H488" s="25"/>
      <c r="I488" s="249"/>
      <c r="J488" s="249"/>
      <c r="K488" s="249"/>
      <c r="L488" s="249"/>
    </row>
    <row r="489" spans="3:12" x14ac:dyDescent="0.2">
      <c r="C489" s="25"/>
      <c r="D489" s="25"/>
      <c r="E489" s="25"/>
      <c r="F489" s="25"/>
      <c r="G489" s="25"/>
      <c r="H489" s="25"/>
      <c r="I489" s="249"/>
      <c r="J489" s="249"/>
      <c r="K489" s="249"/>
      <c r="L489" s="249"/>
    </row>
    <row r="490" spans="3:12" x14ac:dyDescent="0.2">
      <c r="C490" s="25"/>
      <c r="D490" s="25"/>
      <c r="E490" s="25"/>
      <c r="F490" s="25"/>
      <c r="G490" s="25"/>
      <c r="H490" s="25"/>
      <c r="I490" s="249"/>
      <c r="J490" s="249"/>
      <c r="K490" s="249"/>
      <c r="L490" s="249"/>
    </row>
    <row r="491" spans="3:12" x14ac:dyDescent="0.2">
      <c r="C491" s="25"/>
      <c r="D491" s="25"/>
      <c r="E491" s="25"/>
      <c r="F491" s="25"/>
      <c r="G491" s="25"/>
      <c r="H491" s="25"/>
      <c r="I491" s="249"/>
      <c r="J491" s="249"/>
      <c r="K491" s="249"/>
      <c r="L491" s="249"/>
    </row>
    <row r="492" spans="3:12" x14ac:dyDescent="0.2">
      <c r="C492" s="25"/>
      <c r="D492" s="25"/>
      <c r="E492" s="25"/>
      <c r="F492" s="25"/>
      <c r="G492" s="25"/>
      <c r="H492" s="25"/>
      <c r="I492" s="249"/>
      <c r="J492" s="249"/>
      <c r="K492" s="249"/>
      <c r="L492" s="249"/>
    </row>
    <row r="493" spans="3:12" x14ac:dyDescent="0.2">
      <c r="C493" s="25"/>
      <c r="D493" s="25"/>
      <c r="E493" s="25"/>
      <c r="F493" s="25"/>
      <c r="G493" s="25"/>
      <c r="H493" s="25"/>
      <c r="I493" s="249"/>
      <c r="J493" s="249"/>
      <c r="K493" s="249"/>
      <c r="L493" s="249"/>
    </row>
    <row r="494" spans="3:12" x14ac:dyDescent="0.2">
      <c r="C494" s="25"/>
      <c r="D494" s="25"/>
      <c r="E494" s="25"/>
      <c r="F494" s="25"/>
      <c r="G494" s="25"/>
      <c r="H494" s="25"/>
      <c r="I494" s="249"/>
      <c r="J494" s="249"/>
      <c r="K494" s="249"/>
      <c r="L494" s="249"/>
    </row>
    <row r="495" spans="3:12" x14ac:dyDescent="0.2">
      <c r="C495" s="25"/>
      <c r="D495" s="25"/>
      <c r="E495" s="25"/>
      <c r="F495" s="25"/>
      <c r="G495" s="25"/>
      <c r="H495" s="25"/>
      <c r="I495" s="249"/>
      <c r="J495" s="249"/>
      <c r="K495" s="249"/>
      <c r="L495" s="249"/>
    </row>
    <row r="496" spans="3:12" x14ac:dyDescent="0.2">
      <c r="C496" s="25"/>
      <c r="D496" s="25"/>
      <c r="E496" s="25"/>
      <c r="F496" s="25"/>
      <c r="G496" s="25"/>
      <c r="H496" s="25"/>
      <c r="I496" s="249"/>
      <c r="J496" s="249"/>
      <c r="K496" s="249"/>
      <c r="L496" s="249"/>
    </row>
    <row r="497" spans="3:12" x14ac:dyDescent="0.2">
      <c r="C497" s="25"/>
      <c r="D497" s="25"/>
      <c r="E497" s="25"/>
      <c r="F497" s="25"/>
      <c r="G497" s="25"/>
      <c r="H497" s="25"/>
      <c r="I497" s="249"/>
      <c r="J497" s="249"/>
      <c r="K497" s="249"/>
      <c r="L497" s="249"/>
    </row>
    <row r="498" spans="3:12" x14ac:dyDescent="0.2">
      <c r="C498" s="25"/>
      <c r="D498" s="25"/>
      <c r="E498" s="25"/>
      <c r="F498" s="25"/>
      <c r="G498" s="25"/>
      <c r="H498" s="25"/>
      <c r="I498" s="249"/>
      <c r="J498" s="249"/>
      <c r="K498" s="249"/>
      <c r="L498" s="249"/>
    </row>
    <row r="499" spans="3:12" x14ac:dyDescent="0.2">
      <c r="C499" s="25"/>
      <c r="D499" s="25"/>
      <c r="E499" s="25"/>
      <c r="F499" s="25"/>
      <c r="G499" s="25"/>
      <c r="H499" s="25"/>
      <c r="I499" s="249"/>
      <c r="J499" s="249"/>
      <c r="K499" s="249"/>
      <c r="L499" s="249"/>
    </row>
    <row r="500" spans="3:12" x14ac:dyDescent="0.2">
      <c r="C500" s="25"/>
      <c r="D500" s="25"/>
      <c r="E500" s="25"/>
      <c r="F500" s="25"/>
      <c r="G500" s="25"/>
      <c r="H500" s="25"/>
      <c r="I500" s="249"/>
      <c r="J500" s="249"/>
      <c r="K500" s="249"/>
      <c r="L500" s="249"/>
    </row>
    <row r="501" spans="3:12" x14ac:dyDescent="0.2">
      <c r="C501" s="25"/>
      <c r="D501" s="25"/>
      <c r="E501" s="25"/>
      <c r="F501" s="25"/>
      <c r="G501" s="25"/>
      <c r="H501" s="25"/>
      <c r="I501" s="249"/>
      <c r="J501" s="249"/>
      <c r="K501" s="249"/>
      <c r="L501" s="249"/>
    </row>
    <row r="502" spans="3:12" x14ac:dyDescent="0.2">
      <c r="C502" s="25"/>
      <c r="D502" s="25"/>
      <c r="E502" s="25"/>
      <c r="F502" s="25"/>
      <c r="G502" s="25"/>
      <c r="H502" s="25"/>
      <c r="I502" s="249"/>
      <c r="J502" s="249"/>
      <c r="K502" s="249"/>
      <c r="L502" s="249"/>
    </row>
    <row r="503" spans="3:12" x14ac:dyDescent="0.2">
      <c r="C503" s="25"/>
      <c r="D503" s="25"/>
      <c r="E503" s="25"/>
      <c r="F503" s="25"/>
      <c r="G503" s="25"/>
      <c r="H503" s="25"/>
      <c r="I503" s="249"/>
      <c r="J503" s="249"/>
      <c r="K503" s="249"/>
      <c r="L503" s="249"/>
    </row>
    <row r="504" spans="3:12" x14ac:dyDescent="0.2">
      <c r="C504" s="25"/>
      <c r="D504" s="25"/>
      <c r="E504" s="25"/>
      <c r="F504" s="25"/>
      <c r="G504" s="25"/>
      <c r="H504" s="25"/>
      <c r="I504" s="249"/>
      <c r="J504" s="249"/>
      <c r="K504" s="249"/>
      <c r="L504" s="249"/>
    </row>
    <row r="505" spans="3:12" x14ac:dyDescent="0.2">
      <c r="C505" s="25"/>
      <c r="D505" s="25"/>
      <c r="E505" s="25"/>
      <c r="F505" s="25"/>
      <c r="G505" s="25"/>
      <c r="H505" s="25"/>
      <c r="I505" s="249"/>
      <c r="J505" s="249"/>
      <c r="K505" s="249"/>
      <c r="L505" s="249"/>
    </row>
    <row r="506" spans="3:12" x14ac:dyDescent="0.2">
      <c r="C506" s="25"/>
      <c r="D506" s="25"/>
      <c r="E506" s="25"/>
      <c r="F506" s="25"/>
      <c r="G506" s="25"/>
      <c r="H506" s="25"/>
      <c r="I506" s="249"/>
      <c r="J506" s="249"/>
      <c r="K506" s="249"/>
      <c r="L506" s="249"/>
    </row>
    <row r="507" spans="3:12" x14ac:dyDescent="0.2">
      <c r="C507" s="25"/>
      <c r="D507" s="25"/>
      <c r="E507" s="25"/>
      <c r="F507" s="25"/>
      <c r="G507" s="25"/>
      <c r="H507" s="25"/>
      <c r="I507" s="249"/>
      <c r="J507" s="249"/>
      <c r="K507" s="249"/>
      <c r="L507" s="249"/>
    </row>
    <row r="508" spans="3:12" x14ac:dyDescent="0.2">
      <c r="C508" s="25"/>
      <c r="D508" s="25"/>
      <c r="E508" s="25"/>
      <c r="F508" s="25"/>
      <c r="G508" s="25"/>
      <c r="H508" s="25"/>
      <c r="I508" s="249"/>
      <c r="J508" s="249"/>
      <c r="K508" s="249"/>
      <c r="L508" s="249"/>
    </row>
    <row r="509" spans="3:12" x14ac:dyDescent="0.2">
      <c r="C509" s="25"/>
      <c r="D509" s="25"/>
      <c r="E509" s="25"/>
      <c r="F509" s="25"/>
      <c r="G509" s="25"/>
      <c r="H509" s="25"/>
      <c r="I509" s="249"/>
      <c r="J509" s="249"/>
      <c r="K509" s="249"/>
      <c r="L509" s="249"/>
    </row>
    <row r="510" spans="3:12" x14ac:dyDescent="0.2">
      <c r="C510" s="25"/>
      <c r="D510" s="25"/>
      <c r="E510" s="25"/>
      <c r="F510" s="25"/>
      <c r="G510" s="25"/>
      <c r="H510" s="25"/>
      <c r="I510" s="249"/>
      <c r="J510" s="249"/>
      <c r="K510" s="249"/>
      <c r="L510" s="249"/>
    </row>
    <row r="511" spans="3:12" x14ac:dyDescent="0.2">
      <c r="C511" s="25"/>
      <c r="D511" s="25"/>
      <c r="E511" s="25"/>
      <c r="F511" s="25"/>
      <c r="G511" s="25"/>
      <c r="H511" s="25"/>
      <c r="I511" s="249"/>
      <c r="J511" s="249"/>
      <c r="K511" s="249"/>
      <c r="L511" s="249"/>
    </row>
    <row r="512" spans="3:12" x14ac:dyDescent="0.2">
      <c r="C512" s="25"/>
      <c r="D512" s="25"/>
      <c r="E512" s="25"/>
      <c r="F512" s="25"/>
      <c r="G512" s="25"/>
      <c r="H512" s="25"/>
      <c r="I512" s="249"/>
      <c r="J512" s="249"/>
      <c r="K512" s="249"/>
      <c r="L512" s="249"/>
    </row>
    <row r="513" spans="3:12" x14ac:dyDescent="0.2">
      <c r="C513" s="25"/>
      <c r="D513" s="25"/>
      <c r="E513" s="25"/>
      <c r="F513" s="25"/>
      <c r="G513" s="25"/>
      <c r="H513" s="25"/>
      <c r="I513" s="249"/>
      <c r="J513" s="249"/>
      <c r="K513" s="249"/>
      <c r="L513" s="249"/>
    </row>
    <row r="514" spans="3:12" x14ac:dyDescent="0.2">
      <c r="C514" s="25"/>
      <c r="D514" s="25"/>
      <c r="E514" s="25"/>
      <c r="F514" s="25"/>
      <c r="G514" s="25"/>
      <c r="H514" s="25"/>
      <c r="I514" s="249"/>
      <c r="J514" s="249"/>
      <c r="K514" s="249"/>
      <c r="L514" s="249"/>
    </row>
    <row r="515" spans="3:12" x14ac:dyDescent="0.2">
      <c r="C515" s="25"/>
      <c r="D515" s="25"/>
      <c r="E515" s="25"/>
      <c r="F515" s="25"/>
      <c r="G515" s="25"/>
      <c r="H515" s="25"/>
      <c r="I515" s="249"/>
      <c r="J515" s="249"/>
      <c r="K515" s="249"/>
      <c r="L515" s="249"/>
    </row>
    <row r="516" spans="3:12" x14ac:dyDescent="0.2">
      <c r="C516" s="25"/>
      <c r="D516" s="25"/>
      <c r="E516" s="25"/>
      <c r="F516" s="25"/>
      <c r="G516" s="25"/>
      <c r="H516" s="25"/>
      <c r="I516" s="249"/>
      <c r="J516" s="249"/>
      <c r="K516" s="249"/>
      <c r="L516" s="249"/>
    </row>
    <row r="517" spans="3:12" x14ac:dyDescent="0.2">
      <c r="C517" s="25"/>
      <c r="D517" s="25"/>
      <c r="E517" s="25"/>
      <c r="F517" s="25"/>
      <c r="G517" s="25"/>
      <c r="H517" s="25"/>
      <c r="I517" s="249"/>
      <c r="J517" s="249"/>
      <c r="K517" s="249"/>
      <c r="L517" s="249"/>
    </row>
    <row r="518" spans="3:12" x14ac:dyDescent="0.2">
      <c r="C518" s="25"/>
      <c r="D518" s="25"/>
      <c r="E518" s="25"/>
      <c r="F518" s="25"/>
      <c r="G518" s="25"/>
      <c r="H518" s="25"/>
      <c r="I518" s="249"/>
      <c r="J518" s="249"/>
      <c r="K518" s="249"/>
      <c r="L518" s="249"/>
    </row>
    <row r="519" spans="3:12" x14ac:dyDescent="0.2">
      <c r="C519" s="25"/>
      <c r="D519" s="25"/>
      <c r="E519" s="25"/>
      <c r="F519" s="25"/>
      <c r="G519" s="25"/>
      <c r="H519" s="25"/>
      <c r="I519" s="249"/>
      <c r="J519" s="249"/>
      <c r="K519" s="249"/>
      <c r="L519" s="249"/>
    </row>
    <row r="520" spans="3:12" x14ac:dyDescent="0.2">
      <c r="C520" s="25"/>
      <c r="D520" s="25"/>
      <c r="E520" s="25"/>
      <c r="F520" s="25"/>
      <c r="G520" s="25"/>
      <c r="H520" s="25"/>
      <c r="I520" s="249"/>
      <c r="J520" s="249"/>
      <c r="K520" s="249"/>
      <c r="L520" s="249"/>
    </row>
    <row r="521" spans="3:12" x14ac:dyDescent="0.2">
      <c r="C521" s="25"/>
      <c r="D521" s="25"/>
      <c r="E521" s="25"/>
      <c r="F521" s="25"/>
      <c r="G521" s="25"/>
      <c r="H521" s="25"/>
      <c r="I521" s="249"/>
      <c r="J521" s="249"/>
      <c r="K521" s="249"/>
      <c r="L521" s="249"/>
    </row>
    <row r="522" spans="3:12" x14ac:dyDescent="0.2">
      <c r="C522" s="25"/>
      <c r="D522" s="25"/>
      <c r="E522" s="25"/>
      <c r="F522" s="25"/>
      <c r="G522" s="25"/>
      <c r="H522" s="25"/>
      <c r="I522" s="249"/>
      <c r="J522" s="249"/>
      <c r="K522" s="249"/>
      <c r="L522" s="249"/>
    </row>
    <row r="523" spans="3:12" x14ac:dyDescent="0.2">
      <c r="C523" s="25"/>
      <c r="D523" s="25"/>
      <c r="E523" s="25"/>
      <c r="F523" s="25"/>
      <c r="G523" s="25"/>
      <c r="H523" s="25"/>
      <c r="I523" s="249"/>
      <c r="J523" s="249"/>
      <c r="K523" s="249"/>
      <c r="L523" s="249"/>
    </row>
    <row r="524" spans="3:12" x14ac:dyDescent="0.2">
      <c r="C524" s="25"/>
      <c r="D524" s="25"/>
      <c r="E524" s="25"/>
      <c r="F524" s="25"/>
      <c r="G524" s="25"/>
      <c r="H524" s="25"/>
      <c r="I524" s="249"/>
      <c r="J524" s="249"/>
      <c r="K524" s="249"/>
      <c r="L524" s="249"/>
    </row>
    <row r="525" spans="3:12" x14ac:dyDescent="0.2">
      <c r="C525" s="25"/>
      <c r="D525" s="25"/>
      <c r="E525" s="25"/>
      <c r="F525" s="25"/>
      <c r="G525" s="25"/>
      <c r="H525" s="25"/>
      <c r="I525" s="249"/>
      <c r="J525" s="249"/>
      <c r="K525" s="249"/>
      <c r="L525" s="249"/>
    </row>
    <row r="526" spans="3:12" x14ac:dyDescent="0.2">
      <c r="C526" s="25"/>
      <c r="D526" s="25"/>
      <c r="E526" s="25"/>
      <c r="F526" s="25"/>
      <c r="G526" s="25"/>
      <c r="H526" s="25"/>
      <c r="I526" s="249"/>
      <c r="J526" s="249"/>
      <c r="K526" s="249"/>
      <c r="L526" s="249"/>
    </row>
    <row r="527" spans="3:12" x14ac:dyDescent="0.2">
      <c r="C527" s="25"/>
      <c r="D527" s="25"/>
      <c r="E527" s="25"/>
      <c r="F527" s="25"/>
      <c r="G527" s="25"/>
      <c r="H527" s="25"/>
      <c r="I527" s="249"/>
      <c r="J527" s="249"/>
      <c r="K527" s="249"/>
      <c r="L527" s="249"/>
    </row>
    <row r="528" spans="3:12" x14ac:dyDescent="0.2">
      <c r="C528" s="25"/>
      <c r="D528" s="25"/>
      <c r="E528" s="25"/>
      <c r="F528" s="25"/>
      <c r="G528" s="25"/>
      <c r="H528" s="25"/>
      <c r="I528" s="249"/>
      <c r="J528" s="249"/>
      <c r="K528" s="249"/>
      <c r="L528" s="249"/>
    </row>
    <row r="529" spans="3:12" x14ac:dyDescent="0.2">
      <c r="C529" s="25"/>
      <c r="D529" s="25"/>
      <c r="E529" s="25"/>
      <c r="F529" s="25"/>
      <c r="G529" s="25"/>
      <c r="H529" s="25"/>
      <c r="I529" s="249"/>
      <c r="J529" s="249"/>
      <c r="K529" s="249"/>
      <c r="L529" s="249"/>
    </row>
    <row r="530" spans="3:12" x14ac:dyDescent="0.2">
      <c r="C530" s="25"/>
      <c r="D530" s="25"/>
      <c r="E530" s="25"/>
      <c r="F530" s="25"/>
      <c r="G530" s="25"/>
      <c r="H530" s="25"/>
      <c r="I530" s="249"/>
      <c r="J530" s="249"/>
      <c r="K530" s="249"/>
      <c r="L530" s="249"/>
    </row>
    <row r="531" spans="3:12" x14ac:dyDescent="0.2">
      <c r="C531" s="25"/>
      <c r="D531" s="25"/>
      <c r="E531" s="25"/>
      <c r="F531" s="25"/>
      <c r="G531" s="25"/>
      <c r="H531" s="25"/>
      <c r="I531" s="249"/>
      <c r="J531" s="249"/>
      <c r="K531" s="249"/>
      <c r="L531" s="249"/>
    </row>
    <row r="532" spans="3:12" x14ac:dyDescent="0.2">
      <c r="C532" s="25"/>
      <c r="D532" s="25"/>
      <c r="E532" s="25"/>
      <c r="F532" s="25"/>
      <c r="G532" s="25"/>
      <c r="H532" s="25"/>
      <c r="I532" s="249"/>
      <c r="J532" s="249"/>
      <c r="K532" s="249"/>
      <c r="L532" s="249"/>
    </row>
    <row r="533" spans="3:12" x14ac:dyDescent="0.2">
      <c r="C533" s="25"/>
      <c r="D533" s="25"/>
      <c r="E533" s="25"/>
      <c r="F533" s="25"/>
      <c r="G533" s="25"/>
      <c r="H533" s="25"/>
      <c r="I533" s="249"/>
      <c r="J533" s="249"/>
      <c r="K533" s="249"/>
      <c r="L533" s="249"/>
    </row>
    <row r="534" spans="3:12" x14ac:dyDescent="0.2">
      <c r="C534" s="25"/>
      <c r="D534" s="25"/>
      <c r="E534" s="25"/>
      <c r="F534" s="25"/>
      <c r="G534" s="25"/>
      <c r="H534" s="25"/>
      <c r="I534" s="249"/>
      <c r="J534" s="249"/>
      <c r="K534" s="249"/>
      <c r="L534" s="249"/>
    </row>
    <row r="535" spans="3:12" x14ac:dyDescent="0.2">
      <c r="C535" s="25"/>
      <c r="D535" s="25"/>
      <c r="E535" s="25"/>
      <c r="F535" s="25"/>
      <c r="G535" s="25"/>
      <c r="H535" s="25"/>
      <c r="I535" s="249"/>
      <c r="J535" s="249"/>
      <c r="K535" s="249"/>
      <c r="L535" s="249"/>
    </row>
    <row r="536" spans="3:12" x14ac:dyDescent="0.2">
      <c r="C536" s="25"/>
      <c r="D536" s="25"/>
      <c r="E536" s="25"/>
      <c r="F536" s="25"/>
      <c r="G536" s="25"/>
      <c r="H536" s="25"/>
      <c r="I536" s="249"/>
      <c r="J536" s="249"/>
      <c r="K536" s="249"/>
      <c r="L536" s="249"/>
    </row>
    <row r="537" spans="3:12" x14ac:dyDescent="0.2">
      <c r="C537" s="25"/>
      <c r="D537" s="25"/>
      <c r="E537" s="25"/>
      <c r="F537" s="25"/>
      <c r="G537" s="25"/>
      <c r="H537" s="25"/>
      <c r="I537" s="249"/>
      <c r="J537" s="249"/>
      <c r="K537" s="249"/>
      <c r="L537" s="249"/>
    </row>
    <row r="538" spans="3:12" x14ac:dyDescent="0.2">
      <c r="C538" s="25"/>
      <c r="D538" s="25"/>
      <c r="E538" s="25"/>
      <c r="F538" s="25"/>
      <c r="G538" s="25"/>
      <c r="H538" s="25"/>
      <c r="I538" s="249"/>
      <c r="J538" s="249"/>
      <c r="K538" s="249"/>
      <c r="L538" s="249"/>
    </row>
    <row r="539" spans="3:12" x14ac:dyDescent="0.2">
      <c r="C539" s="25"/>
      <c r="D539" s="25"/>
      <c r="E539" s="25"/>
      <c r="F539" s="25"/>
      <c r="G539" s="25"/>
      <c r="H539" s="25"/>
      <c r="I539" s="249"/>
      <c r="J539" s="249"/>
      <c r="K539" s="249"/>
      <c r="L539" s="249"/>
    </row>
    <row r="540" spans="3:12" x14ac:dyDescent="0.2">
      <c r="C540" s="25"/>
      <c r="D540" s="25"/>
      <c r="E540" s="25"/>
      <c r="F540" s="25"/>
      <c r="G540" s="25"/>
      <c r="H540" s="25"/>
      <c r="I540" s="249"/>
      <c r="J540" s="249"/>
      <c r="K540" s="249"/>
      <c r="L540" s="249"/>
    </row>
    <row r="541" spans="3:12" x14ac:dyDescent="0.2">
      <c r="C541" s="25"/>
      <c r="D541" s="25"/>
      <c r="E541" s="25"/>
      <c r="F541" s="25"/>
      <c r="G541" s="25"/>
      <c r="H541" s="25"/>
      <c r="I541" s="249"/>
      <c r="J541" s="249"/>
      <c r="K541" s="249"/>
      <c r="L541" s="249"/>
    </row>
    <row r="542" spans="3:12" x14ac:dyDescent="0.2">
      <c r="C542" s="25"/>
      <c r="D542" s="25"/>
      <c r="E542" s="25"/>
      <c r="F542" s="25"/>
      <c r="G542" s="25"/>
      <c r="H542" s="25"/>
      <c r="I542" s="249"/>
      <c r="J542" s="249"/>
      <c r="K542" s="249"/>
      <c r="L542" s="249"/>
    </row>
    <row r="543" spans="3:12" x14ac:dyDescent="0.2">
      <c r="C543" s="25"/>
      <c r="D543" s="25"/>
      <c r="E543" s="25"/>
      <c r="F543" s="25"/>
      <c r="G543" s="25"/>
      <c r="H543" s="25"/>
      <c r="I543" s="249"/>
      <c r="J543" s="249"/>
      <c r="K543" s="249"/>
      <c r="L543" s="249"/>
    </row>
    <row r="544" spans="3:12" x14ac:dyDescent="0.2">
      <c r="C544" s="25"/>
      <c r="D544" s="25"/>
      <c r="E544" s="25"/>
      <c r="F544" s="25"/>
      <c r="G544" s="25"/>
      <c r="H544" s="25"/>
      <c r="I544" s="249"/>
      <c r="J544" s="249"/>
      <c r="K544" s="249"/>
      <c r="L544" s="249"/>
    </row>
    <row r="545" spans="3:12" x14ac:dyDescent="0.2">
      <c r="C545" s="25"/>
      <c r="D545" s="25"/>
      <c r="E545" s="25"/>
      <c r="F545" s="25"/>
      <c r="G545" s="25"/>
      <c r="H545" s="25"/>
      <c r="I545" s="249"/>
      <c r="J545" s="249"/>
      <c r="K545" s="249"/>
      <c r="L545" s="249"/>
    </row>
    <row r="546" spans="3:12" x14ac:dyDescent="0.2">
      <c r="C546" s="25"/>
      <c r="D546" s="25"/>
      <c r="E546" s="25"/>
      <c r="F546" s="25"/>
      <c r="G546" s="25"/>
      <c r="H546" s="25"/>
      <c r="I546" s="249"/>
      <c r="J546" s="249"/>
      <c r="K546" s="249"/>
      <c r="L546" s="249"/>
    </row>
    <row r="547" spans="3:12" x14ac:dyDescent="0.2">
      <c r="C547" s="25"/>
      <c r="D547" s="25"/>
      <c r="E547" s="25"/>
      <c r="F547" s="25"/>
      <c r="G547" s="25"/>
      <c r="H547" s="25"/>
      <c r="I547" s="249"/>
      <c r="J547" s="249"/>
      <c r="K547" s="249"/>
      <c r="L547" s="249"/>
    </row>
    <row r="548" spans="3:12" x14ac:dyDescent="0.2">
      <c r="C548" s="25"/>
      <c r="D548" s="25"/>
      <c r="E548" s="25"/>
      <c r="F548" s="25"/>
      <c r="G548" s="25"/>
      <c r="H548" s="25"/>
      <c r="I548" s="249"/>
      <c r="J548" s="249"/>
      <c r="K548" s="249"/>
      <c r="L548" s="249"/>
    </row>
    <row r="549" spans="3:12" x14ac:dyDescent="0.2">
      <c r="C549" s="25"/>
      <c r="D549" s="25"/>
      <c r="E549" s="25"/>
      <c r="F549" s="25"/>
      <c r="G549" s="25"/>
      <c r="H549" s="25"/>
      <c r="I549" s="249"/>
      <c r="J549" s="249"/>
      <c r="K549" s="249"/>
      <c r="L549" s="249"/>
    </row>
    <row r="550" spans="3:12" x14ac:dyDescent="0.2">
      <c r="C550" s="25"/>
      <c r="D550" s="25"/>
      <c r="E550" s="25"/>
      <c r="F550" s="25"/>
      <c r="G550" s="25"/>
      <c r="H550" s="25"/>
      <c r="I550" s="249"/>
      <c r="J550" s="249"/>
      <c r="K550" s="249"/>
      <c r="L550" s="249"/>
    </row>
    <row r="551" spans="3:12" x14ac:dyDescent="0.2">
      <c r="C551" s="25"/>
      <c r="D551" s="25"/>
      <c r="E551" s="25"/>
      <c r="F551" s="25"/>
      <c r="G551" s="25"/>
      <c r="H551" s="25"/>
      <c r="I551" s="249"/>
      <c r="J551" s="249"/>
      <c r="K551" s="249"/>
      <c r="L551" s="249"/>
    </row>
    <row r="552" spans="3:12" x14ac:dyDescent="0.2">
      <c r="C552" s="25"/>
      <c r="D552" s="25"/>
      <c r="E552" s="25"/>
      <c r="F552" s="25"/>
      <c r="G552" s="25"/>
      <c r="H552" s="25"/>
      <c r="I552" s="249"/>
      <c r="J552" s="249"/>
      <c r="K552" s="249"/>
      <c r="L552" s="249"/>
    </row>
    <row r="553" spans="3:12" x14ac:dyDescent="0.2">
      <c r="C553" s="25"/>
      <c r="D553" s="25"/>
      <c r="E553" s="25"/>
      <c r="F553" s="25"/>
      <c r="G553" s="25"/>
      <c r="H553" s="25"/>
      <c r="I553" s="249"/>
      <c r="J553" s="249"/>
      <c r="K553" s="249"/>
      <c r="L553" s="249"/>
    </row>
    <row r="554" spans="3:12" x14ac:dyDescent="0.2">
      <c r="C554" s="25"/>
      <c r="D554" s="25"/>
      <c r="E554" s="25"/>
      <c r="F554" s="25"/>
      <c r="G554" s="25"/>
      <c r="H554" s="25"/>
      <c r="I554" s="249"/>
      <c r="J554" s="249"/>
      <c r="K554" s="249"/>
      <c r="L554" s="249"/>
    </row>
    <row r="555" spans="3:12" x14ac:dyDescent="0.2">
      <c r="C555" s="25"/>
      <c r="D555" s="25"/>
      <c r="E555" s="25"/>
      <c r="F555" s="25"/>
      <c r="G555" s="25"/>
      <c r="H555" s="25"/>
      <c r="I555" s="249"/>
      <c r="J555" s="249"/>
      <c r="K555" s="249"/>
      <c r="L555" s="249"/>
    </row>
    <row r="556" spans="3:12" x14ac:dyDescent="0.2">
      <c r="C556" s="25"/>
      <c r="D556" s="25"/>
      <c r="E556" s="25"/>
      <c r="F556" s="25"/>
      <c r="G556" s="25"/>
      <c r="H556" s="25"/>
      <c r="I556" s="249"/>
      <c r="J556" s="249"/>
      <c r="K556" s="249"/>
      <c r="L556" s="249"/>
    </row>
    <row r="557" spans="3:12" x14ac:dyDescent="0.2">
      <c r="C557" s="25"/>
      <c r="D557" s="25"/>
      <c r="E557" s="25"/>
      <c r="F557" s="25"/>
      <c r="G557" s="25"/>
      <c r="H557" s="25"/>
      <c r="I557" s="249"/>
      <c r="J557" s="249"/>
      <c r="K557" s="249"/>
      <c r="L557" s="249"/>
    </row>
    <row r="558" spans="3:12" x14ac:dyDescent="0.2">
      <c r="C558" s="25"/>
      <c r="D558" s="25"/>
      <c r="E558" s="25"/>
      <c r="F558" s="25"/>
      <c r="G558" s="25"/>
      <c r="H558" s="25"/>
      <c r="I558" s="249"/>
      <c r="J558" s="249"/>
      <c r="K558" s="249"/>
      <c r="L558" s="249"/>
    </row>
    <row r="559" spans="3:12" x14ac:dyDescent="0.2">
      <c r="C559" s="25"/>
      <c r="D559" s="25"/>
      <c r="E559" s="25"/>
      <c r="F559" s="25"/>
      <c r="G559" s="25"/>
      <c r="H559" s="25"/>
      <c r="I559" s="249"/>
      <c r="J559" s="249"/>
      <c r="K559" s="249"/>
      <c r="L559" s="249"/>
    </row>
    <row r="560" spans="3:12" x14ac:dyDescent="0.2">
      <c r="C560" s="25"/>
      <c r="D560" s="25"/>
      <c r="E560" s="25"/>
      <c r="F560" s="25"/>
      <c r="G560" s="25"/>
      <c r="H560" s="25"/>
      <c r="I560" s="249"/>
      <c r="J560" s="249"/>
      <c r="K560" s="249"/>
      <c r="L560" s="249"/>
    </row>
    <row r="561" spans="3:12" x14ac:dyDescent="0.2">
      <c r="C561" s="25"/>
      <c r="D561" s="25"/>
      <c r="E561" s="25"/>
      <c r="F561" s="25"/>
      <c r="G561" s="25"/>
      <c r="H561" s="25"/>
      <c r="I561" s="249"/>
      <c r="J561" s="249"/>
      <c r="K561" s="249"/>
      <c r="L561" s="249"/>
    </row>
    <row r="562" spans="3:12" x14ac:dyDescent="0.2">
      <c r="C562" s="25"/>
      <c r="D562" s="25"/>
      <c r="E562" s="25"/>
      <c r="F562" s="25"/>
      <c r="G562" s="25"/>
      <c r="H562" s="25"/>
      <c r="I562" s="249"/>
      <c r="J562" s="249"/>
      <c r="K562" s="249"/>
      <c r="L562" s="249"/>
    </row>
    <row r="563" spans="3:12" x14ac:dyDescent="0.2">
      <c r="C563" s="25"/>
      <c r="D563" s="25"/>
      <c r="E563" s="25"/>
      <c r="F563" s="25"/>
      <c r="G563" s="25"/>
      <c r="H563" s="25"/>
      <c r="I563" s="249"/>
      <c r="J563" s="249"/>
      <c r="K563" s="249"/>
      <c r="L563" s="249"/>
    </row>
    <row r="564" spans="3:12" x14ac:dyDescent="0.2">
      <c r="C564" s="25"/>
      <c r="D564" s="25"/>
      <c r="E564" s="25"/>
      <c r="F564" s="25"/>
      <c r="G564" s="25"/>
      <c r="H564" s="25"/>
      <c r="I564" s="249"/>
      <c r="J564" s="249"/>
      <c r="K564" s="249"/>
      <c r="L564" s="249"/>
    </row>
    <row r="565" spans="3:12" x14ac:dyDescent="0.2">
      <c r="C565" s="25"/>
      <c r="D565" s="25"/>
      <c r="E565" s="25"/>
      <c r="F565" s="25"/>
      <c r="G565" s="25"/>
      <c r="H565" s="25"/>
      <c r="I565" s="249"/>
      <c r="J565" s="249"/>
      <c r="K565" s="249"/>
      <c r="L565" s="249"/>
    </row>
    <row r="566" spans="3:12" x14ac:dyDescent="0.2">
      <c r="C566" s="25"/>
      <c r="D566" s="25"/>
      <c r="E566" s="25"/>
      <c r="F566" s="25"/>
      <c r="G566" s="25"/>
      <c r="H566" s="25"/>
      <c r="I566" s="249"/>
      <c r="J566" s="249"/>
      <c r="K566" s="249"/>
      <c r="L566" s="249"/>
    </row>
    <row r="567" spans="3:12" x14ac:dyDescent="0.2">
      <c r="C567" s="25"/>
      <c r="D567" s="25"/>
      <c r="E567" s="25"/>
      <c r="F567" s="25"/>
      <c r="G567" s="25"/>
      <c r="H567" s="25"/>
      <c r="I567" s="249"/>
      <c r="J567" s="249"/>
      <c r="K567" s="249"/>
      <c r="L567" s="249"/>
    </row>
    <row r="568" spans="3:12" x14ac:dyDescent="0.2">
      <c r="C568" s="25"/>
      <c r="D568" s="25"/>
      <c r="E568" s="25"/>
      <c r="F568" s="25"/>
      <c r="G568" s="25"/>
      <c r="H568" s="25"/>
      <c r="I568" s="249"/>
      <c r="J568" s="249"/>
      <c r="K568" s="249"/>
      <c r="L568" s="249"/>
    </row>
    <row r="569" spans="3:12" x14ac:dyDescent="0.2">
      <c r="C569" s="25"/>
      <c r="D569" s="25"/>
      <c r="E569" s="25"/>
      <c r="F569" s="25"/>
      <c r="G569" s="25"/>
      <c r="H569" s="25"/>
      <c r="I569" s="249"/>
      <c r="J569" s="249"/>
      <c r="K569" s="249"/>
      <c r="L569" s="249"/>
    </row>
    <row r="570" spans="3:12" x14ac:dyDescent="0.2">
      <c r="C570" s="25"/>
      <c r="D570" s="25"/>
      <c r="E570" s="25"/>
      <c r="F570" s="25"/>
      <c r="G570" s="25"/>
      <c r="H570" s="25"/>
      <c r="I570" s="249"/>
      <c r="J570" s="249"/>
      <c r="K570" s="249"/>
      <c r="L570" s="249"/>
    </row>
    <row r="571" spans="3:12" x14ac:dyDescent="0.2">
      <c r="C571" s="25"/>
      <c r="D571" s="25"/>
      <c r="E571" s="25"/>
      <c r="F571" s="25"/>
      <c r="G571" s="25"/>
      <c r="H571" s="25"/>
      <c r="I571" s="249"/>
      <c r="J571" s="249"/>
      <c r="K571" s="249"/>
      <c r="L571" s="249"/>
    </row>
    <row r="572" spans="3:12" x14ac:dyDescent="0.2">
      <c r="C572" s="25"/>
      <c r="D572" s="25"/>
      <c r="E572" s="25"/>
      <c r="F572" s="25"/>
      <c r="G572" s="25"/>
      <c r="H572" s="25"/>
      <c r="I572" s="249"/>
      <c r="J572" s="249"/>
      <c r="K572" s="249"/>
      <c r="L572" s="249"/>
    </row>
    <row r="573" spans="3:12" x14ac:dyDescent="0.2">
      <c r="C573" s="25"/>
      <c r="D573" s="25"/>
      <c r="E573" s="25"/>
      <c r="F573" s="25"/>
      <c r="G573" s="25"/>
      <c r="H573" s="25"/>
      <c r="I573" s="249"/>
      <c r="J573" s="249"/>
      <c r="K573" s="249"/>
      <c r="L573" s="249"/>
    </row>
    <row r="574" spans="3:12" x14ac:dyDescent="0.2">
      <c r="C574" s="25"/>
      <c r="D574" s="25"/>
      <c r="E574" s="25"/>
      <c r="F574" s="25"/>
      <c r="G574" s="25"/>
      <c r="H574" s="25"/>
      <c r="I574" s="249"/>
      <c r="J574" s="249"/>
      <c r="K574" s="249"/>
      <c r="L574" s="249"/>
    </row>
    <row r="575" spans="3:12" x14ac:dyDescent="0.2">
      <c r="C575" s="25"/>
      <c r="D575" s="25"/>
      <c r="E575" s="25"/>
      <c r="F575" s="25"/>
      <c r="G575" s="25"/>
      <c r="H575" s="25"/>
      <c r="I575" s="249"/>
      <c r="J575" s="249"/>
      <c r="K575" s="249"/>
      <c r="L575" s="249"/>
    </row>
    <row r="576" spans="3:12" x14ac:dyDescent="0.2">
      <c r="C576" s="25"/>
      <c r="D576" s="25"/>
      <c r="E576" s="25"/>
      <c r="F576" s="25"/>
      <c r="G576" s="25"/>
      <c r="H576" s="25"/>
      <c r="I576" s="249"/>
      <c r="J576" s="249"/>
      <c r="K576" s="249"/>
      <c r="L576" s="249"/>
    </row>
    <row r="577" spans="3:12" x14ac:dyDescent="0.2">
      <c r="C577" s="25"/>
      <c r="D577" s="25"/>
      <c r="E577" s="25"/>
      <c r="F577" s="25"/>
      <c r="G577" s="25"/>
      <c r="H577" s="25"/>
      <c r="I577" s="249"/>
      <c r="J577" s="249"/>
      <c r="K577" s="249"/>
      <c r="L577" s="249"/>
    </row>
    <row r="578" spans="3:12" x14ac:dyDescent="0.2">
      <c r="C578" s="25"/>
      <c r="D578" s="25"/>
      <c r="E578" s="25"/>
      <c r="F578" s="25"/>
      <c r="G578" s="25"/>
      <c r="H578" s="25"/>
      <c r="I578" s="249"/>
      <c r="J578" s="249"/>
      <c r="K578" s="249"/>
      <c r="L578" s="249"/>
    </row>
    <row r="579" spans="3:12" x14ac:dyDescent="0.2">
      <c r="C579" s="25"/>
      <c r="D579" s="25"/>
      <c r="E579" s="25"/>
      <c r="F579" s="25"/>
      <c r="G579" s="25"/>
      <c r="H579" s="25"/>
      <c r="I579" s="249"/>
      <c r="J579" s="249"/>
      <c r="K579" s="249"/>
      <c r="L579" s="249"/>
    </row>
    <row r="580" spans="3:12" x14ac:dyDescent="0.2">
      <c r="C580" s="25"/>
      <c r="D580" s="25"/>
      <c r="E580" s="25"/>
      <c r="F580" s="25"/>
      <c r="G580" s="25"/>
      <c r="H580" s="25"/>
      <c r="I580" s="249"/>
      <c r="J580" s="249"/>
      <c r="K580" s="249"/>
      <c r="L580" s="249"/>
    </row>
    <row r="581" spans="3:12" x14ac:dyDescent="0.2">
      <c r="C581" s="25"/>
      <c r="D581" s="25"/>
      <c r="E581" s="25"/>
      <c r="F581" s="25"/>
      <c r="G581" s="25"/>
      <c r="H581" s="25"/>
      <c r="I581" s="249"/>
      <c r="J581" s="249"/>
      <c r="K581" s="249"/>
      <c r="L581" s="249"/>
    </row>
    <row r="582" spans="3:12" x14ac:dyDescent="0.2">
      <c r="C582" s="25"/>
      <c r="D582" s="25"/>
      <c r="E582" s="25"/>
      <c r="F582" s="25"/>
      <c r="G582" s="25"/>
      <c r="H582" s="25"/>
      <c r="I582" s="249"/>
      <c r="J582" s="249"/>
      <c r="K582" s="249"/>
      <c r="L582" s="249"/>
    </row>
    <row r="583" spans="3:12" x14ac:dyDescent="0.2">
      <c r="C583" s="25"/>
      <c r="D583" s="25"/>
      <c r="E583" s="25"/>
      <c r="F583" s="25"/>
      <c r="G583" s="25"/>
      <c r="H583" s="25"/>
      <c r="I583" s="249"/>
      <c r="J583" s="249"/>
      <c r="K583" s="249"/>
      <c r="L583" s="249"/>
    </row>
    <row r="584" spans="3:12" x14ac:dyDescent="0.2">
      <c r="C584" s="25"/>
      <c r="D584" s="25"/>
      <c r="E584" s="25"/>
      <c r="F584" s="25"/>
      <c r="G584" s="25"/>
      <c r="H584" s="25"/>
      <c r="I584" s="249"/>
      <c r="J584" s="249"/>
      <c r="K584" s="249"/>
      <c r="L584" s="249"/>
    </row>
    <row r="585" spans="3:12" x14ac:dyDescent="0.2">
      <c r="C585" s="25"/>
      <c r="D585" s="25"/>
      <c r="E585" s="25"/>
      <c r="F585" s="25"/>
      <c r="G585" s="25"/>
      <c r="H585" s="25"/>
      <c r="I585" s="249"/>
      <c r="J585" s="249"/>
      <c r="K585" s="249"/>
      <c r="L585" s="249"/>
    </row>
    <row r="586" spans="3:12" x14ac:dyDescent="0.2">
      <c r="C586" s="25"/>
      <c r="D586" s="25"/>
      <c r="E586" s="25"/>
      <c r="F586" s="25"/>
      <c r="G586" s="25"/>
      <c r="H586" s="25"/>
      <c r="I586" s="249"/>
      <c r="J586" s="249"/>
      <c r="K586" s="249"/>
      <c r="L586" s="249"/>
    </row>
    <row r="587" spans="3:12" x14ac:dyDescent="0.2">
      <c r="C587" s="25"/>
      <c r="D587" s="25"/>
      <c r="E587" s="25"/>
      <c r="F587" s="25"/>
      <c r="G587" s="25"/>
      <c r="H587" s="25"/>
      <c r="I587" s="249"/>
      <c r="J587" s="249"/>
      <c r="K587" s="249"/>
      <c r="L587" s="249"/>
    </row>
    <row r="588" spans="3:12" x14ac:dyDescent="0.2">
      <c r="C588" s="25"/>
      <c r="D588" s="25"/>
      <c r="E588" s="25"/>
      <c r="F588" s="25"/>
      <c r="G588" s="25"/>
      <c r="H588" s="25"/>
      <c r="I588" s="249"/>
      <c r="J588" s="249"/>
      <c r="K588" s="249"/>
      <c r="L588" s="249"/>
    </row>
    <row r="589" spans="3:12" x14ac:dyDescent="0.2">
      <c r="C589" s="25"/>
      <c r="D589" s="25"/>
      <c r="E589" s="25"/>
      <c r="F589" s="25"/>
      <c r="G589" s="25"/>
      <c r="H589" s="25"/>
      <c r="I589" s="249"/>
      <c r="J589" s="249"/>
      <c r="K589" s="249"/>
      <c r="L589" s="249"/>
    </row>
    <row r="590" spans="3:12" x14ac:dyDescent="0.2">
      <c r="C590" s="25"/>
      <c r="D590" s="25"/>
      <c r="E590" s="25"/>
      <c r="F590" s="25"/>
      <c r="G590" s="25"/>
      <c r="H590" s="25"/>
      <c r="I590" s="249"/>
      <c r="J590" s="249"/>
      <c r="K590" s="249"/>
      <c r="L590" s="249"/>
    </row>
    <row r="591" spans="3:12" x14ac:dyDescent="0.2">
      <c r="C591" s="25"/>
      <c r="D591" s="25"/>
      <c r="E591" s="25"/>
      <c r="F591" s="25"/>
      <c r="G591" s="25"/>
      <c r="H591" s="25"/>
      <c r="I591" s="249"/>
      <c r="J591" s="249"/>
      <c r="K591" s="249"/>
      <c r="L591" s="249"/>
    </row>
    <row r="592" spans="3:12" x14ac:dyDescent="0.2">
      <c r="C592" s="25"/>
      <c r="D592" s="25"/>
      <c r="E592" s="25"/>
      <c r="F592" s="25"/>
      <c r="G592" s="25"/>
      <c r="H592" s="25"/>
      <c r="I592" s="249"/>
      <c r="J592" s="249"/>
      <c r="K592" s="249"/>
      <c r="L592" s="249"/>
    </row>
    <row r="593" spans="3:12" x14ac:dyDescent="0.2">
      <c r="C593" s="25"/>
      <c r="D593" s="25"/>
      <c r="E593" s="25"/>
      <c r="F593" s="25"/>
      <c r="G593" s="25"/>
      <c r="H593" s="25"/>
      <c r="I593" s="249"/>
      <c r="J593" s="249"/>
      <c r="K593" s="249"/>
      <c r="L593" s="249"/>
    </row>
    <row r="594" spans="3:12" x14ac:dyDescent="0.2">
      <c r="C594" s="25"/>
      <c r="D594" s="25"/>
      <c r="E594" s="25"/>
      <c r="F594" s="25"/>
      <c r="G594" s="25"/>
      <c r="H594" s="25"/>
      <c r="I594" s="249"/>
      <c r="J594" s="249"/>
      <c r="K594" s="249"/>
      <c r="L594" s="249"/>
    </row>
    <row r="595" spans="3:12" x14ac:dyDescent="0.2">
      <c r="C595" s="25"/>
      <c r="D595" s="25"/>
      <c r="E595" s="25"/>
      <c r="F595" s="25"/>
      <c r="G595" s="25"/>
      <c r="H595" s="25"/>
      <c r="I595" s="249"/>
      <c r="J595" s="249"/>
      <c r="K595" s="249"/>
      <c r="L595" s="249"/>
    </row>
    <row r="596" spans="3:12" x14ac:dyDescent="0.2">
      <c r="C596" s="25"/>
      <c r="D596" s="25"/>
      <c r="E596" s="25"/>
      <c r="F596" s="25"/>
      <c r="G596" s="25"/>
      <c r="H596" s="25"/>
      <c r="I596" s="249"/>
      <c r="J596" s="249"/>
      <c r="K596" s="249"/>
      <c r="L596" s="249"/>
    </row>
    <row r="597" spans="3:12" x14ac:dyDescent="0.2">
      <c r="C597" s="25"/>
      <c r="D597" s="25"/>
      <c r="E597" s="25"/>
      <c r="F597" s="25"/>
      <c r="G597" s="25"/>
      <c r="H597" s="25"/>
      <c r="I597" s="249"/>
      <c r="J597" s="249"/>
      <c r="K597" s="249"/>
      <c r="L597" s="249"/>
    </row>
    <row r="598" spans="3:12" x14ac:dyDescent="0.2">
      <c r="C598" s="25"/>
      <c r="D598" s="25"/>
      <c r="E598" s="25"/>
      <c r="F598" s="25"/>
      <c r="G598" s="25"/>
      <c r="H598" s="25"/>
      <c r="I598" s="249"/>
      <c r="J598" s="249"/>
      <c r="K598" s="249"/>
      <c r="L598" s="249"/>
    </row>
    <row r="599" spans="3:12" x14ac:dyDescent="0.2">
      <c r="C599" s="25"/>
      <c r="D599" s="25"/>
      <c r="E599" s="25"/>
      <c r="F599" s="25"/>
      <c r="G599" s="25"/>
      <c r="H599" s="25"/>
      <c r="I599" s="249"/>
      <c r="J599" s="249"/>
      <c r="K599" s="249"/>
      <c r="L599" s="249"/>
    </row>
    <row r="600" spans="3:12" x14ac:dyDescent="0.2">
      <c r="C600" s="25"/>
      <c r="D600" s="25"/>
      <c r="E600" s="25"/>
      <c r="F600" s="25"/>
      <c r="G600" s="25"/>
      <c r="H600" s="25"/>
      <c r="I600" s="249"/>
      <c r="J600" s="249"/>
      <c r="K600" s="249"/>
      <c r="L600" s="249"/>
    </row>
    <row r="601" spans="3:12" x14ac:dyDescent="0.2">
      <c r="C601" s="25"/>
      <c r="D601" s="25"/>
      <c r="E601" s="25"/>
      <c r="F601" s="25"/>
      <c r="G601" s="25"/>
      <c r="H601" s="25"/>
      <c r="I601" s="249"/>
      <c r="J601" s="249"/>
      <c r="K601" s="249"/>
      <c r="L601" s="249"/>
    </row>
    <row r="602" spans="3:12" x14ac:dyDescent="0.2">
      <c r="C602" s="25"/>
      <c r="D602" s="25"/>
      <c r="E602" s="25"/>
      <c r="F602" s="25"/>
      <c r="G602" s="25"/>
      <c r="H602" s="25"/>
      <c r="I602" s="249"/>
      <c r="J602" s="249"/>
      <c r="K602" s="249"/>
      <c r="L602" s="249"/>
    </row>
    <row r="603" spans="3:12" x14ac:dyDescent="0.2">
      <c r="C603" s="25"/>
      <c r="D603" s="25"/>
      <c r="E603" s="25"/>
      <c r="F603" s="25"/>
      <c r="G603" s="25"/>
      <c r="H603" s="25"/>
      <c r="I603" s="249"/>
      <c r="J603" s="249"/>
      <c r="K603" s="249"/>
      <c r="L603" s="249"/>
    </row>
    <row r="604" spans="3:12" x14ac:dyDescent="0.2">
      <c r="C604" s="25"/>
      <c r="D604" s="25"/>
      <c r="E604" s="25"/>
      <c r="F604" s="25"/>
      <c r="G604" s="25"/>
      <c r="H604" s="25"/>
      <c r="I604" s="249"/>
      <c r="J604" s="249"/>
      <c r="K604" s="249"/>
      <c r="L604" s="249"/>
    </row>
    <row r="605" spans="3:12" x14ac:dyDescent="0.2">
      <c r="C605" s="25"/>
      <c r="D605" s="25"/>
      <c r="E605" s="25"/>
      <c r="F605" s="25"/>
      <c r="G605" s="25"/>
      <c r="H605" s="25"/>
      <c r="I605" s="249"/>
      <c r="J605" s="249"/>
      <c r="K605" s="249"/>
      <c r="L605" s="249"/>
    </row>
    <row r="606" spans="3:12" x14ac:dyDescent="0.2">
      <c r="C606" s="25"/>
      <c r="D606" s="25"/>
      <c r="E606" s="25"/>
      <c r="F606" s="25"/>
      <c r="G606" s="25"/>
      <c r="H606" s="25"/>
      <c r="I606" s="249"/>
      <c r="J606" s="249"/>
      <c r="K606" s="249"/>
      <c r="L606" s="249"/>
    </row>
    <row r="607" spans="3:12" x14ac:dyDescent="0.2">
      <c r="C607" s="25"/>
      <c r="D607" s="25"/>
      <c r="E607" s="25"/>
      <c r="F607" s="25"/>
      <c r="G607" s="25"/>
      <c r="H607" s="25"/>
      <c r="I607" s="249"/>
      <c r="J607" s="249"/>
      <c r="K607" s="249"/>
      <c r="L607" s="249"/>
    </row>
    <row r="608" spans="3:12" x14ac:dyDescent="0.2">
      <c r="C608" s="25"/>
      <c r="D608" s="25"/>
      <c r="E608" s="25"/>
      <c r="F608" s="25"/>
      <c r="G608" s="25"/>
      <c r="H608" s="25"/>
      <c r="I608" s="249"/>
      <c r="J608" s="249"/>
      <c r="K608" s="249"/>
      <c r="L608" s="249"/>
    </row>
    <row r="609" spans="3:12" x14ac:dyDescent="0.2">
      <c r="C609" s="25"/>
      <c r="D609" s="25"/>
      <c r="E609" s="25"/>
      <c r="F609" s="25"/>
      <c r="G609" s="25"/>
      <c r="H609" s="25"/>
      <c r="I609" s="249"/>
      <c r="J609" s="249"/>
      <c r="K609" s="249"/>
      <c r="L609" s="249"/>
    </row>
    <row r="610" spans="3:12" x14ac:dyDescent="0.2">
      <c r="C610" s="25"/>
      <c r="D610" s="25"/>
      <c r="E610" s="25"/>
      <c r="F610" s="25"/>
      <c r="G610" s="25"/>
      <c r="H610" s="25"/>
      <c r="I610" s="249"/>
      <c r="J610" s="249"/>
      <c r="K610" s="249"/>
      <c r="L610" s="249"/>
    </row>
    <row r="611" spans="3:12" x14ac:dyDescent="0.2">
      <c r="C611" s="25"/>
      <c r="D611" s="25"/>
      <c r="E611" s="25"/>
      <c r="F611" s="25"/>
      <c r="G611" s="25"/>
      <c r="H611" s="25"/>
      <c r="I611" s="249"/>
      <c r="J611" s="249"/>
      <c r="K611" s="249"/>
      <c r="L611" s="249"/>
    </row>
    <row r="612" spans="3:12" x14ac:dyDescent="0.2">
      <c r="C612" s="25"/>
      <c r="D612" s="25"/>
      <c r="E612" s="25"/>
      <c r="F612" s="25"/>
      <c r="G612" s="25"/>
      <c r="H612" s="25"/>
      <c r="I612" s="249"/>
      <c r="J612" s="249"/>
      <c r="K612" s="249"/>
      <c r="L612" s="249"/>
    </row>
    <row r="613" spans="3:12" x14ac:dyDescent="0.2">
      <c r="C613" s="25"/>
      <c r="D613" s="25"/>
      <c r="E613" s="25"/>
      <c r="F613" s="25"/>
      <c r="G613" s="25"/>
      <c r="H613" s="25"/>
      <c r="I613" s="249"/>
      <c r="J613" s="249"/>
      <c r="K613" s="249"/>
      <c r="L613" s="249"/>
    </row>
    <row r="614" spans="3:12" x14ac:dyDescent="0.2">
      <c r="C614" s="25"/>
      <c r="D614" s="25"/>
      <c r="E614" s="25"/>
      <c r="F614" s="25"/>
      <c r="G614" s="25"/>
      <c r="H614" s="25"/>
      <c r="I614" s="249"/>
      <c r="J614" s="249"/>
      <c r="K614" s="249"/>
      <c r="L614" s="249"/>
    </row>
    <row r="615" spans="3:12" x14ac:dyDescent="0.2">
      <c r="C615" s="25"/>
      <c r="D615" s="25"/>
      <c r="E615" s="25"/>
      <c r="F615" s="25"/>
      <c r="G615" s="25"/>
      <c r="H615" s="25"/>
      <c r="I615" s="249"/>
      <c r="J615" s="249"/>
      <c r="K615" s="249"/>
      <c r="L615" s="249"/>
    </row>
    <row r="616" spans="3:12" x14ac:dyDescent="0.2">
      <c r="C616" s="25"/>
      <c r="D616" s="25"/>
      <c r="E616" s="25"/>
      <c r="F616" s="25"/>
      <c r="G616" s="25"/>
      <c r="H616" s="25"/>
      <c r="I616" s="249"/>
      <c r="J616" s="249"/>
      <c r="K616" s="249"/>
      <c r="L616" s="249"/>
    </row>
    <row r="617" spans="3:12" x14ac:dyDescent="0.2">
      <c r="C617" s="25"/>
      <c r="D617" s="25"/>
      <c r="E617" s="25"/>
      <c r="F617" s="25"/>
      <c r="G617" s="25"/>
      <c r="H617" s="25"/>
      <c r="I617" s="249"/>
      <c r="J617" s="249"/>
      <c r="K617" s="249"/>
      <c r="L617" s="249"/>
    </row>
    <row r="618" spans="3:12" x14ac:dyDescent="0.2">
      <c r="C618" s="25"/>
      <c r="D618" s="25"/>
      <c r="E618" s="25"/>
      <c r="F618" s="25"/>
      <c r="G618" s="25"/>
      <c r="H618" s="25"/>
      <c r="I618" s="249"/>
      <c r="J618" s="249"/>
      <c r="K618" s="249"/>
      <c r="L618" s="249"/>
    </row>
    <row r="619" spans="3:12" x14ac:dyDescent="0.2">
      <c r="C619" s="25"/>
      <c r="D619" s="25"/>
      <c r="E619" s="25"/>
      <c r="F619" s="25"/>
      <c r="G619" s="25"/>
      <c r="H619" s="25"/>
      <c r="I619" s="249"/>
      <c r="J619" s="249"/>
      <c r="K619" s="249"/>
      <c r="L619" s="249"/>
    </row>
    <row r="620" spans="3:12" x14ac:dyDescent="0.2">
      <c r="C620" s="25"/>
      <c r="D620" s="25"/>
      <c r="E620" s="25"/>
      <c r="F620" s="25"/>
      <c r="G620" s="25"/>
      <c r="H620" s="25"/>
      <c r="I620" s="249"/>
      <c r="J620" s="249"/>
      <c r="K620" s="249"/>
      <c r="L620" s="249"/>
    </row>
    <row r="621" spans="3:12" x14ac:dyDescent="0.2">
      <c r="C621" s="25"/>
      <c r="D621" s="25"/>
      <c r="E621" s="25"/>
      <c r="F621" s="25"/>
      <c r="G621" s="25"/>
      <c r="H621" s="25"/>
      <c r="I621" s="249"/>
      <c r="J621" s="249"/>
      <c r="K621" s="249"/>
      <c r="L621" s="249"/>
    </row>
    <row r="622" spans="3:12" x14ac:dyDescent="0.2">
      <c r="C622" s="25"/>
      <c r="D622" s="25"/>
      <c r="E622" s="25"/>
      <c r="F622" s="25"/>
      <c r="G622" s="25"/>
      <c r="H622" s="25"/>
      <c r="I622" s="249"/>
      <c r="J622" s="249"/>
      <c r="K622" s="249"/>
      <c r="L622" s="249"/>
    </row>
    <row r="623" spans="3:12" x14ac:dyDescent="0.2">
      <c r="C623" s="25"/>
      <c r="D623" s="25"/>
      <c r="E623" s="25"/>
      <c r="F623" s="25"/>
      <c r="G623" s="25"/>
      <c r="H623" s="25"/>
      <c r="I623" s="249"/>
      <c r="J623" s="249"/>
      <c r="K623" s="249"/>
      <c r="L623" s="249"/>
    </row>
    <row r="624" spans="3:12" x14ac:dyDescent="0.2">
      <c r="C624" s="25"/>
      <c r="D624" s="25"/>
      <c r="E624" s="25"/>
      <c r="F624" s="25"/>
      <c r="G624" s="25"/>
      <c r="H624" s="25"/>
      <c r="I624" s="249"/>
      <c r="J624" s="249"/>
      <c r="K624" s="249"/>
      <c r="L624" s="249"/>
    </row>
    <row r="625" spans="3:12" x14ac:dyDescent="0.2">
      <c r="C625" s="25"/>
      <c r="D625" s="25"/>
      <c r="E625" s="25"/>
      <c r="F625" s="25"/>
      <c r="G625" s="25"/>
      <c r="H625" s="25"/>
      <c r="I625" s="249"/>
      <c r="J625" s="249"/>
      <c r="K625" s="249"/>
      <c r="L625" s="249"/>
    </row>
    <row r="626" spans="3:12" x14ac:dyDescent="0.2">
      <c r="C626" s="25"/>
      <c r="D626" s="25"/>
      <c r="E626" s="25"/>
      <c r="F626" s="25"/>
      <c r="G626" s="25"/>
      <c r="H626" s="25"/>
      <c r="I626" s="249"/>
      <c r="J626" s="249"/>
      <c r="K626" s="249"/>
      <c r="L626" s="249"/>
    </row>
    <row r="627" spans="3:12" x14ac:dyDescent="0.2">
      <c r="C627" s="25"/>
      <c r="D627" s="25"/>
      <c r="E627" s="25"/>
      <c r="F627" s="25"/>
      <c r="G627" s="25"/>
      <c r="H627" s="25"/>
      <c r="I627" s="249"/>
      <c r="J627" s="249"/>
      <c r="K627" s="249"/>
      <c r="L627" s="249"/>
    </row>
    <row r="628" spans="3:12" x14ac:dyDescent="0.2">
      <c r="C628" s="25"/>
      <c r="D628" s="25"/>
      <c r="E628" s="25"/>
      <c r="F628" s="25"/>
      <c r="G628" s="25"/>
      <c r="H628" s="25"/>
      <c r="I628" s="249"/>
      <c r="J628" s="249"/>
      <c r="K628" s="249"/>
      <c r="L628" s="249"/>
    </row>
    <row r="629" spans="3:12" x14ac:dyDescent="0.2">
      <c r="C629" s="25"/>
      <c r="D629" s="25"/>
      <c r="E629" s="25"/>
      <c r="F629" s="25"/>
      <c r="G629" s="25"/>
      <c r="H629" s="25"/>
      <c r="I629" s="249"/>
      <c r="J629" s="249"/>
      <c r="K629" s="249"/>
      <c r="L629" s="249"/>
    </row>
    <row r="630" spans="3:12" x14ac:dyDescent="0.2">
      <c r="C630" s="25"/>
      <c r="D630" s="25"/>
      <c r="E630" s="25"/>
      <c r="F630" s="25"/>
      <c r="G630" s="25"/>
      <c r="H630" s="25"/>
      <c r="I630" s="249"/>
      <c r="J630" s="249"/>
      <c r="K630" s="249"/>
      <c r="L630" s="249"/>
    </row>
    <row r="631" spans="3:12" x14ac:dyDescent="0.2">
      <c r="C631" s="25"/>
      <c r="D631" s="25"/>
      <c r="E631" s="25"/>
      <c r="F631" s="25"/>
      <c r="G631" s="25"/>
      <c r="H631" s="25"/>
      <c r="I631" s="249"/>
      <c r="J631" s="249"/>
      <c r="K631" s="249"/>
      <c r="L631" s="249"/>
    </row>
    <row r="632" spans="3:12" x14ac:dyDescent="0.2">
      <c r="C632" s="25"/>
      <c r="D632" s="25"/>
      <c r="E632" s="25"/>
      <c r="F632" s="25"/>
      <c r="G632" s="25"/>
      <c r="H632" s="25"/>
      <c r="I632" s="249"/>
      <c r="J632" s="249"/>
      <c r="K632" s="249"/>
      <c r="L632" s="249"/>
    </row>
    <row r="633" spans="3:12" x14ac:dyDescent="0.2">
      <c r="C633" s="25"/>
      <c r="D633" s="25"/>
      <c r="E633" s="25"/>
      <c r="F633" s="25"/>
      <c r="G633" s="25"/>
      <c r="H633" s="25"/>
      <c r="I633" s="249"/>
      <c r="J633" s="249"/>
      <c r="K633" s="249"/>
      <c r="L633" s="249"/>
    </row>
    <row r="634" spans="3:12" x14ac:dyDescent="0.2">
      <c r="C634" s="25"/>
      <c r="D634" s="25"/>
      <c r="E634" s="25"/>
      <c r="F634" s="25"/>
      <c r="G634" s="25"/>
      <c r="H634" s="25"/>
      <c r="I634" s="249"/>
      <c r="J634" s="249"/>
      <c r="K634" s="249"/>
      <c r="L634" s="249"/>
    </row>
    <row r="635" spans="3:12" x14ac:dyDescent="0.2">
      <c r="C635" s="25"/>
      <c r="D635" s="25"/>
      <c r="E635" s="25"/>
      <c r="F635" s="25"/>
      <c r="G635" s="25"/>
      <c r="H635" s="25"/>
      <c r="I635" s="249"/>
      <c r="J635" s="249"/>
      <c r="K635" s="249"/>
      <c r="L635" s="249"/>
    </row>
    <row r="636" spans="3:12" x14ac:dyDescent="0.2">
      <c r="C636" s="25"/>
      <c r="D636" s="25"/>
      <c r="E636" s="25"/>
      <c r="F636" s="25"/>
      <c r="G636" s="25"/>
      <c r="H636" s="25"/>
      <c r="I636" s="249"/>
      <c r="J636" s="249"/>
      <c r="K636" s="249"/>
      <c r="L636" s="249"/>
    </row>
    <row r="637" spans="3:12" x14ac:dyDescent="0.2">
      <c r="C637" s="25"/>
      <c r="D637" s="25"/>
      <c r="E637" s="25"/>
      <c r="F637" s="25"/>
      <c r="G637" s="25"/>
      <c r="H637" s="25"/>
      <c r="I637" s="249"/>
      <c r="J637" s="249"/>
      <c r="K637" s="249"/>
      <c r="L637" s="249"/>
    </row>
    <row r="638" spans="3:12" x14ac:dyDescent="0.2">
      <c r="C638" s="25"/>
      <c r="D638" s="25"/>
      <c r="E638" s="25"/>
      <c r="F638" s="25"/>
      <c r="G638" s="25"/>
      <c r="H638" s="25"/>
      <c r="I638" s="249"/>
      <c r="J638" s="249"/>
      <c r="K638" s="249"/>
      <c r="L638" s="249"/>
    </row>
    <row r="639" spans="3:12" x14ac:dyDescent="0.2">
      <c r="C639" s="25"/>
      <c r="D639" s="25"/>
      <c r="E639" s="25"/>
      <c r="F639" s="25"/>
      <c r="G639" s="25"/>
      <c r="H639" s="25"/>
      <c r="I639" s="249"/>
      <c r="J639" s="249"/>
      <c r="K639" s="249"/>
      <c r="L639" s="249"/>
    </row>
    <row r="640" spans="3:12" x14ac:dyDescent="0.2">
      <c r="C640" s="25"/>
      <c r="D640" s="25"/>
      <c r="E640" s="25"/>
      <c r="F640" s="25"/>
      <c r="G640" s="25"/>
      <c r="H640" s="25"/>
      <c r="I640" s="249"/>
      <c r="J640" s="249"/>
      <c r="K640" s="249"/>
      <c r="L640" s="249"/>
    </row>
    <row r="641" spans="3:12" x14ac:dyDescent="0.2">
      <c r="C641" s="25"/>
      <c r="D641" s="25"/>
      <c r="E641" s="25"/>
      <c r="F641" s="25"/>
      <c r="G641" s="25"/>
      <c r="H641" s="25"/>
      <c r="I641" s="249"/>
      <c r="J641" s="249"/>
      <c r="K641" s="249"/>
      <c r="L641" s="249"/>
    </row>
    <row r="642" spans="3:12" x14ac:dyDescent="0.2">
      <c r="C642" s="25"/>
      <c r="D642" s="25"/>
      <c r="E642" s="25"/>
      <c r="F642" s="25"/>
      <c r="G642" s="25"/>
      <c r="H642" s="25"/>
      <c r="I642" s="249"/>
      <c r="J642" s="249"/>
      <c r="K642" s="249"/>
      <c r="L642" s="249"/>
    </row>
    <row r="643" spans="3:12" x14ac:dyDescent="0.2">
      <c r="C643" s="25"/>
      <c r="D643" s="25"/>
      <c r="E643" s="25"/>
      <c r="F643" s="25"/>
      <c r="G643" s="25"/>
      <c r="H643" s="25"/>
      <c r="I643" s="249"/>
      <c r="J643" s="249"/>
      <c r="K643" s="249"/>
      <c r="L643" s="249"/>
    </row>
    <row r="644" spans="3:12" x14ac:dyDescent="0.2">
      <c r="C644" s="25"/>
      <c r="D644" s="25"/>
      <c r="E644" s="25"/>
      <c r="F644" s="25"/>
      <c r="G644" s="25"/>
      <c r="H644" s="25"/>
      <c r="I644" s="249"/>
      <c r="J644" s="249"/>
      <c r="K644" s="249"/>
      <c r="L644" s="249"/>
    </row>
    <row r="645" spans="3:12" x14ac:dyDescent="0.2">
      <c r="C645" s="25"/>
      <c r="D645" s="25"/>
      <c r="E645" s="25"/>
      <c r="F645" s="25"/>
      <c r="G645" s="25"/>
      <c r="H645" s="25"/>
      <c r="I645" s="249"/>
      <c r="J645" s="249"/>
      <c r="K645" s="249"/>
      <c r="L645" s="249"/>
    </row>
    <row r="646" spans="3:12" x14ac:dyDescent="0.2">
      <c r="C646" s="25"/>
      <c r="D646" s="25"/>
      <c r="E646" s="25"/>
      <c r="F646" s="25"/>
      <c r="G646" s="25"/>
      <c r="H646" s="25"/>
      <c r="I646" s="249"/>
      <c r="J646" s="249"/>
      <c r="K646" s="249"/>
      <c r="L646" s="249"/>
    </row>
    <row r="647" spans="3:12" x14ac:dyDescent="0.2">
      <c r="C647" s="25"/>
      <c r="D647" s="25"/>
      <c r="E647" s="25"/>
      <c r="F647" s="25"/>
      <c r="G647" s="25"/>
      <c r="H647" s="25"/>
      <c r="I647" s="249"/>
      <c r="J647" s="249"/>
      <c r="K647" s="249"/>
      <c r="L647" s="249"/>
    </row>
    <row r="648" spans="3:12" x14ac:dyDescent="0.2">
      <c r="C648" s="25"/>
      <c r="D648" s="25"/>
      <c r="E648" s="25"/>
      <c r="F648" s="25"/>
      <c r="G648" s="25"/>
      <c r="H648" s="25"/>
      <c r="I648" s="249"/>
      <c r="J648" s="249"/>
      <c r="K648" s="249"/>
      <c r="L648" s="249"/>
    </row>
    <row r="649" spans="3:12" x14ac:dyDescent="0.2">
      <c r="C649" s="25"/>
      <c r="D649" s="25"/>
      <c r="E649" s="25"/>
      <c r="F649" s="25"/>
      <c r="G649" s="25"/>
      <c r="H649" s="25"/>
      <c r="I649" s="249"/>
      <c r="J649" s="249"/>
      <c r="K649" s="249"/>
      <c r="L649" s="249"/>
    </row>
    <row r="650" spans="3:12" x14ac:dyDescent="0.2">
      <c r="C650" s="25"/>
      <c r="D650" s="25"/>
      <c r="E650" s="25"/>
      <c r="F650" s="25"/>
      <c r="G650" s="25"/>
      <c r="H650" s="25"/>
      <c r="I650" s="249"/>
      <c r="J650" s="249"/>
      <c r="K650" s="249"/>
      <c r="L650" s="249"/>
    </row>
    <row r="651" spans="3:12" x14ac:dyDescent="0.2">
      <c r="C651" s="25"/>
      <c r="D651" s="25"/>
      <c r="E651" s="25"/>
      <c r="F651" s="25"/>
      <c r="G651" s="25"/>
      <c r="H651" s="25"/>
      <c r="I651" s="249"/>
      <c r="J651" s="249"/>
      <c r="K651" s="249"/>
      <c r="L651" s="249"/>
    </row>
    <row r="652" spans="3:12" x14ac:dyDescent="0.2">
      <c r="C652" s="25"/>
      <c r="D652" s="25"/>
      <c r="E652" s="25"/>
      <c r="F652" s="25"/>
      <c r="G652" s="25"/>
      <c r="H652" s="25"/>
      <c r="I652" s="249"/>
      <c r="J652" s="249"/>
      <c r="K652" s="249"/>
      <c r="L652" s="249"/>
    </row>
    <row r="653" spans="3:12" x14ac:dyDescent="0.2">
      <c r="C653" s="25"/>
      <c r="D653" s="25"/>
      <c r="E653" s="25"/>
      <c r="F653" s="25"/>
      <c r="G653" s="25"/>
      <c r="H653" s="25"/>
      <c r="I653" s="249"/>
      <c r="J653" s="249"/>
      <c r="K653" s="249"/>
      <c r="L653" s="249"/>
    </row>
    <row r="654" spans="3:12" x14ac:dyDescent="0.2">
      <c r="C654" s="25"/>
      <c r="D654" s="25"/>
      <c r="E654" s="25"/>
      <c r="F654" s="25"/>
      <c r="G654" s="25"/>
      <c r="H654" s="25"/>
      <c r="I654" s="249"/>
      <c r="J654" s="249"/>
      <c r="K654" s="249"/>
      <c r="L654" s="249"/>
    </row>
    <row r="655" spans="3:12" x14ac:dyDescent="0.2">
      <c r="C655" s="25"/>
      <c r="D655" s="25"/>
      <c r="E655" s="25"/>
      <c r="F655" s="25"/>
      <c r="G655" s="25"/>
      <c r="H655" s="25"/>
      <c r="I655" s="249"/>
      <c r="J655" s="249"/>
      <c r="K655" s="249"/>
      <c r="L655" s="249"/>
    </row>
    <row r="656" spans="3:12" x14ac:dyDescent="0.2">
      <c r="C656" s="25"/>
      <c r="D656" s="25"/>
      <c r="E656" s="25"/>
      <c r="F656" s="25"/>
      <c r="G656" s="25"/>
      <c r="H656" s="25"/>
      <c r="I656" s="249"/>
      <c r="J656" s="249"/>
      <c r="K656" s="249"/>
      <c r="L656" s="249"/>
    </row>
    <row r="657" spans="3:12" x14ac:dyDescent="0.2">
      <c r="C657" s="25"/>
      <c r="D657" s="25"/>
      <c r="E657" s="25"/>
      <c r="F657" s="25"/>
      <c r="G657" s="25"/>
      <c r="H657" s="25"/>
      <c r="I657" s="249"/>
      <c r="J657" s="249"/>
      <c r="K657" s="249"/>
      <c r="L657" s="249"/>
    </row>
    <row r="658" spans="3:12" x14ac:dyDescent="0.2">
      <c r="C658" s="25"/>
      <c r="D658" s="25"/>
      <c r="E658" s="25"/>
      <c r="F658" s="25"/>
      <c r="G658" s="25"/>
      <c r="H658" s="25"/>
      <c r="I658" s="249"/>
      <c r="J658" s="249"/>
      <c r="K658" s="249"/>
      <c r="L658" s="249"/>
    </row>
    <row r="659" spans="3:12" x14ac:dyDescent="0.2">
      <c r="C659" s="25"/>
      <c r="D659" s="25"/>
      <c r="E659" s="25"/>
      <c r="F659" s="25"/>
      <c r="G659" s="25"/>
      <c r="H659" s="25"/>
      <c r="I659" s="249"/>
      <c r="J659" s="249"/>
      <c r="K659" s="249"/>
      <c r="L659" s="249"/>
    </row>
    <row r="660" spans="3:12" x14ac:dyDescent="0.2">
      <c r="C660" s="25"/>
      <c r="D660" s="25"/>
      <c r="E660" s="25"/>
      <c r="F660" s="25"/>
      <c r="G660" s="25"/>
      <c r="H660" s="25"/>
      <c r="I660" s="249"/>
      <c r="J660" s="249"/>
      <c r="K660" s="249"/>
      <c r="L660" s="249"/>
    </row>
    <row r="661" spans="3:12" x14ac:dyDescent="0.2">
      <c r="C661" s="25"/>
      <c r="D661" s="25"/>
      <c r="E661" s="25"/>
      <c r="F661" s="25"/>
      <c r="G661" s="25"/>
      <c r="H661" s="25"/>
      <c r="I661" s="249"/>
      <c r="J661" s="249"/>
      <c r="K661" s="249"/>
      <c r="L661" s="249"/>
    </row>
    <row r="662" spans="3:12" x14ac:dyDescent="0.2">
      <c r="C662" s="25"/>
      <c r="D662" s="25"/>
      <c r="E662" s="25"/>
      <c r="F662" s="25"/>
      <c r="G662" s="25"/>
      <c r="H662" s="25"/>
      <c r="I662" s="249"/>
      <c r="J662" s="249"/>
      <c r="K662" s="249"/>
      <c r="L662" s="249"/>
    </row>
    <row r="663" spans="3:12" x14ac:dyDescent="0.2">
      <c r="C663" s="25"/>
      <c r="D663" s="25"/>
      <c r="E663" s="25"/>
      <c r="F663" s="25"/>
      <c r="G663" s="25"/>
      <c r="H663" s="25"/>
      <c r="I663" s="249"/>
      <c r="J663" s="249"/>
      <c r="K663" s="249"/>
      <c r="L663" s="249"/>
    </row>
    <row r="664" spans="3:12" x14ac:dyDescent="0.2">
      <c r="C664" s="25"/>
      <c r="D664" s="25"/>
      <c r="E664" s="25"/>
      <c r="F664" s="25"/>
      <c r="G664" s="25"/>
      <c r="H664" s="25"/>
      <c r="I664" s="249"/>
      <c r="J664" s="249"/>
      <c r="K664" s="249"/>
      <c r="L664" s="249"/>
    </row>
    <row r="665" spans="3:12" x14ac:dyDescent="0.2">
      <c r="C665" s="25"/>
      <c r="D665" s="25"/>
      <c r="E665" s="25"/>
      <c r="F665" s="25"/>
      <c r="G665" s="25"/>
      <c r="H665" s="25"/>
      <c r="I665" s="249"/>
      <c r="J665" s="249"/>
      <c r="K665" s="249"/>
      <c r="L665" s="249"/>
    </row>
    <row r="666" spans="3:12" x14ac:dyDescent="0.2">
      <c r="C666" s="25"/>
      <c r="D666" s="25"/>
      <c r="E666" s="25"/>
      <c r="F666" s="25"/>
      <c r="G666" s="25"/>
      <c r="H666" s="25"/>
      <c r="I666" s="249"/>
      <c r="J666" s="249"/>
      <c r="K666" s="249"/>
      <c r="L666" s="249"/>
    </row>
    <row r="667" spans="3:12" x14ac:dyDescent="0.2">
      <c r="C667" s="25"/>
      <c r="D667" s="25"/>
      <c r="E667" s="25"/>
      <c r="F667" s="25"/>
      <c r="G667" s="25"/>
      <c r="H667" s="25"/>
      <c r="I667" s="249"/>
      <c r="J667" s="249"/>
      <c r="K667" s="249"/>
      <c r="L667" s="249"/>
    </row>
    <row r="668" spans="3:12" x14ac:dyDescent="0.2">
      <c r="C668" s="25"/>
      <c r="D668" s="25"/>
      <c r="E668" s="25"/>
      <c r="F668" s="25"/>
      <c r="G668" s="25"/>
      <c r="H668" s="25"/>
      <c r="I668" s="249"/>
      <c r="J668" s="249"/>
      <c r="K668" s="249"/>
      <c r="L668" s="249"/>
    </row>
    <row r="669" spans="3:12" x14ac:dyDescent="0.2">
      <c r="C669" s="25"/>
      <c r="D669" s="25"/>
      <c r="E669" s="25"/>
      <c r="F669" s="25"/>
      <c r="G669" s="25"/>
      <c r="H669" s="25"/>
      <c r="I669" s="249"/>
      <c r="J669" s="249"/>
      <c r="K669" s="249"/>
      <c r="L669" s="249"/>
    </row>
    <row r="670" spans="3:12" x14ac:dyDescent="0.2">
      <c r="C670" s="25"/>
      <c r="D670" s="25"/>
      <c r="E670" s="25"/>
      <c r="F670" s="25"/>
      <c r="G670" s="25"/>
      <c r="H670" s="25"/>
      <c r="I670" s="249"/>
      <c r="J670" s="249"/>
      <c r="K670" s="249"/>
      <c r="L670" s="249"/>
    </row>
    <row r="671" spans="3:12" x14ac:dyDescent="0.2">
      <c r="C671" s="25"/>
      <c r="D671" s="25"/>
      <c r="E671" s="25"/>
      <c r="F671" s="25"/>
      <c r="G671" s="25"/>
      <c r="H671" s="25"/>
      <c r="I671" s="249"/>
      <c r="J671" s="249"/>
      <c r="K671" s="249"/>
      <c r="L671" s="249"/>
    </row>
    <row r="672" spans="3:12" x14ac:dyDescent="0.2">
      <c r="C672" s="25"/>
      <c r="D672" s="25"/>
      <c r="E672" s="25"/>
      <c r="F672" s="25"/>
      <c r="G672" s="25"/>
      <c r="H672" s="25"/>
      <c r="I672" s="249"/>
      <c r="J672" s="249"/>
      <c r="K672" s="249"/>
      <c r="L672" s="249"/>
    </row>
    <row r="673" spans="3:12" x14ac:dyDescent="0.2">
      <c r="C673" s="25"/>
      <c r="D673" s="25"/>
      <c r="E673" s="25"/>
      <c r="F673" s="25"/>
      <c r="G673" s="25"/>
      <c r="H673" s="25"/>
      <c r="I673" s="249"/>
      <c r="J673" s="249"/>
      <c r="K673" s="249"/>
      <c r="L673" s="249"/>
    </row>
    <row r="674" spans="3:12" x14ac:dyDescent="0.2">
      <c r="C674" s="25"/>
      <c r="D674" s="25"/>
      <c r="E674" s="25"/>
      <c r="F674" s="25"/>
      <c r="G674" s="25"/>
      <c r="H674" s="25"/>
      <c r="I674" s="249"/>
      <c r="J674" s="249"/>
      <c r="K674" s="249"/>
      <c r="L674" s="249"/>
    </row>
    <row r="675" spans="3:12" x14ac:dyDescent="0.2">
      <c r="C675" s="25"/>
      <c r="D675" s="25"/>
      <c r="E675" s="25"/>
      <c r="F675" s="25"/>
      <c r="G675" s="25"/>
      <c r="H675" s="25"/>
      <c r="I675" s="249"/>
      <c r="J675" s="249"/>
      <c r="K675" s="249"/>
      <c r="L675" s="249"/>
    </row>
    <row r="676" spans="3:12" x14ac:dyDescent="0.2">
      <c r="C676" s="25"/>
      <c r="D676" s="25"/>
      <c r="E676" s="25"/>
      <c r="F676" s="25"/>
      <c r="G676" s="25"/>
      <c r="H676" s="25"/>
      <c r="I676" s="249"/>
      <c r="J676" s="249"/>
      <c r="K676" s="249"/>
      <c r="L676" s="249"/>
    </row>
    <row r="677" spans="3:12" x14ac:dyDescent="0.2">
      <c r="C677" s="25"/>
      <c r="D677" s="25"/>
      <c r="E677" s="25"/>
      <c r="F677" s="25"/>
      <c r="G677" s="25"/>
      <c r="H677" s="25"/>
      <c r="I677" s="249"/>
      <c r="J677" s="249"/>
      <c r="K677" s="249"/>
      <c r="L677" s="249"/>
    </row>
    <row r="678" spans="3:12" x14ac:dyDescent="0.2">
      <c r="C678" s="25"/>
      <c r="D678" s="25"/>
      <c r="E678" s="25"/>
      <c r="F678" s="25"/>
      <c r="G678" s="25"/>
      <c r="H678" s="25"/>
      <c r="I678" s="249"/>
      <c r="J678" s="249"/>
      <c r="K678" s="249"/>
      <c r="L678" s="249"/>
    </row>
    <row r="679" spans="3:12" x14ac:dyDescent="0.2">
      <c r="C679" s="25"/>
      <c r="D679" s="25"/>
      <c r="E679" s="25"/>
      <c r="F679" s="25"/>
      <c r="G679" s="25"/>
      <c r="H679" s="25"/>
      <c r="I679" s="249"/>
      <c r="J679" s="249"/>
      <c r="K679" s="249"/>
      <c r="L679" s="249"/>
    </row>
    <row r="680" spans="3:12" x14ac:dyDescent="0.2">
      <c r="C680" s="25"/>
      <c r="D680" s="25"/>
      <c r="E680" s="25"/>
      <c r="F680" s="25"/>
      <c r="G680" s="25"/>
      <c r="H680" s="25"/>
      <c r="I680" s="249"/>
      <c r="J680" s="249"/>
      <c r="K680" s="249"/>
      <c r="L680" s="249"/>
    </row>
    <row r="681" spans="3:12" x14ac:dyDescent="0.2">
      <c r="C681" s="25"/>
      <c r="D681" s="25"/>
      <c r="E681" s="25"/>
      <c r="F681" s="25"/>
      <c r="G681" s="25"/>
      <c r="H681" s="25"/>
      <c r="I681" s="249"/>
      <c r="J681" s="249"/>
      <c r="K681" s="249"/>
      <c r="L681" s="249"/>
    </row>
    <row r="682" spans="3:12" x14ac:dyDescent="0.2">
      <c r="C682" s="25"/>
      <c r="D682" s="25"/>
      <c r="E682" s="25"/>
      <c r="F682" s="25"/>
      <c r="G682" s="25"/>
      <c r="H682" s="25"/>
      <c r="I682" s="249"/>
      <c r="J682" s="249"/>
      <c r="K682" s="249"/>
      <c r="L682" s="249"/>
    </row>
    <row r="683" spans="3:12" x14ac:dyDescent="0.2">
      <c r="C683" s="25"/>
      <c r="D683" s="25"/>
      <c r="E683" s="25"/>
      <c r="F683" s="25"/>
      <c r="G683" s="25"/>
      <c r="H683" s="25"/>
      <c r="I683" s="249"/>
      <c r="J683" s="249"/>
      <c r="K683" s="249"/>
      <c r="L683" s="249"/>
    </row>
    <row r="684" spans="3:12" x14ac:dyDescent="0.2">
      <c r="C684" s="25"/>
      <c r="D684" s="25"/>
      <c r="E684" s="25"/>
      <c r="F684" s="25"/>
      <c r="G684" s="25"/>
      <c r="H684" s="25"/>
      <c r="I684" s="249"/>
      <c r="J684" s="249"/>
      <c r="K684" s="249"/>
      <c r="L684" s="249"/>
    </row>
    <row r="685" spans="3:12" x14ac:dyDescent="0.2">
      <c r="C685" s="25"/>
      <c r="D685" s="25"/>
      <c r="E685" s="25"/>
      <c r="F685" s="25"/>
      <c r="G685" s="25"/>
      <c r="H685" s="25"/>
      <c r="I685" s="249"/>
      <c r="J685" s="249"/>
      <c r="K685" s="249"/>
      <c r="L685" s="249"/>
    </row>
    <row r="686" spans="3:12" x14ac:dyDescent="0.2">
      <c r="C686" s="25"/>
      <c r="D686" s="25"/>
      <c r="E686" s="25"/>
      <c r="F686" s="25"/>
      <c r="G686" s="25"/>
      <c r="H686" s="25"/>
      <c r="I686" s="249"/>
      <c r="J686" s="249"/>
      <c r="K686" s="249"/>
      <c r="L686" s="249"/>
    </row>
    <row r="687" spans="3:12" x14ac:dyDescent="0.2">
      <c r="C687" s="25"/>
      <c r="D687" s="25"/>
      <c r="E687" s="25"/>
      <c r="F687" s="25"/>
      <c r="G687" s="25"/>
      <c r="H687" s="25"/>
      <c r="I687" s="249"/>
      <c r="J687" s="249"/>
      <c r="K687" s="249"/>
      <c r="L687" s="249"/>
    </row>
    <row r="688" spans="3:12" x14ac:dyDescent="0.2">
      <c r="C688" s="25"/>
      <c r="D688" s="25"/>
      <c r="E688" s="25"/>
      <c r="F688" s="25"/>
      <c r="G688" s="25"/>
      <c r="H688" s="25"/>
      <c r="I688" s="249"/>
      <c r="J688" s="249"/>
      <c r="K688" s="249"/>
      <c r="L688" s="249"/>
    </row>
    <row r="689" spans="3:12" x14ac:dyDescent="0.2">
      <c r="C689" s="25"/>
      <c r="D689" s="25"/>
      <c r="E689" s="25"/>
      <c r="F689" s="25"/>
      <c r="G689" s="25"/>
      <c r="H689" s="25"/>
      <c r="I689" s="249"/>
      <c r="J689" s="249"/>
      <c r="K689" s="249"/>
      <c r="L689" s="249"/>
    </row>
    <row r="690" spans="3:12" x14ac:dyDescent="0.2">
      <c r="C690" s="25"/>
      <c r="D690" s="25"/>
      <c r="E690" s="25"/>
      <c r="F690" s="25"/>
      <c r="G690" s="25"/>
      <c r="H690" s="25"/>
      <c r="I690" s="249"/>
      <c r="J690" s="249"/>
      <c r="K690" s="249"/>
      <c r="L690" s="249"/>
    </row>
    <row r="691" spans="3:12" x14ac:dyDescent="0.2">
      <c r="C691" s="25"/>
      <c r="D691" s="25"/>
      <c r="E691" s="25"/>
      <c r="F691" s="25"/>
      <c r="G691" s="25"/>
      <c r="H691" s="25"/>
      <c r="I691" s="249"/>
      <c r="J691" s="249"/>
      <c r="K691" s="249"/>
      <c r="L691" s="249"/>
    </row>
    <row r="692" spans="3:12" x14ac:dyDescent="0.2">
      <c r="C692" s="25"/>
      <c r="D692" s="25"/>
      <c r="E692" s="25"/>
      <c r="F692" s="25"/>
      <c r="G692" s="25"/>
      <c r="H692" s="25"/>
      <c r="I692" s="249"/>
      <c r="J692" s="249"/>
      <c r="K692" s="249"/>
      <c r="L692" s="249"/>
    </row>
    <row r="693" spans="3:12" x14ac:dyDescent="0.2">
      <c r="C693" s="25"/>
      <c r="D693" s="25"/>
      <c r="E693" s="25"/>
      <c r="F693" s="25"/>
      <c r="G693" s="25"/>
      <c r="H693" s="25"/>
      <c r="I693" s="249"/>
      <c r="J693" s="249"/>
      <c r="K693" s="249"/>
      <c r="L693" s="249"/>
    </row>
    <row r="694" spans="3:12" x14ac:dyDescent="0.2">
      <c r="C694" s="25"/>
      <c r="D694" s="25"/>
      <c r="E694" s="25"/>
      <c r="F694" s="25"/>
      <c r="G694" s="25"/>
      <c r="H694" s="25"/>
      <c r="I694" s="249"/>
      <c r="J694" s="249"/>
      <c r="K694" s="249"/>
      <c r="L694" s="249"/>
    </row>
    <row r="695" spans="3:12" x14ac:dyDescent="0.2">
      <c r="C695" s="25"/>
      <c r="D695" s="25"/>
      <c r="E695" s="25"/>
      <c r="F695" s="25"/>
      <c r="G695" s="25"/>
      <c r="H695" s="25"/>
      <c r="I695" s="249"/>
      <c r="J695" s="249"/>
      <c r="K695" s="249"/>
      <c r="L695" s="249"/>
    </row>
    <row r="696" spans="3:12" x14ac:dyDescent="0.2">
      <c r="C696" s="25"/>
      <c r="D696" s="25"/>
      <c r="E696" s="25"/>
      <c r="F696" s="25"/>
      <c r="G696" s="25"/>
      <c r="H696" s="25"/>
      <c r="I696" s="249"/>
      <c r="J696" s="249"/>
      <c r="K696" s="249"/>
      <c r="L696" s="249"/>
    </row>
    <row r="697" spans="3:12" x14ac:dyDescent="0.2">
      <c r="C697" s="25"/>
      <c r="D697" s="25"/>
      <c r="E697" s="25"/>
      <c r="F697" s="25"/>
      <c r="G697" s="25"/>
      <c r="H697" s="25"/>
      <c r="I697" s="249"/>
      <c r="J697" s="249"/>
      <c r="K697" s="249"/>
      <c r="L697" s="249"/>
    </row>
    <row r="698" spans="3:12" x14ac:dyDescent="0.2">
      <c r="C698" s="25"/>
      <c r="D698" s="25"/>
      <c r="E698" s="25"/>
      <c r="F698" s="25"/>
      <c r="G698" s="25"/>
      <c r="H698" s="25"/>
      <c r="I698" s="249"/>
      <c r="J698" s="249"/>
      <c r="K698" s="249"/>
      <c r="L698" s="249"/>
    </row>
    <row r="699" spans="3:12" x14ac:dyDescent="0.2">
      <c r="C699" s="25"/>
      <c r="D699" s="25"/>
      <c r="E699" s="25"/>
      <c r="F699" s="25"/>
      <c r="G699" s="25"/>
      <c r="H699" s="25"/>
      <c r="I699" s="249"/>
      <c r="J699" s="249"/>
      <c r="K699" s="249"/>
      <c r="L699" s="249"/>
    </row>
    <row r="700" spans="3:12" x14ac:dyDescent="0.2">
      <c r="C700" s="25"/>
      <c r="D700" s="25"/>
      <c r="E700" s="25"/>
      <c r="F700" s="25"/>
      <c r="G700" s="25"/>
      <c r="H700" s="25"/>
      <c r="I700" s="249"/>
      <c r="J700" s="249"/>
      <c r="K700" s="249"/>
      <c r="L700" s="249"/>
    </row>
    <row r="701" spans="3:12" x14ac:dyDescent="0.2">
      <c r="C701" s="25"/>
      <c r="D701" s="25"/>
      <c r="E701" s="25"/>
      <c r="F701" s="25"/>
      <c r="G701" s="25"/>
      <c r="H701" s="25"/>
      <c r="I701" s="249"/>
      <c r="J701" s="249"/>
      <c r="K701" s="249"/>
      <c r="L701" s="249"/>
    </row>
    <row r="702" spans="3:12" x14ac:dyDescent="0.2">
      <c r="C702" s="25"/>
      <c r="D702" s="25"/>
      <c r="E702" s="25"/>
      <c r="F702" s="25"/>
      <c r="G702" s="25"/>
      <c r="H702" s="25"/>
      <c r="I702" s="249"/>
      <c r="J702" s="249"/>
      <c r="K702" s="249"/>
      <c r="L702" s="249"/>
    </row>
    <row r="703" spans="3:12" x14ac:dyDescent="0.2">
      <c r="C703" s="25"/>
      <c r="D703" s="25"/>
      <c r="E703" s="25"/>
      <c r="F703" s="25"/>
      <c r="G703" s="25"/>
      <c r="H703" s="25"/>
      <c r="I703" s="249"/>
      <c r="J703" s="249"/>
      <c r="K703" s="249"/>
      <c r="L703" s="249"/>
    </row>
    <row r="704" spans="3:12" x14ac:dyDescent="0.2">
      <c r="C704" s="25"/>
      <c r="D704" s="25"/>
      <c r="E704" s="25"/>
      <c r="F704" s="25"/>
      <c r="G704" s="25"/>
      <c r="H704" s="25"/>
      <c r="I704" s="249"/>
      <c r="J704" s="249"/>
      <c r="K704" s="249"/>
      <c r="L704" s="249"/>
    </row>
    <row r="705" spans="3:12" x14ac:dyDescent="0.2">
      <c r="C705" s="25"/>
      <c r="D705" s="25"/>
      <c r="E705" s="25"/>
      <c r="F705" s="25"/>
      <c r="G705" s="25"/>
      <c r="H705" s="25"/>
      <c r="I705" s="249"/>
      <c r="J705" s="249"/>
      <c r="K705" s="249"/>
      <c r="L705" s="249"/>
    </row>
    <row r="706" spans="3:12" x14ac:dyDescent="0.2">
      <c r="C706" s="25"/>
      <c r="D706" s="25"/>
      <c r="E706" s="25"/>
      <c r="F706" s="25"/>
      <c r="G706" s="25"/>
      <c r="H706" s="25"/>
      <c r="I706" s="249"/>
      <c r="J706" s="249"/>
      <c r="K706" s="249"/>
      <c r="L706" s="249"/>
    </row>
    <row r="707" spans="3:12" x14ac:dyDescent="0.2">
      <c r="C707" s="25"/>
      <c r="D707" s="25"/>
      <c r="E707" s="25"/>
      <c r="F707" s="25"/>
      <c r="G707" s="25"/>
      <c r="H707" s="25"/>
      <c r="I707" s="249"/>
      <c r="J707" s="249"/>
      <c r="K707" s="249"/>
      <c r="L707" s="249"/>
    </row>
    <row r="708" spans="3:12" x14ac:dyDescent="0.2">
      <c r="C708" s="25"/>
      <c r="D708" s="25"/>
      <c r="E708" s="25"/>
      <c r="F708" s="25"/>
      <c r="G708" s="25"/>
      <c r="H708" s="25"/>
      <c r="I708" s="249"/>
      <c r="J708" s="249"/>
      <c r="K708" s="249"/>
      <c r="L708" s="249"/>
    </row>
    <row r="709" spans="3:12" x14ac:dyDescent="0.2">
      <c r="C709" s="25"/>
      <c r="D709" s="25"/>
      <c r="E709" s="25"/>
      <c r="F709" s="25"/>
      <c r="G709" s="25"/>
      <c r="H709" s="25"/>
      <c r="I709" s="249"/>
      <c r="J709" s="249"/>
      <c r="K709" s="249"/>
      <c r="L709" s="249"/>
    </row>
    <row r="710" spans="3:12" x14ac:dyDescent="0.2">
      <c r="C710" s="25"/>
      <c r="D710" s="25"/>
      <c r="E710" s="25"/>
      <c r="F710" s="25"/>
      <c r="G710" s="25"/>
      <c r="H710" s="25"/>
      <c r="I710" s="249"/>
      <c r="J710" s="249"/>
      <c r="K710" s="249"/>
      <c r="L710" s="249"/>
    </row>
    <row r="711" spans="3:12" x14ac:dyDescent="0.2">
      <c r="C711" s="25"/>
      <c r="D711" s="25"/>
      <c r="E711" s="25"/>
      <c r="F711" s="25"/>
      <c r="G711" s="25"/>
      <c r="H711" s="25"/>
      <c r="I711" s="249"/>
      <c r="J711" s="249"/>
      <c r="K711" s="249"/>
      <c r="L711" s="249"/>
    </row>
    <row r="712" spans="3:12" x14ac:dyDescent="0.2">
      <c r="C712" s="25"/>
      <c r="D712" s="25"/>
      <c r="E712" s="25"/>
      <c r="F712" s="25"/>
      <c r="G712" s="25"/>
      <c r="H712" s="25"/>
      <c r="I712" s="249"/>
      <c r="J712" s="249"/>
      <c r="K712" s="249"/>
      <c r="L712" s="249"/>
    </row>
    <row r="713" spans="3:12" x14ac:dyDescent="0.2">
      <c r="C713" s="25"/>
      <c r="D713" s="25"/>
      <c r="E713" s="25"/>
      <c r="F713" s="25"/>
      <c r="G713" s="25"/>
      <c r="H713" s="25"/>
      <c r="I713" s="249"/>
      <c r="J713" s="249"/>
      <c r="K713" s="249"/>
      <c r="L713" s="249"/>
    </row>
    <row r="714" spans="3:12" x14ac:dyDescent="0.2">
      <c r="C714" s="25"/>
      <c r="D714" s="25"/>
      <c r="E714" s="25"/>
      <c r="F714" s="25"/>
      <c r="G714" s="25"/>
      <c r="H714" s="25"/>
      <c r="I714" s="249"/>
      <c r="J714" s="249"/>
      <c r="K714" s="249"/>
      <c r="L714" s="249"/>
    </row>
    <row r="715" spans="3:12" x14ac:dyDescent="0.2">
      <c r="C715" s="25"/>
      <c r="D715" s="25"/>
      <c r="E715" s="25"/>
      <c r="F715" s="25"/>
      <c r="G715" s="25"/>
      <c r="H715" s="25"/>
      <c r="I715" s="249"/>
      <c r="J715" s="249"/>
      <c r="K715" s="249"/>
      <c r="L715" s="249"/>
    </row>
    <row r="716" spans="3:12" x14ac:dyDescent="0.2">
      <c r="C716" s="25"/>
      <c r="D716" s="25"/>
      <c r="E716" s="25"/>
      <c r="F716" s="25"/>
      <c r="G716" s="25"/>
      <c r="H716" s="25"/>
      <c r="I716" s="249"/>
      <c r="J716" s="249"/>
      <c r="K716" s="249"/>
      <c r="L716" s="249"/>
    </row>
    <row r="717" spans="3:12" x14ac:dyDescent="0.2">
      <c r="C717" s="25"/>
      <c r="D717" s="25"/>
      <c r="E717" s="25"/>
      <c r="F717" s="25"/>
      <c r="G717" s="25"/>
      <c r="H717" s="25"/>
      <c r="I717" s="249"/>
      <c r="J717" s="249"/>
      <c r="K717" s="249"/>
      <c r="L717" s="249"/>
    </row>
    <row r="718" spans="3:12" x14ac:dyDescent="0.2">
      <c r="C718" s="25"/>
      <c r="D718" s="25"/>
      <c r="E718" s="25"/>
      <c r="F718" s="25"/>
      <c r="G718" s="25"/>
      <c r="H718" s="25"/>
      <c r="I718" s="249"/>
      <c r="J718" s="249"/>
      <c r="K718" s="249"/>
      <c r="L718" s="249"/>
    </row>
    <row r="719" spans="3:12" x14ac:dyDescent="0.2">
      <c r="C719" s="25"/>
      <c r="D719" s="25"/>
      <c r="E719" s="25"/>
      <c r="F719" s="25"/>
      <c r="G719" s="25"/>
      <c r="H719" s="25"/>
      <c r="I719" s="249"/>
      <c r="J719" s="249"/>
      <c r="K719" s="249"/>
      <c r="L719" s="249"/>
    </row>
    <row r="720" spans="3:12" x14ac:dyDescent="0.2">
      <c r="C720" s="25"/>
      <c r="D720" s="25"/>
      <c r="E720" s="25"/>
      <c r="F720" s="25"/>
      <c r="G720" s="25"/>
      <c r="H720" s="25"/>
      <c r="I720" s="249"/>
      <c r="J720" s="249"/>
      <c r="K720" s="249"/>
      <c r="L720" s="249"/>
    </row>
    <row r="721" spans="3:12" x14ac:dyDescent="0.2">
      <c r="C721" s="25"/>
      <c r="D721" s="25"/>
      <c r="E721" s="25"/>
      <c r="F721" s="25"/>
      <c r="G721" s="25"/>
      <c r="H721" s="25"/>
      <c r="I721" s="249"/>
      <c r="J721" s="249"/>
      <c r="K721" s="249"/>
      <c r="L721" s="249"/>
    </row>
    <row r="722" spans="3:12" x14ac:dyDescent="0.2">
      <c r="C722" s="25"/>
      <c r="D722" s="25"/>
      <c r="E722" s="25"/>
      <c r="F722" s="25"/>
      <c r="G722" s="25"/>
      <c r="H722" s="25"/>
      <c r="I722" s="249"/>
      <c r="J722" s="249"/>
      <c r="K722" s="249"/>
      <c r="L722" s="249"/>
    </row>
    <row r="723" spans="3:12" x14ac:dyDescent="0.2">
      <c r="C723" s="25"/>
      <c r="D723" s="25"/>
      <c r="E723" s="25"/>
      <c r="F723" s="25"/>
      <c r="G723" s="25"/>
      <c r="H723" s="25"/>
      <c r="I723" s="249"/>
      <c r="J723" s="249"/>
      <c r="K723" s="249"/>
      <c r="L723" s="249"/>
    </row>
    <row r="724" spans="3:12" x14ac:dyDescent="0.2">
      <c r="C724" s="25"/>
      <c r="D724" s="25"/>
      <c r="E724" s="25"/>
      <c r="F724" s="25"/>
      <c r="G724" s="25"/>
      <c r="H724" s="25"/>
      <c r="I724" s="249"/>
      <c r="J724" s="249"/>
      <c r="K724" s="249"/>
      <c r="L724" s="249"/>
    </row>
    <row r="725" spans="3:12" x14ac:dyDescent="0.2">
      <c r="C725" s="25"/>
      <c r="D725" s="25"/>
      <c r="E725" s="25"/>
      <c r="F725" s="25"/>
      <c r="G725" s="25"/>
      <c r="H725" s="25"/>
      <c r="I725" s="249"/>
      <c r="J725" s="249"/>
      <c r="K725" s="249"/>
      <c r="L725" s="249"/>
    </row>
    <row r="726" spans="3:12" x14ac:dyDescent="0.2">
      <c r="C726" s="25"/>
      <c r="D726" s="25"/>
      <c r="E726" s="25"/>
      <c r="F726" s="25"/>
      <c r="G726" s="25"/>
      <c r="H726" s="25"/>
      <c r="I726" s="249"/>
      <c r="J726" s="249"/>
      <c r="K726" s="249"/>
      <c r="L726" s="249"/>
    </row>
    <row r="727" spans="3:12" x14ac:dyDescent="0.2">
      <c r="C727" s="25"/>
      <c r="D727" s="25"/>
      <c r="E727" s="25"/>
      <c r="F727" s="25"/>
      <c r="G727" s="25"/>
      <c r="H727" s="25"/>
      <c r="I727" s="249"/>
      <c r="J727" s="249"/>
      <c r="K727" s="249"/>
      <c r="L727" s="249"/>
    </row>
    <row r="728" spans="3:12" x14ac:dyDescent="0.2">
      <c r="C728" s="25"/>
      <c r="D728" s="25"/>
      <c r="E728" s="25"/>
      <c r="F728" s="25"/>
      <c r="G728" s="25"/>
      <c r="H728" s="25"/>
      <c r="I728" s="249"/>
      <c r="J728" s="249"/>
      <c r="K728" s="249"/>
      <c r="L728" s="249"/>
    </row>
    <row r="729" spans="3:12" x14ac:dyDescent="0.2">
      <c r="C729" s="25"/>
      <c r="D729" s="25"/>
      <c r="E729" s="25"/>
      <c r="F729" s="25"/>
      <c r="G729" s="25"/>
      <c r="H729" s="25"/>
      <c r="I729" s="249"/>
      <c r="J729" s="249"/>
      <c r="K729" s="249"/>
      <c r="L729" s="249"/>
    </row>
    <row r="730" spans="3:12" x14ac:dyDescent="0.2">
      <c r="C730" s="25"/>
      <c r="D730" s="25"/>
      <c r="E730" s="25"/>
      <c r="F730" s="25"/>
      <c r="G730" s="25"/>
      <c r="H730" s="25"/>
      <c r="I730" s="249"/>
      <c r="J730" s="249"/>
      <c r="K730" s="249"/>
      <c r="L730" s="249"/>
    </row>
    <row r="731" spans="3:12" x14ac:dyDescent="0.2">
      <c r="C731" s="25"/>
      <c r="D731" s="25"/>
      <c r="E731" s="25"/>
      <c r="F731" s="25"/>
      <c r="G731" s="25"/>
      <c r="H731" s="25"/>
      <c r="I731" s="249"/>
      <c r="J731" s="249"/>
      <c r="K731" s="249"/>
      <c r="L731" s="249"/>
    </row>
    <row r="732" spans="3:12" x14ac:dyDescent="0.2">
      <c r="C732" s="25"/>
      <c r="D732" s="25"/>
      <c r="E732" s="25"/>
      <c r="F732" s="25"/>
      <c r="G732" s="25"/>
      <c r="H732" s="25"/>
      <c r="I732" s="249"/>
      <c r="J732" s="249"/>
      <c r="K732" s="249"/>
      <c r="L732" s="249"/>
    </row>
    <row r="733" spans="3:12" x14ac:dyDescent="0.2">
      <c r="C733" s="25"/>
      <c r="D733" s="25"/>
      <c r="E733" s="25"/>
      <c r="F733" s="25"/>
      <c r="G733" s="25"/>
      <c r="H733" s="25"/>
      <c r="I733" s="249"/>
      <c r="J733" s="249"/>
      <c r="K733" s="249"/>
      <c r="L733" s="249"/>
    </row>
    <row r="734" spans="3:12" x14ac:dyDescent="0.2">
      <c r="C734" s="25"/>
      <c r="D734" s="25"/>
      <c r="E734" s="25"/>
      <c r="F734" s="25"/>
      <c r="G734" s="25"/>
      <c r="H734" s="25"/>
      <c r="I734" s="249"/>
      <c r="J734" s="249"/>
      <c r="K734" s="249"/>
      <c r="L734" s="249"/>
    </row>
    <row r="735" spans="3:12" x14ac:dyDescent="0.2">
      <c r="C735" s="25"/>
      <c r="D735" s="25"/>
      <c r="E735" s="25"/>
      <c r="F735" s="25"/>
      <c r="G735" s="25"/>
      <c r="H735" s="25"/>
      <c r="I735" s="249"/>
      <c r="J735" s="249"/>
      <c r="K735" s="249"/>
      <c r="L735" s="249"/>
    </row>
    <row r="736" spans="3:12" x14ac:dyDescent="0.2">
      <c r="C736" s="25"/>
      <c r="D736" s="25"/>
      <c r="E736" s="25"/>
      <c r="F736" s="25"/>
      <c r="G736" s="25"/>
      <c r="H736" s="25"/>
      <c r="I736" s="249"/>
      <c r="J736" s="249"/>
      <c r="K736" s="249"/>
      <c r="L736" s="249"/>
    </row>
    <row r="737" spans="3:12" x14ac:dyDescent="0.2">
      <c r="C737" s="25"/>
      <c r="D737" s="25"/>
      <c r="E737" s="25"/>
      <c r="F737" s="25"/>
      <c r="G737" s="25"/>
      <c r="H737" s="25"/>
      <c r="I737" s="249"/>
      <c r="J737" s="249"/>
      <c r="K737" s="249"/>
      <c r="L737" s="249"/>
    </row>
    <row r="738" spans="3:12" x14ac:dyDescent="0.2">
      <c r="C738" s="25"/>
      <c r="D738" s="25"/>
      <c r="E738" s="25"/>
      <c r="F738" s="25"/>
      <c r="G738" s="25"/>
      <c r="H738" s="25"/>
      <c r="I738" s="249"/>
      <c r="J738" s="249"/>
      <c r="K738" s="249"/>
      <c r="L738" s="249"/>
    </row>
    <row r="739" spans="3:12" x14ac:dyDescent="0.2">
      <c r="C739" s="25"/>
      <c r="D739" s="25"/>
      <c r="E739" s="25"/>
      <c r="F739" s="25"/>
      <c r="G739" s="25"/>
      <c r="H739" s="25"/>
      <c r="I739" s="249"/>
      <c r="J739" s="249"/>
      <c r="K739" s="249"/>
      <c r="L739" s="249"/>
    </row>
    <row r="740" spans="3:12" x14ac:dyDescent="0.2">
      <c r="C740" s="25"/>
      <c r="D740" s="25"/>
      <c r="E740" s="25"/>
      <c r="F740" s="25"/>
      <c r="G740" s="25"/>
      <c r="H740" s="25"/>
      <c r="I740" s="249"/>
      <c r="J740" s="249"/>
      <c r="K740" s="249"/>
      <c r="L740" s="249"/>
    </row>
    <row r="741" spans="3:12" x14ac:dyDescent="0.2">
      <c r="C741" s="25"/>
      <c r="D741" s="25"/>
      <c r="E741" s="25"/>
      <c r="F741" s="25"/>
      <c r="G741" s="25"/>
      <c r="H741" s="25"/>
      <c r="I741" s="249"/>
      <c r="J741" s="249"/>
      <c r="K741" s="249"/>
      <c r="L741" s="249"/>
    </row>
    <row r="742" spans="3:12" x14ac:dyDescent="0.2">
      <c r="C742" s="25"/>
      <c r="D742" s="25"/>
      <c r="E742" s="25"/>
      <c r="F742" s="25"/>
      <c r="G742" s="25"/>
      <c r="H742" s="25"/>
      <c r="I742" s="249"/>
      <c r="J742" s="249"/>
      <c r="K742" s="249"/>
      <c r="L742" s="249"/>
    </row>
    <row r="743" spans="3:12" x14ac:dyDescent="0.2">
      <c r="C743" s="25"/>
      <c r="D743" s="25"/>
      <c r="E743" s="25"/>
      <c r="F743" s="25"/>
      <c r="G743" s="25"/>
      <c r="H743" s="25"/>
      <c r="I743" s="249"/>
      <c r="J743" s="249"/>
      <c r="K743" s="249"/>
      <c r="L743" s="249"/>
    </row>
    <row r="744" spans="3:12" x14ac:dyDescent="0.2">
      <c r="C744" s="25"/>
      <c r="D744" s="25"/>
      <c r="E744" s="25"/>
      <c r="F744" s="25"/>
      <c r="G744" s="25"/>
      <c r="H744" s="25"/>
      <c r="I744" s="249"/>
      <c r="J744" s="249"/>
      <c r="K744" s="249"/>
      <c r="L744" s="249"/>
    </row>
    <row r="745" spans="3:12" x14ac:dyDescent="0.2">
      <c r="C745" s="25"/>
      <c r="D745" s="25"/>
      <c r="E745" s="25"/>
      <c r="F745" s="25"/>
      <c r="G745" s="25"/>
      <c r="H745" s="25"/>
      <c r="I745" s="249"/>
      <c r="J745" s="249"/>
      <c r="K745" s="249"/>
      <c r="L745" s="249"/>
    </row>
    <row r="746" spans="3:12" x14ac:dyDescent="0.2">
      <c r="C746" s="25"/>
      <c r="D746" s="25"/>
      <c r="E746" s="25"/>
      <c r="F746" s="25"/>
      <c r="G746" s="25"/>
      <c r="H746" s="25"/>
      <c r="I746" s="249"/>
      <c r="J746" s="249"/>
      <c r="K746" s="249"/>
      <c r="L746" s="249"/>
    </row>
    <row r="747" spans="3:12" x14ac:dyDescent="0.2">
      <c r="C747" s="25"/>
      <c r="D747" s="25"/>
      <c r="E747" s="25"/>
      <c r="F747" s="25"/>
      <c r="G747" s="25"/>
      <c r="H747" s="25"/>
      <c r="I747" s="249"/>
      <c r="J747" s="249"/>
      <c r="K747" s="249"/>
      <c r="L747" s="249"/>
    </row>
    <row r="748" spans="3:12" x14ac:dyDescent="0.2">
      <c r="C748" s="25"/>
      <c r="D748" s="25"/>
      <c r="E748" s="25"/>
      <c r="F748" s="25"/>
      <c r="G748" s="25"/>
      <c r="H748" s="25"/>
      <c r="I748" s="249"/>
      <c r="J748" s="249"/>
      <c r="K748" s="249"/>
      <c r="L748" s="249"/>
    </row>
    <row r="749" spans="3:12" x14ac:dyDescent="0.2">
      <c r="C749" s="25"/>
      <c r="D749" s="25"/>
      <c r="E749" s="25"/>
      <c r="F749" s="25"/>
      <c r="G749" s="25"/>
      <c r="H749" s="25"/>
      <c r="I749" s="249"/>
      <c r="J749" s="249"/>
      <c r="K749" s="249"/>
      <c r="L749" s="249"/>
    </row>
    <row r="750" spans="3:12" x14ac:dyDescent="0.2">
      <c r="C750" s="25"/>
      <c r="D750" s="25"/>
      <c r="E750" s="25"/>
      <c r="F750" s="25"/>
      <c r="G750" s="25"/>
      <c r="H750" s="25"/>
      <c r="I750" s="249"/>
      <c r="J750" s="249"/>
      <c r="K750" s="249"/>
      <c r="L750" s="249"/>
    </row>
    <row r="751" spans="3:12" x14ac:dyDescent="0.2">
      <c r="C751" s="25"/>
      <c r="D751" s="25"/>
      <c r="E751" s="25"/>
      <c r="F751" s="25"/>
      <c r="G751" s="25"/>
      <c r="H751" s="25"/>
      <c r="I751" s="249"/>
      <c r="J751" s="249"/>
      <c r="K751" s="249"/>
      <c r="L751" s="249"/>
    </row>
    <row r="752" spans="3:12" x14ac:dyDescent="0.2">
      <c r="C752" s="25"/>
      <c r="D752" s="25"/>
      <c r="E752" s="25"/>
      <c r="F752" s="25"/>
      <c r="G752" s="25"/>
      <c r="H752" s="25"/>
      <c r="I752" s="249"/>
      <c r="J752" s="249"/>
      <c r="K752" s="249"/>
      <c r="L752" s="249"/>
    </row>
    <row r="753" spans="3:12" x14ac:dyDescent="0.2">
      <c r="C753" s="25"/>
      <c r="D753" s="25"/>
      <c r="E753" s="25"/>
      <c r="F753" s="25"/>
      <c r="G753" s="25"/>
      <c r="H753" s="25"/>
      <c r="I753" s="249"/>
      <c r="J753" s="249"/>
      <c r="K753" s="249"/>
      <c r="L753" s="249"/>
    </row>
    <row r="754" spans="3:12" x14ac:dyDescent="0.2">
      <c r="C754" s="25"/>
      <c r="D754" s="25"/>
      <c r="E754" s="25"/>
      <c r="F754" s="25"/>
      <c r="G754" s="25"/>
      <c r="H754" s="25"/>
      <c r="I754" s="249"/>
      <c r="J754" s="249"/>
      <c r="K754" s="249"/>
      <c r="L754" s="249"/>
    </row>
    <row r="755" spans="3:12" x14ac:dyDescent="0.2">
      <c r="C755" s="25"/>
      <c r="D755" s="25"/>
      <c r="E755" s="25"/>
      <c r="F755" s="25"/>
      <c r="G755" s="25"/>
      <c r="H755" s="25"/>
      <c r="I755" s="249"/>
      <c r="J755" s="249"/>
      <c r="K755" s="249"/>
      <c r="L755" s="249"/>
    </row>
    <row r="756" spans="3:12" x14ac:dyDescent="0.2">
      <c r="C756" s="25"/>
      <c r="D756" s="25"/>
      <c r="E756" s="25"/>
      <c r="F756" s="25"/>
      <c r="G756" s="25"/>
      <c r="H756" s="25"/>
      <c r="I756" s="249"/>
      <c r="J756" s="249"/>
      <c r="K756" s="249"/>
      <c r="L756" s="249"/>
    </row>
    <row r="757" spans="3:12" x14ac:dyDescent="0.2">
      <c r="C757" s="25"/>
      <c r="D757" s="25"/>
      <c r="E757" s="25"/>
      <c r="F757" s="25"/>
      <c r="G757" s="25"/>
      <c r="H757" s="25"/>
      <c r="I757" s="249"/>
      <c r="J757" s="249"/>
      <c r="K757" s="249"/>
      <c r="L757" s="249"/>
    </row>
    <row r="758" spans="3:12" x14ac:dyDescent="0.2">
      <c r="C758" s="25"/>
      <c r="D758" s="25"/>
      <c r="E758" s="25"/>
      <c r="F758" s="25"/>
      <c r="G758" s="25"/>
      <c r="H758" s="25"/>
      <c r="I758" s="249"/>
      <c r="J758" s="249"/>
      <c r="K758" s="249"/>
      <c r="L758" s="249"/>
    </row>
    <row r="759" spans="3:12" x14ac:dyDescent="0.2">
      <c r="C759" s="25"/>
      <c r="D759" s="25"/>
      <c r="E759" s="25"/>
      <c r="F759" s="25"/>
      <c r="G759" s="25"/>
      <c r="H759" s="25"/>
      <c r="I759" s="249"/>
      <c r="J759" s="249"/>
      <c r="K759" s="249"/>
      <c r="L759" s="249"/>
    </row>
    <row r="760" spans="3:12" x14ac:dyDescent="0.2">
      <c r="C760" s="25"/>
      <c r="D760" s="25"/>
      <c r="E760" s="25"/>
      <c r="F760" s="25"/>
      <c r="G760" s="25"/>
      <c r="H760" s="25"/>
      <c r="I760" s="249"/>
      <c r="J760" s="249"/>
      <c r="K760" s="249"/>
      <c r="L760" s="249"/>
    </row>
    <row r="761" spans="3:12" x14ac:dyDescent="0.2">
      <c r="C761" s="25"/>
      <c r="D761" s="25"/>
      <c r="E761" s="25"/>
      <c r="F761" s="25"/>
      <c r="G761" s="25"/>
      <c r="H761" s="25"/>
      <c r="I761" s="249"/>
      <c r="J761" s="249"/>
      <c r="K761" s="249"/>
      <c r="L761" s="249"/>
    </row>
    <row r="762" spans="3:12" x14ac:dyDescent="0.2">
      <c r="C762" s="25"/>
      <c r="D762" s="25"/>
      <c r="E762" s="25"/>
      <c r="F762" s="25"/>
      <c r="G762" s="25"/>
      <c r="H762" s="25"/>
      <c r="I762" s="249"/>
      <c r="J762" s="249"/>
      <c r="K762" s="249"/>
      <c r="L762" s="249"/>
    </row>
    <row r="763" spans="3:12" x14ac:dyDescent="0.2">
      <c r="C763" s="25"/>
      <c r="D763" s="25"/>
      <c r="E763" s="25"/>
      <c r="F763" s="25"/>
      <c r="G763" s="25"/>
      <c r="H763" s="25"/>
      <c r="I763" s="249"/>
      <c r="J763" s="249"/>
      <c r="K763" s="249"/>
      <c r="L763" s="249"/>
    </row>
    <row r="764" spans="3:12" x14ac:dyDescent="0.2">
      <c r="C764" s="25"/>
      <c r="D764" s="25"/>
      <c r="E764" s="25"/>
      <c r="F764" s="25"/>
      <c r="G764" s="25"/>
      <c r="H764" s="25"/>
      <c r="I764" s="249"/>
      <c r="J764" s="249"/>
      <c r="K764" s="249"/>
      <c r="L764" s="249"/>
    </row>
    <row r="765" spans="3:12" x14ac:dyDescent="0.2">
      <c r="C765" s="25"/>
      <c r="D765" s="25"/>
      <c r="E765" s="25"/>
      <c r="F765" s="25"/>
      <c r="G765" s="25"/>
      <c r="H765" s="25"/>
      <c r="I765" s="249"/>
      <c r="J765" s="249"/>
      <c r="K765" s="249"/>
      <c r="L765" s="249"/>
    </row>
    <row r="766" spans="3:12" x14ac:dyDescent="0.2">
      <c r="C766" s="25"/>
      <c r="D766" s="25"/>
      <c r="E766" s="25"/>
      <c r="F766" s="25"/>
      <c r="G766" s="25"/>
      <c r="H766" s="25"/>
      <c r="I766" s="249"/>
      <c r="J766" s="249"/>
      <c r="K766" s="249"/>
      <c r="L766" s="249"/>
    </row>
    <row r="767" spans="3:12" x14ac:dyDescent="0.2">
      <c r="C767" s="25"/>
      <c r="D767" s="25"/>
      <c r="E767" s="25"/>
      <c r="F767" s="25"/>
      <c r="G767" s="25"/>
      <c r="H767" s="25"/>
      <c r="I767" s="249"/>
      <c r="J767" s="249"/>
      <c r="K767" s="249"/>
      <c r="L767" s="249"/>
    </row>
    <row r="768" spans="3:12" x14ac:dyDescent="0.2">
      <c r="C768" s="25"/>
      <c r="D768" s="25"/>
      <c r="E768" s="25"/>
      <c r="F768" s="25"/>
      <c r="G768" s="25"/>
      <c r="H768" s="25"/>
      <c r="I768" s="249"/>
      <c r="J768" s="249"/>
      <c r="K768" s="249"/>
      <c r="L768" s="249"/>
    </row>
    <row r="769" spans="3:12" x14ac:dyDescent="0.2">
      <c r="C769" s="25"/>
      <c r="D769" s="25"/>
      <c r="E769" s="25"/>
      <c r="F769" s="25"/>
      <c r="G769" s="25"/>
      <c r="H769" s="25"/>
      <c r="I769" s="249"/>
      <c r="J769" s="249"/>
      <c r="K769" s="249"/>
      <c r="L769" s="249"/>
    </row>
    <row r="770" spans="3:12" x14ac:dyDescent="0.2">
      <c r="C770" s="25"/>
      <c r="D770" s="25"/>
      <c r="E770" s="25"/>
      <c r="F770" s="25"/>
      <c r="G770" s="25"/>
      <c r="H770" s="25"/>
      <c r="I770" s="249"/>
      <c r="J770" s="249"/>
      <c r="K770" s="249"/>
      <c r="L770" s="249"/>
    </row>
    <row r="771" spans="3:12" x14ac:dyDescent="0.2">
      <c r="C771" s="25"/>
      <c r="D771" s="25"/>
      <c r="E771" s="25"/>
      <c r="F771" s="25"/>
      <c r="G771" s="25"/>
      <c r="H771" s="25"/>
      <c r="I771" s="249"/>
      <c r="J771" s="249"/>
      <c r="K771" s="249"/>
      <c r="L771" s="249"/>
    </row>
    <row r="772" spans="3:12" x14ac:dyDescent="0.2">
      <c r="C772" s="25"/>
      <c r="D772" s="25"/>
      <c r="E772" s="25"/>
      <c r="F772" s="25"/>
      <c r="G772" s="25"/>
      <c r="H772" s="25"/>
      <c r="I772" s="249"/>
      <c r="J772" s="249"/>
      <c r="K772" s="249"/>
      <c r="L772" s="249"/>
    </row>
    <row r="773" spans="3:12" x14ac:dyDescent="0.2">
      <c r="C773" s="25"/>
      <c r="D773" s="25"/>
      <c r="E773" s="25"/>
      <c r="F773" s="25"/>
      <c r="G773" s="25"/>
      <c r="H773" s="25"/>
      <c r="I773" s="249"/>
      <c r="J773" s="249"/>
      <c r="K773" s="249"/>
      <c r="L773" s="249"/>
    </row>
    <row r="774" spans="3:12" x14ac:dyDescent="0.2">
      <c r="C774" s="25"/>
      <c r="D774" s="25"/>
      <c r="E774" s="25"/>
      <c r="F774" s="25"/>
      <c r="G774" s="25"/>
      <c r="H774" s="25"/>
      <c r="I774" s="249"/>
      <c r="J774" s="249"/>
      <c r="K774" s="249"/>
      <c r="L774" s="249"/>
    </row>
    <row r="775" spans="3:12" x14ac:dyDescent="0.2">
      <c r="C775" s="25"/>
      <c r="D775" s="25"/>
      <c r="E775" s="25"/>
      <c r="F775" s="25"/>
      <c r="G775" s="25"/>
      <c r="H775" s="25"/>
      <c r="I775" s="249"/>
      <c r="J775" s="249"/>
      <c r="K775" s="249"/>
      <c r="L775" s="249"/>
    </row>
    <row r="776" spans="3:12" x14ac:dyDescent="0.2">
      <c r="C776" s="25"/>
      <c r="D776" s="25"/>
      <c r="E776" s="25"/>
      <c r="F776" s="25"/>
      <c r="G776" s="25"/>
      <c r="H776" s="25"/>
      <c r="I776" s="249"/>
      <c r="J776" s="249"/>
      <c r="K776" s="249"/>
      <c r="L776" s="249"/>
    </row>
    <row r="777" spans="3:12" x14ac:dyDescent="0.2">
      <c r="C777" s="25"/>
      <c r="D777" s="25"/>
      <c r="E777" s="25"/>
      <c r="F777" s="25"/>
      <c r="G777" s="25"/>
      <c r="H777" s="25"/>
      <c r="I777" s="249"/>
      <c r="J777" s="249"/>
      <c r="K777" s="249"/>
      <c r="L777" s="249"/>
    </row>
    <row r="778" spans="3:12" x14ac:dyDescent="0.2">
      <c r="C778" s="25"/>
      <c r="D778" s="25"/>
      <c r="E778" s="25"/>
      <c r="F778" s="25"/>
      <c r="G778" s="25"/>
      <c r="H778" s="25"/>
      <c r="I778" s="249"/>
      <c r="J778" s="249"/>
      <c r="K778" s="249"/>
      <c r="L778" s="249"/>
    </row>
    <row r="779" spans="3:12" x14ac:dyDescent="0.2">
      <c r="C779" s="25"/>
      <c r="D779" s="25"/>
      <c r="E779" s="25"/>
      <c r="F779" s="25"/>
      <c r="G779" s="25"/>
      <c r="H779" s="25"/>
      <c r="I779" s="249"/>
      <c r="J779" s="249"/>
      <c r="K779" s="249"/>
      <c r="L779" s="249"/>
    </row>
    <row r="780" spans="3:12" x14ac:dyDescent="0.2">
      <c r="C780" s="25"/>
      <c r="D780" s="25"/>
      <c r="E780" s="25"/>
      <c r="F780" s="25"/>
      <c r="G780" s="25"/>
      <c r="H780" s="25"/>
      <c r="I780" s="249"/>
      <c r="J780" s="249"/>
      <c r="K780" s="249"/>
      <c r="L780" s="249"/>
    </row>
    <row r="781" spans="3:12" x14ac:dyDescent="0.2">
      <c r="C781" s="25"/>
      <c r="D781" s="25"/>
      <c r="E781" s="25"/>
      <c r="F781" s="25"/>
      <c r="G781" s="25"/>
      <c r="H781" s="25"/>
      <c r="I781" s="249"/>
      <c r="J781" s="249"/>
      <c r="K781" s="249"/>
      <c r="L781" s="249"/>
    </row>
    <row r="782" spans="3:12" x14ac:dyDescent="0.2">
      <c r="C782" s="25"/>
      <c r="D782" s="25"/>
      <c r="E782" s="25"/>
      <c r="F782" s="25"/>
      <c r="G782" s="25"/>
      <c r="H782" s="25"/>
      <c r="I782" s="249"/>
      <c r="J782" s="249"/>
      <c r="K782" s="249"/>
      <c r="L782" s="249"/>
    </row>
    <row r="783" spans="3:12" x14ac:dyDescent="0.2">
      <c r="C783" s="25"/>
      <c r="D783" s="25"/>
      <c r="E783" s="25"/>
      <c r="F783" s="25"/>
      <c r="G783" s="25"/>
      <c r="H783" s="25"/>
      <c r="I783" s="249"/>
      <c r="J783" s="249"/>
      <c r="K783" s="249"/>
      <c r="L783" s="249"/>
    </row>
    <row r="784" spans="3:12" x14ac:dyDescent="0.2">
      <c r="C784" s="25"/>
      <c r="D784" s="25"/>
      <c r="E784" s="25"/>
      <c r="F784" s="25"/>
      <c r="G784" s="25"/>
      <c r="H784" s="25"/>
      <c r="I784" s="249"/>
      <c r="J784" s="249"/>
      <c r="K784" s="249"/>
      <c r="L784" s="249"/>
    </row>
    <row r="785" spans="3:12" x14ac:dyDescent="0.2">
      <c r="C785" s="25"/>
      <c r="D785" s="25"/>
      <c r="E785" s="25"/>
      <c r="F785" s="25"/>
      <c r="G785" s="25"/>
      <c r="H785" s="25"/>
      <c r="I785" s="249"/>
      <c r="J785" s="249"/>
      <c r="K785" s="249"/>
      <c r="L785" s="249"/>
    </row>
    <row r="786" spans="3:12" x14ac:dyDescent="0.2">
      <c r="C786" s="25"/>
      <c r="D786" s="25"/>
      <c r="E786" s="25"/>
      <c r="F786" s="25"/>
      <c r="G786" s="25"/>
      <c r="H786" s="25"/>
      <c r="I786" s="249"/>
      <c r="J786" s="249"/>
      <c r="K786" s="249"/>
      <c r="L786" s="249"/>
    </row>
    <row r="787" spans="3:12" x14ac:dyDescent="0.2">
      <c r="C787" s="25"/>
      <c r="D787" s="25"/>
      <c r="E787" s="25"/>
      <c r="F787" s="25"/>
      <c r="G787" s="25"/>
      <c r="H787" s="25"/>
      <c r="I787" s="249"/>
      <c r="J787" s="249"/>
      <c r="K787" s="249"/>
      <c r="L787" s="249"/>
    </row>
    <row r="788" spans="3:12" x14ac:dyDescent="0.2">
      <c r="C788" s="25"/>
      <c r="D788" s="25"/>
      <c r="E788" s="25"/>
      <c r="F788" s="25"/>
      <c r="G788" s="25"/>
      <c r="H788" s="25"/>
      <c r="I788" s="249"/>
      <c r="J788" s="249"/>
      <c r="K788" s="249"/>
      <c r="L788" s="249"/>
    </row>
    <row r="789" spans="3:12" x14ac:dyDescent="0.2">
      <c r="C789" s="25"/>
      <c r="D789" s="25"/>
      <c r="E789" s="25"/>
      <c r="F789" s="25"/>
      <c r="G789" s="25"/>
      <c r="H789" s="25"/>
      <c r="I789" s="249"/>
      <c r="J789" s="249"/>
      <c r="K789" s="249"/>
      <c r="L789" s="249"/>
    </row>
    <row r="790" spans="3:12" x14ac:dyDescent="0.2">
      <c r="C790" s="25"/>
      <c r="D790" s="25"/>
      <c r="E790" s="25"/>
      <c r="F790" s="25"/>
      <c r="G790" s="25"/>
      <c r="H790" s="25"/>
      <c r="I790" s="249"/>
      <c r="J790" s="249"/>
      <c r="K790" s="249"/>
      <c r="L790" s="249"/>
    </row>
    <row r="791" spans="3:12" x14ac:dyDescent="0.2">
      <c r="C791" s="25"/>
      <c r="D791" s="25"/>
      <c r="E791" s="25"/>
      <c r="F791" s="25"/>
      <c r="G791" s="25"/>
      <c r="H791" s="25"/>
      <c r="I791" s="249"/>
      <c r="J791" s="249"/>
      <c r="K791" s="249"/>
      <c r="L791" s="249"/>
    </row>
    <row r="792" spans="3:12" x14ac:dyDescent="0.2">
      <c r="C792" s="25"/>
      <c r="D792" s="25"/>
      <c r="E792" s="25"/>
      <c r="F792" s="25"/>
      <c r="G792" s="25"/>
      <c r="H792" s="25"/>
      <c r="I792" s="249"/>
      <c r="J792" s="249"/>
      <c r="K792" s="249"/>
      <c r="L792" s="249"/>
    </row>
    <row r="793" spans="3:12" x14ac:dyDescent="0.2">
      <c r="C793" s="25"/>
      <c r="D793" s="25"/>
      <c r="E793" s="25"/>
      <c r="F793" s="25"/>
      <c r="G793" s="25"/>
      <c r="H793" s="25"/>
      <c r="I793" s="249"/>
      <c r="J793" s="249"/>
      <c r="K793" s="249"/>
      <c r="L793" s="249"/>
    </row>
    <row r="794" spans="3:12" x14ac:dyDescent="0.2">
      <c r="C794" s="25"/>
      <c r="D794" s="25"/>
      <c r="E794" s="25"/>
      <c r="F794" s="25"/>
      <c r="G794" s="25"/>
      <c r="H794" s="25"/>
      <c r="I794" s="249"/>
      <c r="J794" s="249"/>
      <c r="K794" s="249"/>
      <c r="L794" s="249"/>
    </row>
    <row r="795" spans="3:12" x14ac:dyDescent="0.2">
      <c r="C795" s="25"/>
      <c r="D795" s="25"/>
      <c r="E795" s="25"/>
      <c r="F795" s="25"/>
      <c r="G795" s="25"/>
      <c r="H795" s="25"/>
      <c r="I795" s="249"/>
      <c r="J795" s="249"/>
      <c r="K795" s="249"/>
      <c r="L795" s="249"/>
    </row>
    <row r="796" spans="3:12" x14ac:dyDescent="0.2">
      <c r="C796" s="25"/>
      <c r="D796" s="25"/>
      <c r="E796" s="25"/>
      <c r="F796" s="25"/>
      <c r="G796" s="25"/>
      <c r="H796" s="25"/>
      <c r="I796" s="249"/>
      <c r="J796" s="249"/>
      <c r="K796" s="249"/>
      <c r="L796" s="249"/>
    </row>
    <row r="797" spans="3:12" x14ac:dyDescent="0.2">
      <c r="C797" s="25"/>
      <c r="D797" s="25"/>
      <c r="E797" s="25"/>
      <c r="F797" s="25"/>
      <c r="G797" s="25"/>
      <c r="H797" s="25"/>
      <c r="I797" s="249"/>
      <c r="J797" s="249"/>
      <c r="K797" s="249"/>
      <c r="L797" s="249"/>
    </row>
    <row r="798" spans="3:12" x14ac:dyDescent="0.2">
      <c r="C798" s="25"/>
      <c r="D798" s="25"/>
      <c r="E798" s="25"/>
      <c r="F798" s="25"/>
      <c r="G798" s="25"/>
      <c r="H798" s="25"/>
      <c r="I798" s="249"/>
      <c r="J798" s="249"/>
      <c r="K798" s="249"/>
      <c r="L798" s="249"/>
    </row>
    <row r="799" spans="3:12" x14ac:dyDescent="0.2">
      <c r="C799" s="25"/>
      <c r="D799" s="25"/>
      <c r="E799" s="25"/>
      <c r="F799" s="25"/>
      <c r="G799" s="25"/>
      <c r="H799" s="25"/>
      <c r="I799" s="249"/>
      <c r="J799" s="249"/>
      <c r="K799" s="249"/>
      <c r="L799" s="249"/>
    </row>
    <row r="800" spans="3:12" x14ac:dyDescent="0.2">
      <c r="C800" s="25"/>
      <c r="D800" s="25"/>
      <c r="E800" s="25"/>
      <c r="F800" s="25"/>
      <c r="G800" s="25"/>
      <c r="H800" s="25"/>
      <c r="I800" s="249"/>
      <c r="J800" s="249"/>
      <c r="K800" s="249"/>
      <c r="L800" s="249"/>
    </row>
    <row r="801" spans="3:12" x14ac:dyDescent="0.2">
      <c r="C801" s="25"/>
      <c r="D801" s="25"/>
      <c r="E801" s="25"/>
      <c r="F801" s="25"/>
      <c r="G801" s="25"/>
      <c r="H801" s="25"/>
      <c r="I801" s="249"/>
      <c r="J801" s="249"/>
      <c r="K801" s="249"/>
      <c r="L801" s="249"/>
    </row>
    <row r="802" spans="3:12" x14ac:dyDescent="0.2">
      <c r="C802" s="25"/>
      <c r="D802" s="25"/>
      <c r="E802" s="25"/>
      <c r="F802" s="25"/>
      <c r="G802" s="25"/>
      <c r="H802" s="25"/>
      <c r="I802" s="249"/>
      <c r="J802" s="249"/>
      <c r="K802" s="249"/>
      <c r="L802" s="249"/>
    </row>
    <row r="803" spans="3:12" x14ac:dyDescent="0.2">
      <c r="C803" s="25"/>
      <c r="D803" s="25"/>
      <c r="E803" s="25"/>
      <c r="F803" s="25"/>
      <c r="G803" s="25"/>
      <c r="H803" s="25"/>
      <c r="I803" s="249"/>
      <c r="J803" s="249"/>
      <c r="K803" s="249"/>
      <c r="L803" s="249"/>
    </row>
    <row r="804" spans="3:12" x14ac:dyDescent="0.2">
      <c r="C804" s="25"/>
      <c r="D804" s="25"/>
      <c r="E804" s="25"/>
      <c r="F804" s="25"/>
      <c r="G804" s="25"/>
      <c r="H804" s="25"/>
      <c r="I804" s="249"/>
      <c r="J804" s="249"/>
      <c r="K804" s="249"/>
      <c r="L804" s="249"/>
    </row>
    <row r="805" spans="3:12" x14ac:dyDescent="0.2">
      <c r="C805" s="25"/>
      <c r="D805" s="25"/>
      <c r="E805" s="25"/>
      <c r="F805" s="25"/>
      <c r="G805" s="25"/>
      <c r="H805" s="25"/>
      <c r="I805" s="249"/>
      <c r="J805" s="249"/>
      <c r="K805" s="249"/>
      <c r="L805" s="249"/>
    </row>
    <row r="806" spans="3:12" x14ac:dyDescent="0.2">
      <c r="C806" s="25"/>
      <c r="D806" s="25"/>
      <c r="E806" s="25"/>
      <c r="F806" s="25"/>
      <c r="G806" s="25"/>
      <c r="H806" s="25"/>
      <c r="I806" s="249"/>
      <c r="J806" s="249"/>
      <c r="K806" s="249"/>
      <c r="L806" s="249"/>
    </row>
    <row r="807" spans="3:12" x14ac:dyDescent="0.2">
      <c r="C807" s="25"/>
      <c r="D807" s="25"/>
      <c r="E807" s="25"/>
      <c r="F807" s="25"/>
      <c r="G807" s="25"/>
      <c r="H807" s="25"/>
      <c r="I807" s="249"/>
      <c r="J807" s="249"/>
      <c r="K807" s="249"/>
      <c r="L807" s="249"/>
    </row>
    <row r="808" spans="3:12" x14ac:dyDescent="0.2">
      <c r="C808" s="25"/>
      <c r="D808" s="25"/>
      <c r="E808" s="25"/>
      <c r="F808" s="25"/>
      <c r="G808" s="25"/>
      <c r="H808" s="25"/>
      <c r="I808" s="249"/>
      <c r="J808" s="249"/>
      <c r="K808" s="249"/>
      <c r="L808" s="249"/>
    </row>
    <row r="809" spans="3:12" x14ac:dyDescent="0.2">
      <c r="C809" s="25"/>
      <c r="D809" s="25"/>
      <c r="E809" s="25"/>
      <c r="F809" s="25"/>
      <c r="G809" s="25"/>
      <c r="H809" s="25"/>
      <c r="I809" s="249"/>
      <c r="J809" s="249"/>
      <c r="K809" s="249"/>
      <c r="L809" s="249"/>
    </row>
    <row r="810" spans="3:12" x14ac:dyDescent="0.2">
      <c r="C810" s="25"/>
      <c r="D810" s="25"/>
      <c r="E810" s="25"/>
      <c r="F810" s="25"/>
      <c r="G810" s="25"/>
      <c r="H810" s="25"/>
      <c r="I810" s="249"/>
      <c r="J810" s="249"/>
      <c r="K810" s="249"/>
      <c r="L810" s="249"/>
    </row>
    <row r="811" spans="3:12" x14ac:dyDescent="0.2">
      <c r="C811" s="25"/>
      <c r="D811" s="25"/>
      <c r="E811" s="25"/>
      <c r="F811" s="25"/>
      <c r="G811" s="25"/>
      <c r="H811" s="25"/>
      <c r="I811" s="249"/>
      <c r="J811" s="249"/>
      <c r="K811" s="249"/>
      <c r="L811" s="249"/>
    </row>
    <row r="812" spans="3:12" x14ac:dyDescent="0.2">
      <c r="C812" s="25"/>
      <c r="D812" s="25"/>
      <c r="E812" s="25"/>
      <c r="F812" s="25"/>
      <c r="G812" s="25"/>
      <c r="H812" s="25"/>
      <c r="I812" s="249"/>
      <c r="J812" s="249"/>
      <c r="K812" s="249"/>
      <c r="L812" s="249"/>
    </row>
    <row r="813" spans="3:12" x14ac:dyDescent="0.2">
      <c r="C813" s="25"/>
      <c r="D813" s="25"/>
      <c r="E813" s="25"/>
      <c r="F813" s="25"/>
      <c r="G813" s="25"/>
      <c r="H813" s="25"/>
      <c r="I813" s="249"/>
      <c r="J813" s="249"/>
      <c r="K813" s="249"/>
      <c r="L813" s="249"/>
    </row>
    <row r="814" spans="3:12" x14ac:dyDescent="0.2">
      <c r="C814" s="25"/>
      <c r="D814" s="25"/>
      <c r="E814" s="25"/>
      <c r="F814" s="25"/>
      <c r="G814" s="25"/>
      <c r="H814" s="25"/>
      <c r="I814" s="249"/>
      <c r="J814" s="249"/>
      <c r="K814" s="249"/>
      <c r="L814" s="249"/>
    </row>
    <row r="815" spans="3:12" x14ac:dyDescent="0.2">
      <c r="C815" s="25"/>
      <c r="D815" s="25"/>
      <c r="E815" s="25"/>
      <c r="F815" s="25"/>
      <c r="G815" s="25"/>
      <c r="H815" s="25"/>
      <c r="I815" s="249"/>
      <c r="J815" s="249"/>
      <c r="K815" s="249"/>
      <c r="L815" s="249"/>
    </row>
    <row r="816" spans="3:12" x14ac:dyDescent="0.2">
      <c r="C816" s="25"/>
      <c r="D816" s="25"/>
      <c r="E816" s="25"/>
      <c r="F816" s="25"/>
      <c r="G816" s="25"/>
      <c r="H816" s="25"/>
      <c r="I816" s="249"/>
      <c r="J816" s="249"/>
      <c r="K816" s="249"/>
      <c r="L816" s="249"/>
    </row>
    <row r="817" spans="3:12" x14ac:dyDescent="0.2">
      <c r="C817" s="25"/>
      <c r="D817" s="25"/>
      <c r="E817" s="25"/>
      <c r="F817" s="25"/>
      <c r="G817" s="25"/>
      <c r="H817" s="25"/>
      <c r="I817" s="249"/>
      <c r="J817" s="249"/>
      <c r="K817" s="249"/>
      <c r="L817" s="249"/>
    </row>
    <row r="818" spans="3:12" x14ac:dyDescent="0.2">
      <c r="C818" s="25"/>
      <c r="D818" s="25"/>
      <c r="E818" s="25"/>
      <c r="F818" s="25"/>
      <c r="G818" s="25"/>
      <c r="H818" s="25"/>
      <c r="I818" s="249"/>
      <c r="J818" s="249"/>
      <c r="K818" s="249"/>
      <c r="L818" s="249"/>
    </row>
    <row r="819" spans="3:12" x14ac:dyDescent="0.2">
      <c r="C819" s="25"/>
      <c r="D819" s="25"/>
      <c r="E819" s="25"/>
      <c r="F819" s="25"/>
      <c r="G819" s="25"/>
      <c r="H819" s="25"/>
      <c r="I819" s="249"/>
      <c r="J819" s="249"/>
      <c r="K819" s="249"/>
      <c r="L819" s="249"/>
    </row>
    <row r="820" spans="3:12" x14ac:dyDescent="0.2">
      <c r="C820" s="25"/>
      <c r="D820" s="25"/>
      <c r="E820" s="25"/>
      <c r="F820" s="25"/>
      <c r="G820" s="25"/>
      <c r="H820" s="25"/>
      <c r="I820" s="249"/>
      <c r="J820" s="249"/>
      <c r="K820" s="249"/>
      <c r="L820" s="249"/>
    </row>
    <row r="821" spans="3:12" x14ac:dyDescent="0.2">
      <c r="C821" s="25"/>
      <c r="D821" s="25"/>
      <c r="E821" s="25"/>
      <c r="F821" s="25"/>
      <c r="G821" s="25"/>
      <c r="H821" s="25"/>
      <c r="I821" s="249"/>
      <c r="J821" s="249"/>
      <c r="K821" s="249"/>
      <c r="L821" s="249"/>
    </row>
    <row r="822" spans="3:12" x14ac:dyDescent="0.2">
      <c r="C822" s="25"/>
      <c r="D822" s="25"/>
      <c r="E822" s="25"/>
      <c r="F822" s="25"/>
      <c r="G822" s="25"/>
      <c r="H822" s="25"/>
      <c r="I822" s="249"/>
      <c r="J822" s="249"/>
      <c r="K822" s="249"/>
      <c r="L822" s="249"/>
    </row>
    <row r="823" spans="3:12" x14ac:dyDescent="0.2">
      <c r="C823" s="25"/>
      <c r="D823" s="25"/>
      <c r="E823" s="25"/>
      <c r="F823" s="25"/>
      <c r="G823" s="25"/>
      <c r="H823" s="25"/>
      <c r="I823" s="249"/>
      <c r="J823" s="249"/>
      <c r="K823" s="249"/>
      <c r="L823" s="249"/>
    </row>
    <row r="824" spans="3:12" x14ac:dyDescent="0.2">
      <c r="C824" s="25"/>
      <c r="D824" s="25"/>
      <c r="E824" s="25"/>
      <c r="F824" s="25"/>
      <c r="G824" s="25"/>
      <c r="H824" s="25"/>
      <c r="I824" s="249"/>
      <c r="J824" s="249"/>
      <c r="K824" s="249"/>
      <c r="L824" s="249"/>
    </row>
    <row r="825" spans="3:12" x14ac:dyDescent="0.2">
      <c r="C825" s="25"/>
      <c r="D825" s="25"/>
      <c r="E825" s="25"/>
      <c r="F825" s="25"/>
      <c r="G825" s="25"/>
      <c r="H825" s="25"/>
      <c r="I825" s="249"/>
      <c r="J825" s="249"/>
      <c r="K825" s="249"/>
      <c r="L825" s="249"/>
    </row>
    <row r="826" spans="3:12" x14ac:dyDescent="0.2">
      <c r="C826" s="25"/>
      <c r="D826" s="25"/>
      <c r="E826" s="25"/>
      <c r="F826" s="25"/>
      <c r="G826" s="25"/>
      <c r="H826" s="25"/>
      <c r="I826" s="249"/>
      <c r="J826" s="249"/>
      <c r="K826" s="249"/>
      <c r="L826" s="249"/>
    </row>
    <row r="827" spans="3:12" x14ac:dyDescent="0.2">
      <c r="C827" s="25"/>
      <c r="D827" s="25"/>
      <c r="E827" s="25"/>
      <c r="F827" s="25"/>
      <c r="G827" s="25"/>
      <c r="H827" s="25"/>
      <c r="I827" s="249"/>
      <c r="J827" s="249"/>
      <c r="K827" s="249"/>
      <c r="L827" s="249"/>
    </row>
    <row r="828" spans="3:12" x14ac:dyDescent="0.2">
      <c r="C828" s="25"/>
      <c r="D828" s="25"/>
      <c r="E828" s="25"/>
      <c r="F828" s="25"/>
      <c r="G828" s="25"/>
      <c r="H828" s="25"/>
      <c r="I828" s="249"/>
      <c r="J828" s="249"/>
      <c r="K828" s="249"/>
      <c r="L828" s="249"/>
    </row>
    <row r="829" spans="3:12" x14ac:dyDescent="0.2">
      <c r="C829" s="25"/>
      <c r="D829" s="25"/>
      <c r="E829" s="25"/>
      <c r="F829" s="25"/>
      <c r="G829" s="25"/>
      <c r="H829" s="25"/>
      <c r="I829" s="249"/>
      <c r="J829" s="249"/>
      <c r="K829" s="249"/>
      <c r="L829" s="249"/>
    </row>
    <row r="830" spans="3:12" x14ac:dyDescent="0.2">
      <c r="C830" s="25"/>
      <c r="D830" s="25"/>
      <c r="E830" s="25"/>
      <c r="F830" s="25"/>
      <c r="G830" s="25"/>
      <c r="H830" s="25"/>
      <c r="I830" s="249"/>
      <c r="J830" s="249"/>
      <c r="K830" s="249"/>
      <c r="L830" s="249"/>
    </row>
    <row r="831" spans="3:12" x14ac:dyDescent="0.2">
      <c r="C831" s="25"/>
      <c r="D831" s="25"/>
      <c r="E831" s="25"/>
      <c r="F831" s="25"/>
      <c r="G831" s="25"/>
      <c r="H831" s="25"/>
      <c r="I831" s="249"/>
      <c r="J831" s="249"/>
      <c r="K831" s="249"/>
      <c r="L831" s="249"/>
    </row>
    <row r="832" spans="3:12" x14ac:dyDescent="0.2">
      <c r="C832" s="25"/>
      <c r="D832" s="25"/>
      <c r="E832" s="25"/>
      <c r="F832" s="25"/>
      <c r="G832" s="25"/>
      <c r="H832" s="25"/>
      <c r="I832" s="249"/>
      <c r="J832" s="249"/>
      <c r="K832" s="249"/>
      <c r="L832" s="249"/>
    </row>
    <row r="833" spans="3:12" x14ac:dyDescent="0.2">
      <c r="C833" s="25"/>
      <c r="D833" s="25"/>
      <c r="E833" s="25"/>
      <c r="F833" s="25"/>
      <c r="G833" s="25"/>
      <c r="H833" s="25"/>
      <c r="I833" s="249"/>
      <c r="J833" s="249"/>
      <c r="K833" s="249"/>
      <c r="L833" s="249"/>
    </row>
    <row r="834" spans="3:12" x14ac:dyDescent="0.2">
      <c r="C834" s="25"/>
      <c r="D834" s="25"/>
      <c r="E834" s="25"/>
      <c r="F834" s="25"/>
      <c r="G834" s="25"/>
      <c r="H834" s="25"/>
      <c r="I834" s="249"/>
      <c r="J834" s="249"/>
      <c r="K834" s="249"/>
      <c r="L834" s="249"/>
    </row>
    <row r="835" spans="3:12" x14ac:dyDescent="0.2">
      <c r="C835" s="25"/>
      <c r="D835" s="25"/>
      <c r="E835" s="25"/>
      <c r="F835" s="25"/>
      <c r="G835" s="25"/>
      <c r="H835" s="25"/>
      <c r="I835" s="249"/>
      <c r="J835" s="249"/>
      <c r="K835" s="249"/>
      <c r="L835" s="249"/>
    </row>
    <row r="836" spans="3:12" x14ac:dyDescent="0.2">
      <c r="C836" s="25"/>
      <c r="D836" s="25"/>
      <c r="E836" s="25"/>
      <c r="F836" s="25"/>
      <c r="G836" s="25"/>
      <c r="H836" s="25"/>
      <c r="I836" s="249"/>
      <c r="J836" s="249"/>
      <c r="K836" s="249"/>
      <c r="L836" s="249"/>
    </row>
    <row r="837" spans="3:12" x14ac:dyDescent="0.2">
      <c r="C837" s="25"/>
      <c r="D837" s="25"/>
      <c r="E837" s="25"/>
      <c r="F837" s="25"/>
      <c r="G837" s="25"/>
      <c r="H837" s="25"/>
      <c r="I837" s="249"/>
      <c r="J837" s="249"/>
      <c r="K837" s="249"/>
      <c r="L837" s="249"/>
    </row>
    <row r="838" spans="3:12" x14ac:dyDescent="0.2">
      <c r="C838" s="25"/>
      <c r="D838" s="25"/>
      <c r="E838" s="25"/>
      <c r="F838" s="25"/>
      <c r="G838" s="25"/>
      <c r="H838" s="25"/>
      <c r="I838" s="249"/>
      <c r="J838" s="249"/>
      <c r="K838" s="249"/>
      <c r="L838" s="249"/>
    </row>
    <row r="839" spans="3:12" x14ac:dyDescent="0.2">
      <c r="C839" s="25"/>
      <c r="D839" s="25"/>
      <c r="E839" s="25"/>
      <c r="F839" s="25"/>
      <c r="G839" s="25"/>
      <c r="H839" s="25"/>
      <c r="I839" s="249"/>
      <c r="J839" s="249"/>
      <c r="K839" s="249"/>
      <c r="L839" s="249"/>
    </row>
    <row r="840" spans="3:12" x14ac:dyDescent="0.2">
      <c r="C840" s="25"/>
      <c r="D840" s="25"/>
      <c r="E840" s="25"/>
      <c r="F840" s="25"/>
      <c r="G840" s="25"/>
      <c r="H840" s="25"/>
      <c r="I840" s="249"/>
      <c r="J840" s="249"/>
      <c r="K840" s="249"/>
      <c r="L840" s="249"/>
    </row>
    <row r="841" spans="3:12" x14ac:dyDescent="0.2">
      <c r="C841" s="25"/>
      <c r="D841" s="25"/>
      <c r="E841" s="25"/>
      <c r="F841" s="25"/>
      <c r="G841" s="25"/>
      <c r="H841" s="25"/>
      <c r="I841" s="249"/>
      <c r="J841" s="249"/>
      <c r="K841" s="249"/>
      <c r="L841" s="249"/>
    </row>
    <row r="842" spans="3:12" x14ac:dyDescent="0.2">
      <c r="C842" s="25"/>
      <c r="D842" s="25"/>
      <c r="E842" s="25"/>
      <c r="F842" s="25"/>
      <c r="G842" s="25"/>
      <c r="H842" s="25"/>
      <c r="I842" s="249"/>
      <c r="J842" s="249"/>
      <c r="K842" s="249"/>
      <c r="L842" s="249"/>
    </row>
    <row r="843" spans="3:12" x14ac:dyDescent="0.2">
      <c r="C843" s="25"/>
      <c r="D843" s="25"/>
      <c r="E843" s="25"/>
      <c r="F843" s="25"/>
      <c r="G843" s="25"/>
      <c r="H843" s="25"/>
      <c r="I843" s="249"/>
      <c r="J843" s="249"/>
      <c r="K843" s="249"/>
      <c r="L843" s="249"/>
    </row>
    <row r="844" spans="3:12" x14ac:dyDescent="0.2">
      <c r="C844" s="25"/>
      <c r="D844" s="25"/>
      <c r="E844" s="25"/>
      <c r="F844" s="25"/>
      <c r="G844" s="25"/>
      <c r="H844" s="25"/>
      <c r="I844" s="249"/>
      <c r="J844" s="249"/>
      <c r="K844" s="249"/>
      <c r="L844" s="249"/>
    </row>
    <row r="845" spans="3:12" x14ac:dyDescent="0.2">
      <c r="C845" s="25"/>
      <c r="D845" s="25"/>
      <c r="E845" s="25"/>
      <c r="F845" s="25"/>
      <c r="G845" s="25"/>
      <c r="H845" s="25"/>
      <c r="I845" s="249"/>
      <c r="J845" s="249"/>
      <c r="K845" s="249"/>
      <c r="L845" s="249"/>
    </row>
    <row r="846" spans="3:12" x14ac:dyDescent="0.2">
      <c r="C846" s="25"/>
      <c r="D846" s="25"/>
      <c r="E846" s="25"/>
      <c r="F846" s="25"/>
      <c r="G846" s="25"/>
      <c r="H846" s="25"/>
      <c r="I846" s="249"/>
      <c r="J846" s="249"/>
      <c r="K846" s="249"/>
      <c r="L846" s="249"/>
    </row>
    <row r="847" spans="3:12" x14ac:dyDescent="0.2">
      <c r="C847" s="25"/>
      <c r="D847" s="25"/>
      <c r="E847" s="25"/>
      <c r="F847" s="25"/>
      <c r="G847" s="25"/>
      <c r="H847" s="25"/>
      <c r="I847" s="249"/>
      <c r="J847" s="249"/>
      <c r="K847" s="249"/>
      <c r="L847" s="249"/>
    </row>
    <row r="848" spans="3:12" x14ac:dyDescent="0.2">
      <c r="C848" s="25"/>
      <c r="D848" s="25"/>
      <c r="E848" s="25"/>
      <c r="F848" s="25"/>
      <c r="G848" s="25"/>
      <c r="H848" s="25"/>
      <c r="I848" s="249"/>
      <c r="J848" s="249"/>
      <c r="K848" s="249"/>
      <c r="L848" s="249"/>
    </row>
    <row r="849" spans="3:12" x14ac:dyDescent="0.2">
      <c r="C849" s="25"/>
      <c r="D849" s="25"/>
      <c r="E849" s="25"/>
      <c r="F849" s="25"/>
      <c r="G849" s="25"/>
      <c r="H849" s="25"/>
      <c r="I849" s="249"/>
      <c r="J849" s="249"/>
      <c r="K849" s="249"/>
      <c r="L849" s="249"/>
    </row>
    <row r="850" spans="3:12" x14ac:dyDescent="0.2">
      <c r="C850" s="25"/>
      <c r="D850" s="25"/>
      <c r="E850" s="25"/>
      <c r="F850" s="25"/>
      <c r="G850" s="25"/>
      <c r="H850" s="25"/>
      <c r="I850" s="249"/>
      <c r="J850" s="249"/>
      <c r="K850" s="249"/>
      <c r="L850" s="249"/>
    </row>
    <row r="851" spans="3:12" x14ac:dyDescent="0.2">
      <c r="C851" s="25"/>
      <c r="D851" s="25"/>
      <c r="E851" s="25"/>
      <c r="F851" s="25"/>
      <c r="G851" s="25"/>
      <c r="H851" s="25"/>
      <c r="I851" s="249"/>
      <c r="J851" s="249"/>
      <c r="K851" s="249"/>
      <c r="L851" s="249"/>
    </row>
    <row r="852" spans="3:12" x14ac:dyDescent="0.2">
      <c r="C852" s="25"/>
      <c r="D852" s="25"/>
      <c r="E852" s="25"/>
      <c r="F852" s="25"/>
      <c r="G852" s="25"/>
      <c r="H852" s="25"/>
      <c r="I852" s="249"/>
      <c r="J852" s="249"/>
      <c r="K852" s="249"/>
      <c r="L852" s="249"/>
    </row>
    <row r="853" spans="3:12" x14ac:dyDescent="0.2">
      <c r="C853" s="25"/>
      <c r="D853" s="25"/>
      <c r="E853" s="25"/>
      <c r="F853" s="25"/>
      <c r="G853" s="25"/>
      <c r="H853" s="25"/>
      <c r="I853" s="249"/>
      <c r="J853" s="249"/>
      <c r="K853" s="249"/>
      <c r="L853" s="249"/>
    </row>
    <row r="854" spans="3:12" x14ac:dyDescent="0.2">
      <c r="C854" s="25"/>
      <c r="D854" s="25"/>
      <c r="E854" s="25"/>
      <c r="F854" s="25"/>
      <c r="G854" s="25"/>
      <c r="H854" s="25"/>
      <c r="I854" s="249"/>
      <c r="J854" s="249"/>
      <c r="K854" s="249"/>
      <c r="L854" s="249"/>
    </row>
    <row r="855" spans="3:12" x14ac:dyDescent="0.2">
      <c r="C855" s="25"/>
      <c r="D855" s="25"/>
      <c r="E855" s="25"/>
      <c r="F855" s="25"/>
      <c r="G855" s="25"/>
      <c r="H855" s="25"/>
      <c r="I855" s="249"/>
      <c r="J855" s="249"/>
      <c r="K855" s="249"/>
      <c r="L855" s="249"/>
    </row>
    <row r="856" spans="3:12" x14ac:dyDescent="0.2">
      <c r="C856" s="25"/>
      <c r="D856" s="25"/>
      <c r="E856" s="25"/>
      <c r="F856" s="25"/>
      <c r="G856" s="25"/>
      <c r="H856" s="25"/>
      <c r="I856" s="249"/>
      <c r="J856" s="249"/>
      <c r="K856" s="249"/>
      <c r="L856" s="249"/>
    </row>
    <row r="857" spans="3:12" x14ac:dyDescent="0.2">
      <c r="C857" s="25"/>
      <c r="D857" s="25"/>
      <c r="E857" s="25"/>
      <c r="F857" s="25"/>
      <c r="G857" s="25"/>
      <c r="H857" s="25"/>
      <c r="I857" s="249"/>
      <c r="J857" s="249"/>
      <c r="K857" s="249"/>
      <c r="L857" s="249"/>
    </row>
    <row r="858" spans="3:12" x14ac:dyDescent="0.2">
      <c r="C858" s="25"/>
      <c r="D858" s="25"/>
      <c r="E858" s="25"/>
      <c r="F858" s="25"/>
      <c r="G858" s="25"/>
      <c r="H858" s="25"/>
      <c r="I858" s="249"/>
      <c r="J858" s="249"/>
      <c r="K858" s="249"/>
      <c r="L858" s="249"/>
    </row>
    <row r="859" spans="3:12" x14ac:dyDescent="0.2">
      <c r="C859" s="25"/>
      <c r="D859" s="25"/>
      <c r="E859" s="25"/>
      <c r="F859" s="25"/>
      <c r="G859" s="25"/>
      <c r="H859" s="25"/>
      <c r="I859" s="249"/>
      <c r="J859" s="249"/>
      <c r="K859" s="249"/>
      <c r="L859" s="249"/>
    </row>
    <row r="860" spans="3:12" x14ac:dyDescent="0.2">
      <c r="C860" s="25"/>
      <c r="D860" s="25"/>
      <c r="E860" s="25"/>
      <c r="F860" s="25"/>
      <c r="G860" s="25"/>
      <c r="H860" s="25"/>
      <c r="I860" s="249"/>
      <c r="J860" s="249"/>
      <c r="K860" s="249"/>
      <c r="L860" s="249"/>
    </row>
    <row r="861" spans="3:12" x14ac:dyDescent="0.2">
      <c r="C861" s="25"/>
      <c r="D861" s="25"/>
      <c r="E861" s="25"/>
      <c r="F861" s="25"/>
      <c r="G861" s="25"/>
      <c r="H861" s="25"/>
      <c r="I861" s="249"/>
      <c r="J861" s="249"/>
      <c r="K861" s="249"/>
      <c r="L861" s="249"/>
    </row>
    <row r="862" spans="3:12" x14ac:dyDescent="0.2">
      <c r="C862" s="25"/>
      <c r="D862" s="25"/>
      <c r="E862" s="25"/>
      <c r="F862" s="25"/>
      <c r="G862" s="25"/>
      <c r="H862" s="25"/>
      <c r="I862" s="249"/>
      <c r="J862" s="249"/>
      <c r="K862" s="249"/>
      <c r="L862" s="249"/>
    </row>
    <row r="863" spans="3:12" x14ac:dyDescent="0.2">
      <c r="C863" s="25"/>
      <c r="D863" s="25"/>
      <c r="E863" s="25"/>
      <c r="F863" s="25"/>
      <c r="G863" s="25"/>
      <c r="H863" s="25"/>
      <c r="I863" s="249"/>
      <c r="J863" s="249"/>
      <c r="K863" s="249"/>
      <c r="L863" s="249"/>
    </row>
    <row r="864" spans="3:12" x14ac:dyDescent="0.2">
      <c r="C864" s="25"/>
      <c r="D864" s="25"/>
      <c r="E864" s="25"/>
      <c r="F864" s="25"/>
      <c r="G864" s="25"/>
      <c r="H864" s="25"/>
      <c r="I864" s="249"/>
      <c r="J864" s="249"/>
      <c r="K864" s="249"/>
      <c r="L864" s="249"/>
    </row>
    <row r="865" spans="3:12" x14ac:dyDescent="0.2">
      <c r="C865" s="25"/>
      <c r="D865" s="25"/>
      <c r="E865" s="25"/>
      <c r="F865" s="25"/>
      <c r="G865" s="25"/>
      <c r="H865" s="25"/>
      <c r="I865" s="249"/>
      <c r="J865" s="249"/>
      <c r="K865" s="249"/>
      <c r="L865" s="249"/>
    </row>
    <row r="866" spans="3:12" x14ac:dyDescent="0.2">
      <c r="C866" s="25"/>
      <c r="D866" s="25"/>
      <c r="E866" s="25"/>
      <c r="F866" s="25"/>
      <c r="G866" s="25"/>
      <c r="H866" s="25"/>
      <c r="I866" s="249"/>
      <c r="J866" s="249"/>
      <c r="K866" s="249"/>
      <c r="L866" s="249"/>
    </row>
    <row r="867" spans="3:12" x14ac:dyDescent="0.2">
      <c r="C867" s="25"/>
      <c r="D867" s="25"/>
      <c r="E867" s="25"/>
      <c r="F867" s="25"/>
      <c r="G867" s="25"/>
      <c r="H867" s="25"/>
      <c r="I867" s="249"/>
      <c r="J867" s="249"/>
      <c r="K867" s="249"/>
      <c r="L867" s="249"/>
    </row>
    <row r="868" spans="3:12" x14ac:dyDescent="0.2">
      <c r="C868" s="25"/>
      <c r="D868" s="25"/>
      <c r="E868" s="25"/>
      <c r="F868" s="25"/>
      <c r="G868" s="25"/>
      <c r="H868" s="25"/>
      <c r="I868" s="249"/>
      <c r="J868" s="249"/>
      <c r="K868" s="249"/>
      <c r="L868" s="249"/>
    </row>
    <row r="869" spans="3:12" x14ac:dyDescent="0.2">
      <c r="C869" s="25"/>
      <c r="D869" s="25"/>
      <c r="E869" s="25"/>
      <c r="F869" s="25"/>
      <c r="G869" s="25"/>
      <c r="H869" s="25"/>
      <c r="I869" s="249"/>
      <c r="J869" s="249"/>
      <c r="K869" s="249"/>
      <c r="L869" s="249"/>
    </row>
    <row r="870" spans="3:12" x14ac:dyDescent="0.2">
      <c r="C870" s="25"/>
      <c r="D870" s="25"/>
      <c r="E870" s="25"/>
      <c r="F870" s="25"/>
      <c r="G870" s="25"/>
      <c r="H870" s="25"/>
      <c r="I870" s="249"/>
      <c r="J870" s="249"/>
      <c r="K870" s="249"/>
      <c r="L870" s="249"/>
    </row>
    <row r="871" spans="3:12" x14ac:dyDescent="0.2">
      <c r="C871" s="25"/>
      <c r="D871" s="25"/>
      <c r="E871" s="25"/>
      <c r="F871" s="25"/>
      <c r="G871" s="25"/>
      <c r="H871" s="25"/>
      <c r="I871" s="249"/>
      <c r="J871" s="249"/>
      <c r="K871" s="249"/>
      <c r="L871" s="249"/>
    </row>
    <row r="872" spans="3:12" x14ac:dyDescent="0.2">
      <c r="C872" s="25"/>
      <c r="D872" s="25"/>
      <c r="E872" s="25"/>
      <c r="F872" s="25"/>
      <c r="G872" s="25"/>
      <c r="H872" s="25"/>
      <c r="I872" s="249"/>
      <c r="J872" s="249"/>
      <c r="K872" s="249"/>
      <c r="L872" s="249"/>
    </row>
    <row r="873" spans="3:12" x14ac:dyDescent="0.2">
      <c r="C873" s="25"/>
      <c r="D873" s="25"/>
      <c r="E873" s="25"/>
      <c r="F873" s="25"/>
      <c r="G873" s="25"/>
      <c r="H873" s="25"/>
      <c r="I873" s="249"/>
      <c r="J873" s="249"/>
      <c r="K873" s="249"/>
      <c r="L873" s="249"/>
    </row>
    <row r="874" spans="3:12" x14ac:dyDescent="0.2">
      <c r="C874" s="25"/>
      <c r="D874" s="25"/>
      <c r="E874" s="25"/>
      <c r="F874" s="25"/>
      <c r="G874" s="25"/>
      <c r="H874" s="25"/>
      <c r="I874" s="249"/>
      <c r="J874" s="249"/>
      <c r="K874" s="249"/>
      <c r="L874" s="249"/>
    </row>
    <row r="875" spans="3:12" x14ac:dyDescent="0.2">
      <c r="C875" s="25"/>
      <c r="D875" s="25"/>
      <c r="E875" s="25"/>
      <c r="F875" s="25"/>
      <c r="G875" s="25"/>
      <c r="H875" s="25"/>
      <c r="I875" s="249"/>
      <c r="J875" s="249"/>
      <c r="K875" s="249"/>
      <c r="L875" s="249"/>
    </row>
    <row r="876" spans="3:12" x14ac:dyDescent="0.2">
      <c r="C876" s="25"/>
      <c r="D876" s="25"/>
      <c r="E876" s="25"/>
      <c r="F876" s="25"/>
      <c r="G876" s="25"/>
      <c r="H876" s="25"/>
      <c r="I876" s="249"/>
      <c r="J876" s="249"/>
      <c r="K876" s="249"/>
      <c r="L876" s="249"/>
    </row>
    <row r="877" spans="3:12" x14ac:dyDescent="0.2">
      <c r="C877" s="25"/>
      <c r="D877" s="25"/>
      <c r="E877" s="25"/>
      <c r="F877" s="25"/>
      <c r="G877" s="25"/>
      <c r="H877" s="25"/>
      <c r="I877" s="249"/>
      <c r="J877" s="249"/>
      <c r="K877" s="249"/>
      <c r="L877" s="249"/>
    </row>
    <row r="878" spans="3:12" x14ac:dyDescent="0.2">
      <c r="C878" s="25"/>
      <c r="D878" s="25"/>
      <c r="E878" s="25"/>
      <c r="F878" s="25"/>
      <c r="G878" s="25"/>
      <c r="H878" s="25"/>
      <c r="I878" s="249"/>
      <c r="J878" s="249"/>
      <c r="K878" s="249"/>
      <c r="L878" s="249"/>
    </row>
    <row r="879" spans="3:12" x14ac:dyDescent="0.2">
      <c r="C879" s="25"/>
      <c r="D879" s="25"/>
      <c r="E879" s="25"/>
      <c r="F879" s="25"/>
      <c r="G879" s="25"/>
      <c r="H879" s="25"/>
      <c r="I879" s="249"/>
      <c r="J879" s="249"/>
      <c r="K879" s="249"/>
      <c r="L879" s="249"/>
    </row>
    <row r="880" spans="3:12" x14ac:dyDescent="0.2">
      <c r="C880" s="25"/>
      <c r="D880" s="25"/>
      <c r="E880" s="25"/>
      <c r="F880" s="25"/>
      <c r="G880" s="25"/>
      <c r="H880" s="25"/>
      <c r="I880" s="249"/>
      <c r="J880" s="249"/>
      <c r="K880" s="249"/>
      <c r="L880" s="249"/>
    </row>
    <row r="881" spans="3:12" x14ac:dyDescent="0.2">
      <c r="C881" s="25"/>
      <c r="D881" s="25"/>
      <c r="E881" s="25"/>
      <c r="F881" s="25"/>
      <c r="G881" s="25"/>
      <c r="H881" s="25"/>
      <c r="I881" s="249"/>
      <c r="J881" s="249"/>
      <c r="K881" s="249"/>
      <c r="L881" s="249"/>
    </row>
    <row r="882" spans="3:12" x14ac:dyDescent="0.2">
      <c r="C882" s="25"/>
      <c r="D882" s="25"/>
      <c r="E882" s="25"/>
      <c r="F882" s="25"/>
      <c r="G882" s="25"/>
      <c r="H882" s="25"/>
      <c r="I882" s="249"/>
      <c r="J882" s="249"/>
      <c r="K882" s="249"/>
      <c r="L882" s="249"/>
    </row>
    <row r="883" spans="3:12" x14ac:dyDescent="0.2">
      <c r="C883" s="25"/>
      <c r="D883" s="25"/>
      <c r="E883" s="25"/>
      <c r="F883" s="25"/>
      <c r="G883" s="25"/>
      <c r="H883" s="25"/>
      <c r="I883" s="249"/>
      <c r="J883" s="249"/>
      <c r="K883" s="249"/>
      <c r="L883" s="249"/>
    </row>
    <row r="884" spans="3:12" x14ac:dyDescent="0.2">
      <c r="C884" s="25"/>
      <c r="D884" s="25"/>
      <c r="E884" s="25"/>
      <c r="F884" s="25"/>
      <c r="G884" s="25"/>
      <c r="H884" s="25"/>
      <c r="I884" s="249"/>
      <c r="J884" s="249"/>
      <c r="K884" s="249"/>
      <c r="L884" s="249"/>
    </row>
    <row r="885" spans="3:12" x14ac:dyDescent="0.2">
      <c r="C885" s="25"/>
      <c r="D885" s="25"/>
      <c r="E885" s="25"/>
      <c r="F885" s="25"/>
      <c r="G885" s="25"/>
      <c r="H885" s="25"/>
      <c r="I885" s="249"/>
      <c r="J885" s="249"/>
      <c r="K885" s="249"/>
      <c r="L885" s="249"/>
    </row>
    <row r="886" spans="3:12" x14ac:dyDescent="0.2">
      <c r="C886" s="25"/>
      <c r="D886" s="25"/>
      <c r="E886" s="25"/>
      <c r="F886" s="25"/>
      <c r="G886" s="25"/>
      <c r="H886" s="25"/>
      <c r="I886" s="249"/>
      <c r="J886" s="249"/>
      <c r="K886" s="249"/>
      <c r="L886" s="249"/>
    </row>
    <row r="887" spans="3:12" x14ac:dyDescent="0.2">
      <c r="C887" s="25"/>
      <c r="D887" s="25"/>
      <c r="E887" s="25"/>
      <c r="F887" s="25"/>
      <c r="G887" s="25"/>
      <c r="H887" s="25"/>
      <c r="I887" s="249"/>
      <c r="J887" s="249"/>
      <c r="K887" s="249"/>
      <c r="L887" s="249"/>
    </row>
    <row r="888" spans="3:12" x14ac:dyDescent="0.2">
      <c r="C888" s="25"/>
      <c r="D888" s="25"/>
      <c r="E888" s="25"/>
      <c r="F888" s="25"/>
      <c r="G888" s="25"/>
      <c r="H888" s="25"/>
      <c r="I888" s="249"/>
      <c r="J888" s="249"/>
      <c r="K888" s="249"/>
      <c r="L888" s="249"/>
    </row>
    <row r="889" spans="3:12" x14ac:dyDescent="0.2">
      <c r="C889" s="25"/>
      <c r="D889" s="25"/>
      <c r="E889" s="25"/>
      <c r="F889" s="25"/>
      <c r="G889" s="25"/>
      <c r="H889" s="25"/>
      <c r="I889" s="249"/>
      <c r="J889" s="249"/>
      <c r="K889" s="249"/>
      <c r="L889" s="249"/>
    </row>
    <row r="890" spans="3:12" x14ac:dyDescent="0.2">
      <c r="C890" s="25"/>
      <c r="D890" s="25"/>
      <c r="E890" s="25"/>
      <c r="F890" s="25"/>
      <c r="G890" s="25"/>
      <c r="H890" s="25"/>
      <c r="I890" s="249"/>
      <c r="J890" s="249"/>
      <c r="K890" s="249"/>
      <c r="L890" s="249"/>
    </row>
    <row r="891" spans="3:12" x14ac:dyDescent="0.2">
      <c r="C891" s="25"/>
      <c r="D891" s="25"/>
      <c r="E891" s="25"/>
      <c r="F891" s="25"/>
      <c r="G891" s="25"/>
      <c r="H891" s="25"/>
      <c r="I891" s="249"/>
      <c r="J891" s="249"/>
      <c r="K891" s="249"/>
      <c r="L891" s="249"/>
    </row>
    <row r="892" spans="3:12" x14ac:dyDescent="0.2">
      <c r="C892" s="25"/>
      <c r="D892" s="25"/>
      <c r="E892" s="25"/>
      <c r="F892" s="25"/>
      <c r="G892" s="25"/>
      <c r="H892" s="25"/>
      <c r="I892" s="249"/>
      <c r="J892" s="249"/>
      <c r="K892" s="249"/>
      <c r="L892" s="249"/>
    </row>
    <row r="893" spans="3:12" x14ac:dyDescent="0.2">
      <c r="C893" s="25"/>
      <c r="D893" s="25"/>
      <c r="E893" s="25"/>
      <c r="F893" s="25"/>
      <c r="G893" s="25"/>
      <c r="H893" s="25"/>
      <c r="I893" s="249"/>
      <c r="J893" s="249"/>
      <c r="K893" s="249"/>
      <c r="L893" s="249"/>
    </row>
    <row r="894" spans="3:12" x14ac:dyDescent="0.2">
      <c r="C894" s="25"/>
      <c r="D894" s="25"/>
      <c r="E894" s="25"/>
      <c r="F894" s="25"/>
      <c r="G894" s="25"/>
      <c r="H894" s="25"/>
      <c r="I894" s="249"/>
      <c r="J894" s="249"/>
      <c r="K894" s="249"/>
      <c r="L894" s="249"/>
    </row>
    <row r="895" spans="3:12" x14ac:dyDescent="0.2">
      <c r="C895" s="25"/>
      <c r="D895" s="25"/>
      <c r="E895" s="25"/>
      <c r="F895" s="25"/>
      <c r="G895" s="25"/>
      <c r="H895" s="25"/>
      <c r="I895" s="249"/>
      <c r="J895" s="249"/>
      <c r="K895" s="249"/>
      <c r="L895" s="249"/>
    </row>
    <row r="896" spans="3:12" x14ac:dyDescent="0.2">
      <c r="C896" s="25"/>
      <c r="D896" s="25"/>
      <c r="E896" s="25"/>
      <c r="F896" s="25"/>
      <c r="G896" s="25"/>
      <c r="H896" s="25"/>
      <c r="I896" s="249"/>
      <c r="J896" s="249"/>
      <c r="K896" s="249"/>
      <c r="L896" s="249"/>
    </row>
    <row r="897" spans="3:12" x14ac:dyDescent="0.2">
      <c r="C897" s="25"/>
      <c r="D897" s="25"/>
      <c r="E897" s="25"/>
      <c r="F897" s="25"/>
      <c r="G897" s="25"/>
      <c r="H897" s="25"/>
      <c r="I897" s="249"/>
      <c r="J897" s="249"/>
      <c r="K897" s="249"/>
      <c r="L897" s="249"/>
    </row>
    <row r="898" spans="3:12" x14ac:dyDescent="0.2">
      <c r="C898" s="25"/>
      <c r="D898" s="25"/>
      <c r="E898" s="25"/>
      <c r="F898" s="25"/>
      <c r="G898" s="25"/>
      <c r="H898" s="25"/>
      <c r="I898" s="249"/>
      <c r="J898" s="249"/>
      <c r="K898" s="249"/>
      <c r="L898" s="249"/>
    </row>
    <row r="899" spans="3:12" x14ac:dyDescent="0.2">
      <c r="C899" s="25"/>
      <c r="D899" s="25"/>
      <c r="E899" s="25"/>
      <c r="F899" s="25"/>
      <c r="G899" s="25"/>
      <c r="H899" s="25"/>
      <c r="I899" s="249"/>
      <c r="J899" s="249"/>
      <c r="K899" s="249"/>
      <c r="L899" s="249"/>
    </row>
    <row r="900" spans="3:12" x14ac:dyDescent="0.2">
      <c r="C900" s="25"/>
      <c r="D900" s="25"/>
      <c r="E900" s="25"/>
      <c r="F900" s="25"/>
      <c r="G900" s="25"/>
      <c r="H900" s="25"/>
      <c r="I900" s="249"/>
      <c r="J900" s="249"/>
      <c r="K900" s="249"/>
      <c r="L900" s="249"/>
    </row>
    <row r="901" spans="3:12" x14ac:dyDescent="0.2">
      <c r="C901" s="25"/>
      <c r="D901" s="25"/>
      <c r="E901" s="25"/>
      <c r="F901" s="25"/>
      <c r="G901" s="25"/>
      <c r="H901" s="25"/>
      <c r="I901" s="249"/>
      <c r="J901" s="249"/>
      <c r="K901" s="249"/>
      <c r="L901" s="249"/>
    </row>
    <row r="902" spans="3:12" x14ac:dyDescent="0.2">
      <c r="C902" s="25"/>
      <c r="D902" s="25"/>
      <c r="E902" s="25"/>
      <c r="F902" s="25"/>
      <c r="G902" s="25"/>
      <c r="H902" s="25"/>
      <c r="I902" s="249"/>
      <c r="J902" s="249"/>
      <c r="K902" s="249"/>
      <c r="L902" s="249"/>
    </row>
    <row r="903" spans="3:12" x14ac:dyDescent="0.2">
      <c r="C903" s="25"/>
      <c r="D903" s="25"/>
      <c r="E903" s="25"/>
      <c r="F903" s="25"/>
      <c r="G903" s="25"/>
      <c r="H903" s="25"/>
      <c r="I903" s="249"/>
      <c r="J903" s="249"/>
      <c r="K903" s="249"/>
      <c r="L903" s="249"/>
    </row>
    <row r="904" spans="3:12" x14ac:dyDescent="0.2">
      <c r="C904" s="25"/>
      <c r="D904" s="25"/>
      <c r="E904" s="25"/>
      <c r="F904" s="25"/>
      <c r="G904" s="25"/>
      <c r="H904" s="25"/>
      <c r="I904" s="249"/>
      <c r="J904" s="249"/>
      <c r="K904" s="249"/>
      <c r="L904" s="249"/>
    </row>
    <row r="905" spans="3:12" x14ac:dyDescent="0.2">
      <c r="C905" s="25"/>
      <c r="D905" s="25"/>
      <c r="E905" s="25"/>
      <c r="F905" s="25"/>
      <c r="G905" s="25"/>
      <c r="H905" s="25"/>
      <c r="I905" s="249"/>
      <c r="J905" s="249"/>
      <c r="K905" s="249"/>
      <c r="L905" s="249"/>
    </row>
    <row r="906" spans="3:12" x14ac:dyDescent="0.2">
      <c r="C906" s="25"/>
      <c r="D906" s="25"/>
      <c r="E906" s="25"/>
      <c r="F906" s="25"/>
      <c r="G906" s="25"/>
      <c r="H906" s="25"/>
      <c r="I906" s="249"/>
      <c r="J906" s="249"/>
      <c r="K906" s="249"/>
      <c r="L906" s="249"/>
    </row>
    <row r="907" spans="3:12" x14ac:dyDescent="0.2">
      <c r="C907" s="25"/>
      <c r="D907" s="25"/>
      <c r="E907" s="25"/>
      <c r="F907" s="25"/>
      <c r="G907" s="25"/>
      <c r="H907" s="25"/>
      <c r="I907" s="249"/>
      <c r="J907" s="249"/>
      <c r="K907" s="249"/>
      <c r="L907" s="249"/>
    </row>
    <row r="908" spans="3:12" x14ac:dyDescent="0.2">
      <c r="C908" s="25"/>
      <c r="D908" s="25"/>
      <c r="E908" s="25"/>
      <c r="F908" s="25"/>
      <c r="G908" s="25"/>
      <c r="H908" s="25"/>
      <c r="I908" s="249"/>
      <c r="J908" s="249"/>
      <c r="K908" s="249"/>
      <c r="L908" s="249"/>
    </row>
    <row r="909" spans="3:12" x14ac:dyDescent="0.2">
      <c r="C909" s="25"/>
      <c r="D909" s="25"/>
      <c r="E909" s="25"/>
      <c r="F909" s="25"/>
      <c r="G909" s="25"/>
      <c r="H909" s="25"/>
      <c r="I909" s="249"/>
      <c r="J909" s="249"/>
      <c r="K909" s="249"/>
      <c r="L909" s="249"/>
    </row>
    <row r="910" spans="3:12" x14ac:dyDescent="0.2">
      <c r="C910" s="25"/>
      <c r="D910" s="25"/>
      <c r="E910" s="25"/>
      <c r="F910" s="25"/>
      <c r="G910" s="25"/>
      <c r="H910" s="25"/>
      <c r="I910" s="249"/>
      <c r="J910" s="249"/>
      <c r="K910" s="249"/>
      <c r="L910" s="249"/>
    </row>
    <row r="911" spans="3:12" x14ac:dyDescent="0.2">
      <c r="C911" s="25"/>
      <c r="D911" s="25"/>
      <c r="E911" s="25"/>
      <c r="F911" s="25"/>
      <c r="G911" s="25"/>
      <c r="H911" s="25"/>
      <c r="I911" s="249"/>
      <c r="J911" s="249"/>
      <c r="K911" s="249"/>
      <c r="L911" s="249"/>
    </row>
    <row r="912" spans="3:12" x14ac:dyDescent="0.2">
      <c r="C912" s="25"/>
      <c r="D912" s="25"/>
      <c r="E912" s="25"/>
      <c r="F912" s="25"/>
      <c r="G912" s="25"/>
      <c r="H912" s="25"/>
      <c r="I912" s="249"/>
      <c r="J912" s="249"/>
      <c r="K912" s="249"/>
      <c r="L912" s="249"/>
    </row>
    <row r="913" spans="3:12" x14ac:dyDescent="0.2">
      <c r="C913" s="25"/>
      <c r="D913" s="25"/>
      <c r="E913" s="25"/>
      <c r="F913" s="25"/>
      <c r="G913" s="25"/>
      <c r="H913" s="25"/>
      <c r="I913" s="249"/>
      <c r="J913" s="249"/>
      <c r="K913" s="249"/>
      <c r="L913" s="249"/>
    </row>
    <row r="914" spans="3:12" x14ac:dyDescent="0.2">
      <c r="C914" s="25"/>
      <c r="D914" s="25"/>
      <c r="E914" s="25"/>
      <c r="F914" s="25"/>
      <c r="G914" s="25"/>
      <c r="H914" s="25"/>
      <c r="I914" s="249"/>
      <c r="J914" s="249"/>
      <c r="K914" s="249"/>
      <c r="L914" s="249"/>
    </row>
    <row r="915" spans="3:12" x14ac:dyDescent="0.2">
      <c r="C915" s="25"/>
      <c r="D915" s="25"/>
      <c r="E915" s="25"/>
      <c r="F915" s="25"/>
      <c r="G915" s="25"/>
      <c r="H915" s="25"/>
      <c r="I915" s="249"/>
      <c r="J915" s="249"/>
      <c r="K915" s="249"/>
      <c r="L915" s="249"/>
    </row>
    <row r="916" spans="3:12" x14ac:dyDescent="0.2">
      <c r="C916" s="25"/>
      <c r="D916" s="25"/>
      <c r="E916" s="25"/>
      <c r="F916" s="25"/>
      <c r="G916" s="25"/>
      <c r="H916" s="25"/>
      <c r="I916" s="249"/>
      <c r="J916" s="249"/>
      <c r="K916" s="249"/>
      <c r="L916" s="249"/>
    </row>
    <row r="917" spans="3:12" x14ac:dyDescent="0.2">
      <c r="C917" s="25"/>
      <c r="D917" s="25"/>
      <c r="E917" s="25"/>
      <c r="F917" s="25"/>
      <c r="G917" s="25"/>
      <c r="H917" s="25"/>
      <c r="I917" s="249"/>
      <c r="J917" s="249"/>
      <c r="K917" s="249"/>
      <c r="L917" s="249"/>
    </row>
    <row r="918" spans="3:12" x14ac:dyDescent="0.2">
      <c r="C918" s="25"/>
      <c r="D918" s="25"/>
      <c r="E918" s="25"/>
      <c r="F918" s="25"/>
      <c r="G918" s="25"/>
      <c r="H918" s="25"/>
      <c r="I918" s="249"/>
      <c r="J918" s="249"/>
      <c r="K918" s="249"/>
      <c r="L918" s="249"/>
    </row>
    <row r="919" spans="3:12" x14ac:dyDescent="0.2">
      <c r="C919" s="25"/>
      <c r="D919" s="25"/>
      <c r="E919" s="25"/>
      <c r="F919" s="25"/>
      <c r="G919" s="25"/>
      <c r="H919" s="25"/>
      <c r="I919" s="249"/>
      <c r="J919" s="249"/>
      <c r="K919" s="249"/>
      <c r="L919" s="249"/>
    </row>
    <row r="920" spans="3:12" x14ac:dyDescent="0.2">
      <c r="C920" s="25"/>
      <c r="D920" s="25"/>
      <c r="E920" s="25"/>
      <c r="F920" s="25"/>
      <c r="G920" s="25"/>
      <c r="H920" s="25"/>
      <c r="I920" s="249"/>
      <c r="J920" s="249"/>
      <c r="K920" s="249"/>
      <c r="L920" s="249"/>
    </row>
    <row r="921" spans="3:12" x14ac:dyDescent="0.2">
      <c r="C921" s="25"/>
      <c r="D921" s="25"/>
      <c r="E921" s="25"/>
      <c r="F921" s="25"/>
      <c r="G921" s="25"/>
      <c r="H921" s="25"/>
      <c r="I921" s="249"/>
      <c r="J921" s="249"/>
      <c r="K921" s="249"/>
      <c r="L921" s="249"/>
    </row>
    <row r="922" spans="3:12" x14ac:dyDescent="0.2">
      <c r="C922" s="25"/>
      <c r="D922" s="25"/>
      <c r="E922" s="25"/>
      <c r="F922" s="25"/>
      <c r="G922" s="25"/>
      <c r="H922" s="25"/>
      <c r="I922" s="249"/>
      <c r="J922" s="249"/>
      <c r="K922" s="249"/>
      <c r="L922" s="249"/>
    </row>
    <row r="923" spans="3:12" x14ac:dyDescent="0.2">
      <c r="C923" s="25"/>
      <c r="D923" s="25"/>
      <c r="E923" s="25"/>
      <c r="F923" s="25"/>
      <c r="G923" s="25"/>
      <c r="H923" s="25"/>
      <c r="I923" s="249"/>
      <c r="J923" s="249"/>
      <c r="K923" s="249"/>
      <c r="L923" s="249"/>
    </row>
    <row r="924" spans="3:12" x14ac:dyDescent="0.2">
      <c r="C924" s="25"/>
      <c r="D924" s="25"/>
      <c r="E924" s="25"/>
      <c r="F924" s="25"/>
      <c r="G924" s="25"/>
      <c r="H924" s="25"/>
      <c r="I924" s="249"/>
      <c r="J924" s="249"/>
      <c r="K924" s="249"/>
      <c r="L924" s="249"/>
    </row>
    <row r="925" spans="3:12" x14ac:dyDescent="0.2">
      <c r="C925" s="25"/>
      <c r="D925" s="25"/>
      <c r="E925" s="25"/>
      <c r="F925" s="25"/>
      <c r="G925" s="25"/>
      <c r="H925" s="25"/>
      <c r="I925" s="249"/>
      <c r="J925" s="249"/>
      <c r="K925" s="249"/>
      <c r="L925" s="249"/>
    </row>
    <row r="926" spans="3:12" x14ac:dyDescent="0.2">
      <c r="C926" s="25"/>
      <c r="D926" s="25"/>
      <c r="E926" s="25"/>
      <c r="F926" s="25"/>
      <c r="G926" s="25"/>
      <c r="H926" s="25"/>
      <c r="I926" s="249"/>
      <c r="J926" s="249"/>
      <c r="K926" s="249"/>
      <c r="L926" s="249"/>
    </row>
    <row r="927" spans="3:12" x14ac:dyDescent="0.2">
      <c r="C927" s="25"/>
      <c r="D927" s="25"/>
      <c r="E927" s="25"/>
      <c r="F927" s="25"/>
      <c r="G927" s="25"/>
      <c r="H927" s="25"/>
      <c r="I927" s="249"/>
      <c r="J927" s="249"/>
      <c r="K927" s="249"/>
      <c r="L927" s="249"/>
    </row>
    <row r="928" spans="3:12" x14ac:dyDescent="0.2">
      <c r="C928" s="25"/>
      <c r="D928" s="25"/>
      <c r="E928" s="25"/>
      <c r="F928" s="25"/>
      <c r="G928" s="25"/>
      <c r="H928" s="25"/>
      <c r="I928" s="249"/>
      <c r="J928" s="249"/>
      <c r="K928" s="249"/>
      <c r="L928" s="249"/>
    </row>
    <row r="929" spans="3:12" x14ac:dyDescent="0.2">
      <c r="C929" s="25"/>
      <c r="D929" s="25"/>
      <c r="E929" s="25"/>
      <c r="F929" s="25"/>
      <c r="G929" s="25"/>
      <c r="H929" s="25"/>
      <c r="I929" s="249"/>
      <c r="J929" s="249"/>
      <c r="K929" s="249"/>
      <c r="L929" s="249"/>
    </row>
    <row r="930" spans="3:12" x14ac:dyDescent="0.2">
      <c r="C930" s="25"/>
      <c r="D930" s="25"/>
      <c r="E930" s="25"/>
      <c r="F930" s="25"/>
      <c r="G930" s="25"/>
      <c r="H930" s="25"/>
      <c r="I930" s="249"/>
      <c r="J930" s="249"/>
      <c r="K930" s="249"/>
      <c r="L930" s="249"/>
    </row>
    <row r="931" spans="3:12" x14ac:dyDescent="0.2">
      <c r="C931" s="25"/>
      <c r="D931" s="25"/>
      <c r="E931" s="25"/>
      <c r="F931" s="25"/>
      <c r="G931" s="25"/>
      <c r="H931" s="25"/>
      <c r="I931" s="249"/>
      <c r="J931" s="249"/>
      <c r="K931" s="249"/>
      <c r="L931" s="249"/>
    </row>
    <row r="932" spans="3:12" x14ac:dyDescent="0.2">
      <c r="C932" s="25"/>
      <c r="D932" s="25"/>
      <c r="E932" s="25"/>
      <c r="F932" s="25"/>
      <c r="G932" s="25"/>
      <c r="H932" s="25"/>
      <c r="I932" s="249"/>
      <c r="J932" s="249"/>
      <c r="K932" s="249"/>
      <c r="L932" s="249"/>
    </row>
    <row r="933" spans="3:12" x14ac:dyDescent="0.2">
      <c r="C933" s="25"/>
      <c r="D933" s="25"/>
      <c r="E933" s="25"/>
      <c r="F933" s="25"/>
      <c r="G933" s="25"/>
      <c r="H933" s="25"/>
      <c r="I933" s="249"/>
      <c r="J933" s="249"/>
      <c r="K933" s="249"/>
      <c r="L933" s="249"/>
    </row>
    <row r="934" spans="3:12" x14ac:dyDescent="0.2">
      <c r="C934" s="25"/>
      <c r="D934" s="25"/>
      <c r="E934" s="25"/>
      <c r="F934" s="25"/>
      <c r="G934" s="25"/>
      <c r="H934" s="25"/>
      <c r="I934" s="249"/>
      <c r="J934" s="249"/>
      <c r="K934" s="249"/>
      <c r="L934" s="249"/>
    </row>
    <row r="935" spans="3:12" x14ac:dyDescent="0.2">
      <c r="C935" s="25"/>
      <c r="D935" s="25"/>
      <c r="E935" s="25"/>
      <c r="F935" s="25"/>
      <c r="G935" s="25"/>
      <c r="H935" s="25"/>
      <c r="I935" s="249"/>
      <c r="J935" s="249"/>
      <c r="K935" s="249"/>
      <c r="L935" s="249"/>
    </row>
    <row r="936" spans="3:12" x14ac:dyDescent="0.2">
      <c r="C936" s="25"/>
      <c r="D936" s="25"/>
      <c r="E936" s="25"/>
      <c r="F936" s="25"/>
      <c r="G936" s="25"/>
      <c r="H936" s="25"/>
      <c r="I936" s="249"/>
      <c r="J936" s="249"/>
      <c r="K936" s="249"/>
      <c r="L936" s="249"/>
    </row>
    <row r="937" spans="3:12" x14ac:dyDescent="0.2">
      <c r="C937" s="25"/>
      <c r="D937" s="25"/>
      <c r="E937" s="25"/>
      <c r="F937" s="25"/>
      <c r="G937" s="25"/>
      <c r="H937" s="25"/>
      <c r="I937" s="249"/>
      <c r="J937" s="249"/>
      <c r="K937" s="249"/>
      <c r="L937" s="249"/>
    </row>
    <row r="938" spans="3:12" x14ac:dyDescent="0.2">
      <c r="C938" s="25"/>
      <c r="D938" s="25"/>
      <c r="E938" s="25"/>
      <c r="F938" s="25"/>
      <c r="G938" s="25"/>
      <c r="H938" s="25"/>
      <c r="I938" s="249"/>
      <c r="J938" s="249"/>
      <c r="K938" s="249"/>
      <c r="L938" s="249"/>
    </row>
    <row r="939" spans="3:12" x14ac:dyDescent="0.2">
      <c r="C939" s="25"/>
      <c r="D939" s="25"/>
      <c r="E939" s="25"/>
      <c r="F939" s="25"/>
      <c r="G939" s="25"/>
      <c r="H939" s="25"/>
      <c r="I939" s="249"/>
      <c r="J939" s="249"/>
      <c r="K939" s="249"/>
      <c r="L939" s="249"/>
    </row>
    <row r="940" spans="3:12" x14ac:dyDescent="0.2">
      <c r="C940" s="25"/>
      <c r="D940" s="25"/>
      <c r="E940" s="25"/>
      <c r="F940" s="25"/>
      <c r="G940" s="25"/>
      <c r="H940" s="25"/>
      <c r="I940" s="249"/>
      <c r="J940" s="249"/>
      <c r="K940" s="249"/>
      <c r="L940" s="249"/>
    </row>
    <row r="941" spans="3:12" x14ac:dyDescent="0.2">
      <c r="C941" s="25"/>
      <c r="D941" s="25"/>
      <c r="E941" s="25"/>
      <c r="F941" s="25"/>
      <c r="G941" s="25"/>
      <c r="H941" s="25"/>
      <c r="I941" s="249"/>
      <c r="J941" s="249"/>
      <c r="K941" s="249"/>
      <c r="L941" s="249"/>
    </row>
    <row r="942" spans="3:12" x14ac:dyDescent="0.2">
      <c r="C942" s="25"/>
      <c r="D942" s="25"/>
      <c r="E942" s="25"/>
      <c r="F942" s="25"/>
      <c r="G942" s="25"/>
      <c r="H942" s="25"/>
      <c r="I942" s="249"/>
      <c r="J942" s="249"/>
      <c r="K942" s="249"/>
      <c r="L942" s="249"/>
    </row>
    <row r="943" spans="3:12" x14ac:dyDescent="0.2">
      <c r="C943" s="25"/>
      <c r="D943" s="25"/>
      <c r="E943" s="25"/>
      <c r="F943" s="25"/>
      <c r="G943" s="25"/>
      <c r="H943" s="25"/>
      <c r="I943" s="249"/>
      <c r="J943" s="249"/>
      <c r="K943" s="249"/>
      <c r="L943" s="249"/>
    </row>
    <row r="944" spans="3:12" x14ac:dyDescent="0.2">
      <c r="C944" s="25"/>
      <c r="D944" s="25"/>
      <c r="E944" s="25"/>
      <c r="F944" s="25"/>
      <c r="G944" s="25"/>
      <c r="H944" s="25"/>
      <c r="I944" s="249"/>
      <c r="J944" s="249"/>
      <c r="K944" s="249"/>
      <c r="L944" s="249"/>
    </row>
    <row r="945" spans="3:12" x14ac:dyDescent="0.2">
      <c r="C945" s="25"/>
      <c r="D945" s="25"/>
      <c r="E945" s="25"/>
      <c r="F945" s="25"/>
      <c r="G945" s="25"/>
      <c r="H945" s="25"/>
      <c r="I945" s="249"/>
      <c r="J945" s="249"/>
      <c r="K945" s="249"/>
      <c r="L945" s="249"/>
    </row>
    <row r="946" spans="3:12" x14ac:dyDescent="0.2">
      <c r="C946" s="25"/>
      <c r="D946" s="25"/>
      <c r="E946" s="25"/>
      <c r="F946" s="25"/>
      <c r="G946" s="25"/>
      <c r="H946" s="25"/>
      <c r="I946" s="249"/>
      <c r="J946" s="249"/>
      <c r="K946" s="249"/>
      <c r="L946" s="249"/>
    </row>
    <row r="947" spans="3:12" x14ac:dyDescent="0.2">
      <c r="C947" s="25"/>
      <c r="D947" s="25"/>
      <c r="E947" s="25"/>
      <c r="F947" s="25"/>
      <c r="G947" s="25"/>
      <c r="H947" s="25"/>
      <c r="I947" s="249"/>
      <c r="J947" s="249"/>
      <c r="K947" s="249"/>
      <c r="L947" s="249"/>
    </row>
    <row r="948" spans="3:12" x14ac:dyDescent="0.2">
      <c r="C948" s="25"/>
      <c r="D948" s="25"/>
      <c r="E948" s="25"/>
      <c r="F948" s="25"/>
      <c r="G948" s="25"/>
      <c r="H948" s="25"/>
      <c r="I948" s="249"/>
      <c r="J948" s="249"/>
      <c r="K948" s="249"/>
      <c r="L948" s="249"/>
    </row>
    <row r="949" spans="3:12" x14ac:dyDescent="0.2">
      <c r="C949" s="25"/>
      <c r="D949" s="25"/>
      <c r="E949" s="25"/>
      <c r="F949" s="25"/>
      <c r="G949" s="25"/>
      <c r="H949" s="25"/>
      <c r="I949" s="249"/>
      <c r="J949" s="249"/>
      <c r="K949" s="249"/>
      <c r="L949" s="249"/>
    </row>
    <row r="950" spans="3:12" x14ac:dyDescent="0.2">
      <c r="C950" s="25"/>
      <c r="D950" s="25"/>
      <c r="E950" s="25"/>
      <c r="F950" s="25"/>
      <c r="G950" s="25"/>
      <c r="H950" s="25"/>
      <c r="I950" s="249"/>
      <c r="J950" s="249"/>
      <c r="K950" s="249"/>
      <c r="L950" s="249"/>
    </row>
    <row r="951" spans="3:12" x14ac:dyDescent="0.2">
      <c r="C951" s="25"/>
      <c r="D951" s="25"/>
      <c r="E951" s="25"/>
      <c r="F951" s="25"/>
      <c r="G951" s="25"/>
      <c r="H951" s="25"/>
      <c r="I951" s="249"/>
      <c r="J951" s="249"/>
      <c r="K951" s="249"/>
      <c r="L951" s="249"/>
    </row>
    <row r="952" spans="3:12" x14ac:dyDescent="0.2">
      <c r="C952" s="25"/>
      <c r="D952" s="25"/>
      <c r="E952" s="25"/>
      <c r="F952" s="25"/>
      <c r="G952" s="25"/>
      <c r="H952" s="25"/>
      <c r="I952" s="249"/>
      <c r="J952" s="249"/>
      <c r="K952" s="249"/>
      <c r="L952" s="249"/>
    </row>
    <row r="953" spans="3:12" x14ac:dyDescent="0.2">
      <c r="C953" s="25"/>
      <c r="D953" s="25"/>
      <c r="E953" s="25"/>
      <c r="F953" s="25"/>
      <c r="G953" s="25"/>
      <c r="H953" s="25"/>
      <c r="I953" s="249"/>
      <c r="J953" s="249"/>
      <c r="K953" s="249"/>
      <c r="L953" s="249"/>
    </row>
    <row r="954" spans="3:12" x14ac:dyDescent="0.2">
      <c r="C954" s="25"/>
      <c r="D954" s="25"/>
      <c r="E954" s="25"/>
      <c r="F954" s="25"/>
      <c r="G954" s="25"/>
      <c r="H954" s="25"/>
      <c r="I954" s="249"/>
      <c r="J954" s="249"/>
      <c r="K954" s="249"/>
      <c r="L954" s="249"/>
    </row>
    <row r="955" spans="3:12" x14ac:dyDescent="0.2">
      <c r="C955" s="25"/>
      <c r="D955" s="25"/>
      <c r="E955" s="25"/>
      <c r="F955" s="25"/>
      <c r="G955" s="25"/>
      <c r="H955" s="25"/>
      <c r="I955" s="249"/>
      <c r="J955" s="249"/>
      <c r="K955" s="249"/>
      <c r="L955" s="249"/>
    </row>
    <row r="956" spans="3:12" x14ac:dyDescent="0.2">
      <c r="C956" s="25"/>
      <c r="D956" s="25"/>
      <c r="E956" s="25"/>
      <c r="F956" s="25"/>
      <c r="G956" s="25"/>
      <c r="H956" s="25"/>
      <c r="I956" s="249"/>
      <c r="J956" s="249"/>
      <c r="K956" s="249"/>
      <c r="L956" s="249"/>
    </row>
    <row r="957" spans="3:12" x14ac:dyDescent="0.2">
      <c r="C957" s="25"/>
      <c r="D957" s="25"/>
      <c r="E957" s="25"/>
      <c r="F957" s="25"/>
      <c r="G957" s="25"/>
      <c r="H957" s="25"/>
      <c r="I957" s="249"/>
      <c r="J957" s="249"/>
      <c r="K957" s="249"/>
      <c r="L957" s="249"/>
    </row>
    <row r="958" spans="3:12" x14ac:dyDescent="0.2">
      <c r="C958" s="25"/>
      <c r="D958" s="25"/>
      <c r="E958" s="25"/>
      <c r="F958" s="25"/>
      <c r="G958" s="25"/>
      <c r="H958" s="25"/>
      <c r="I958" s="249"/>
      <c r="J958" s="249"/>
      <c r="K958" s="249"/>
      <c r="L958" s="249"/>
    </row>
    <row r="959" spans="3:12" x14ac:dyDescent="0.2">
      <c r="C959" s="25"/>
      <c r="D959" s="25"/>
      <c r="E959" s="25"/>
      <c r="F959" s="25"/>
      <c r="G959" s="25"/>
      <c r="H959" s="25"/>
      <c r="I959" s="249"/>
      <c r="J959" s="249"/>
      <c r="K959" s="249"/>
      <c r="L959" s="249"/>
    </row>
    <row r="960" spans="3:12" x14ac:dyDescent="0.2">
      <c r="C960" s="25"/>
      <c r="D960" s="25"/>
      <c r="E960" s="25"/>
      <c r="F960" s="25"/>
      <c r="G960" s="25"/>
      <c r="H960" s="25"/>
      <c r="I960" s="249"/>
      <c r="J960" s="249"/>
      <c r="K960" s="249"/>
      <c r="L960" s="249"/>
    </row>
    <row r="961" spans="3:12" x14ac:dyDescent="0.2">
      <c r="C961" s="25"/>
      <c r="D961" s="25"/>
      <c r="E961" s="25"/>
      <c r="F961" s="25"/>
      <c r="G961" s="25"/>
      <c r="H961" s="25"/>
      <c r="I961" s="249"/>
      <c r="J961" s="249"/>
      <c r="K961" s="249"/>
      <c r="L961" s="249"/>
    </row>
    <row r="962" spans="3:12" x14ac:dyDescent="0.2">
      <c r="C962" s="25"/>
      <c r="D962" s="25"/>
      <c r="E962" s="25"/>
      <c r="F962" s="25"/>
      <c r="G962" s="25"/>
      <c r="H962" s="25"/>
      <c r="I962" s="249"/>
      <c r="J962" s="249"/>
      <c r="K962" s="249"/>
      <c r="L962" s="249"/>
    </row>
    <row r="963" spans="3:12" x14ac:dyDescent="0.2">
      <c r="C963" s="25"/>
      <c r="D963" s="25"/>
      <c r="E963" s="25"/>
      <c r="F963" s="25"/>
      <c r="G963" s="25"/>
      <c r="H963" s="25"/>
      <c r="I963" s="249"/>
      <c r="J963" s="249"/>
      <c r="K963" s="249"/>
      <c r="L963" s="249"/>
    </row>
    <row r="964" spans="3:12" x14ac:dyDescent="0.2">
      <c r="C964" s="25"/>
      <c r="D964" s="25"/>
      <c r="E964" s="25"/>
      <c r="F964" s="25"/>
      <c r="G964" s="25"/>
      <c r="H964" s="25"/>
      <c r="I964" s="249"/>
      <c r="J964" s="249"/>
      <c r="K964" s="249"/>
      <c r="L964" s="249"/>
    </row>
    <row r="965" spans="3:12" x14ac:dyDescent="0.2">
      <c r="C965" s="25"/>
      <c r="D965" s="25"/>
      <c r="E965" s="25"/>
      <c r="F965" s="25"/>
      <c r="G965" s="25"/>
      <c r="H965" s="25"/>
      <c r="I965" s="249"/>
      <c r="J965" s="249"/>
      <c r="K965" s="249"/>
      <c r="L965" s="249"/>
    </row>
    <row r="966" spans="3:12" x14ac:dyDescent="0.2">
      <c r="C966" s="25"/>
      <c r="D966" s="25"/>
      <c r="E966" s="25"/>
      <c r="F966" s="25"/>
      <c r="G966" s="25"/>
      <c r="H966" s="25"/>
      <c r="I966" s="249"/>
      <c r="J966" s="249"/>
      <c r="K966" s="249"/>
      <c r="L966" s="249"/>
    </row>
    <row r="967" spans="3:12" x14ac:dyDescent="0.2">
      <c r="C967" s="25"/>
      <c r="D967" s="25"/>
      <c r="E967" s="25"/>
      <c r="F967" s="25"/>
      <c r="G967" s="25"/>
      <c r="H967" s="25"/>
      <c r="I967" s="249"/>
      <c r="J967" s="249"/>
      <c r="K967" s="249"/>
      <c r="L967" s="249"/>
    </row>
    <row r="968" spans="3:12" x14ac:dyDescent="0.2">
      <c r="C968" s="25"/>
      <c r="D968" s="25"/>
      <c r="E968" s="25"/>
      <c r="F968" s="25"/>
      <c r="G968" s="25"/>
      <c r="H968" s="25"/>
      <c r="I968" s="249"/>
      <c r="J968" s="249"/>
      <c r="K968" s="249"/>
      <c r="L968" s="249"/>
    </row>
    <row r="969" spans="3:12" x14ac:dyDescent="0.2">
      <c r="C969" s="25"/>
      <c r="D969" s="25"/>
      <c r="E969" s="25"/>
      <c r="F969" s="25"/>
      <c r="G969" s="25"/>
      <c r="H969" s="25"/>
      <c r="I969" s="249"/>
      <c r="J969" s="249"/>
      <c r="K969" s="249"/>
      <c r="L969" s="249"/>
    </row>
    <row r="970" spans="3:12" x14ac:dyDescent="0.2">
      <c r="C970" s="25"/>
      <c r="D970" s="25"/>
      <c r="E970" s="25"/>
      <c r="F970" s="25"/>
      <c r="G970" s="25"/>
      <c r="H970" s="25"/>
      <c r="I970" s="249"/>
      <c r="J970" s="249"/>
      <c r="K970" s="249"/>
      <c r="L970" s="249"/>
    </row>
    <row r="971" spans="3:12" x14ac:dyDescent="0.2">
      <c r="C971" s="25"/>
      <c r="D971" s="25"/>
      <c r="E971" s="25"/>
      <c r="F971" s="25"/>
      <c r="G971" s="25"/>
      <c r="H971" s="25"/>
      <c r="I971" s="249"/>
      <c r="J971" s="249"/>
      <c r="K971" s="249"/>
      <c r="L971" s="249"/>
    </row>
    <row r="972" spans="3:12" x14ac:dyDescent="0.2">
      <c r="C972" s="25"/>
      <c r="D972" s="25"/>
      <c r="E972" s="25"/>
      <c r="F972" s="25"/>
      <c r="G972" s="25"/>
      <c r="H972" s="25"/>
      <c r="I972" s="249"/>
      <c r="J972" s="249"/>
      <c r="K972" s="249"/>
      <c r="L972" s="249"/>
    </row>
    <row r="973" spans="3:12" x14ac:dyDescent="0.2">
      <c r="C973" s="25"/>
      <c r="D973" s="25"/>
      <c r="E973" s="25"/>
      <c r="F973" s="25"/>
      <c r="G973" s="25"/>
      <c r="H973" s="25"/>
      <c r="I973" s="249"/>
      <c r="J973" s="249"/>
      <c r="K973" s="249"/>
      <c r="L973" s="249"/>
    </row>
    <row r="974" spans="3:12" x14ac:dyDescent="0.2">
      <c r="C974" s="25"/>
      <c r="D974" s="25"/>
      <c r="E974" s="25"/>
      <c r="F974" s="25"/>
      <c r="G974" s="25"/>
      <c r="H974" s="25"/>
      <c r="I974" s="249"/>
      <c r="J974" s="249"/>
      <c r="K974" s="249"/>
      <c r="L974" s="249"/>
    </row>
    <row r="975" spans="3:12" x14ac:dyDescent="0.2">
      <c r="C975" s="25"/>
      <c r="D975" s="25"/>
      <c r="E975" s="25"/>
      <c r="F975" s="25"/>
      <c r="G975" s="25"/>
      <c r="H975" s="25"/>
      <c r="I975" s="249"/>
      <c r="J975" s="249"/>
      <c r="K975" s="249"/>
      <c r="L975" s="249"/>
    </row>
    <row r="976" spans="3:12" x14ac:dyDescent="0.2">
      <c r="C976" s="25"/>
      <c r="D976" s="25"/>
      <c r="E976" s="25"/>
      <c r="F976" s="25"/>
      <c r="G976" s="25"/>
      <c r="H976" s="25"/>
      <c r="I976" s="249"/>
      <c r="J976" s="249"/>
      <c r="K976" s="249"/>
      <c r="L976" s="249"/>
    </row>
    <row r="977" spans="3:12" x14ac:dyDescent="0.2">
      <c r="C977" s="25"/>
      <c r="D977" s="25"/>
      <c r="E977" s="25"/>
      <c r="F977" s="25"/>
      <c r="G977" s="25"/>
      <c r="H977" s="25"/>
      <c r="I977" s="249"/>
      <c r="J977" s="249"/>
      <c r="K977" s="249"/>
      <c r="L977" s="249"/>
    </row>
    <row r="978" spans="3:12" x14ac:dyDescent="0.2">
      <c r="C978" s="25"/>
      <c r="D978" s="25"/>
      <c r="E978" s="25"/>
      <c r="F978" s="25"/>
      <c r="G978" s="25"/>
      <c r="H978" s="25"/>
      <c r="I978" s="249"/>
      <c r="J978" s="249"/>
      <c r="K978" s="249"/>
      <c r="L978" s="249"/>
    </row>
    <row r="979" spans="3:12" x14ac:dyDescent="0.2">
      <c r="C979" s="25"/>
      <c r="D979" s="25"/>
      <c r="E979" s="25"/>
      <c r="F979" s="25"/>
      <c r="G979" s="25"/>
      <c r="H979" s="25"/>
      <c r="I979" s="249"/>
      <c r="J979" s="249"/>
      <c r="K979" s="249"/>
      <c r="L979" s="249"/>
    </row>
    <row r="980" spans="3:12" x14ac:dyDescent="0.2">
      <c r="C980" s="25"/>
      <c r="D980" s="25"/>
      <c r="E980" s="25"/>
      <c r="F980" s="25"/>
      <c r="G980" s="25"/>
      <c r="H980" s="25"/>
      <c r="I980" s="249"/>
      <c r="J980" s="249"/>
      <c r="K980" s="249"/>
      <c r="L980" s="249"/>
    </row>
    <row r="981" spans="3:12" x14ac:dyDescent="0.2">
      <c r="C981" s="25"/>
      <c r="D981" s="25"/>
      <c r="E981" s="25"/>
      <c r="F981" s="25"/>
      <c r="G981" s="25"/>
      <c r="H981" s="25"/>
      <c r="I981" s="249"/>
      <c r="J981" s="249"/>
      <c r="K981" s="249"/>
      <c r="L981" s="249"/>
    </row>
    <row r="982" spans="3:12" x14ac:dyDescent="0.2">
      <c r="C982" s="25"/>
      <c r="D982" s="25"/>
      <c r="E982" s="25"/>
      <c r="F982" s="25"/>
      <c r="G982" s="25"/>
      <c r="H982" s="25"/>
      <c r="I982" s="249"/>
      <c r="J982" s="249"/>
      <c r="K982" s="249"/>
      <c r="L982" s="249"/>
    </row>
    <row r="983" spans="3:12" x14ac:dyDescent="0.2">
      <c r="C983" s="25"/>
      <c r="D983" s="25"/>
      <c r="E983" s="25"/>
      <c r="F983" s="25"/>
      <c r="G983" s="25"/>
      <c r="H983" s="25"/>
      <c r="I983" s="249"/>
      <c r="J983" s="249"/>
      <c r="K983" s="249"/>
      <c r="L983" s="249"/>
    </row>
    <row r="984" spans="3:12" x14ac:dyDescent="0.2">
      <c r="C984" s="25"/>
      <c r="D984" s="25"/>
      <c r="E984" s="25"/>
      <c r="F984" s="25"/>
      <c r="G984" s="25"/>
      <c r="H984" s="25"/>
      <c r="I984" s="249"/>
      <c r="J984" s="249"/>
      <c r="K984" s="249"/>
      <c r="L984" s="249"/>
    </row>
    <row r="985" spans="3:12" x14ac:dyDescent="0.2">
      <c r="C985" s="25"/>
      <c r="D985" s="25"/>
      <c r="E985" s="25"/>
      <c r="F985" s="25"/>
      <c r="G985" s="25"/>
      <c r="H985" s="25"/>
      <c r="I985" s="249"/>
      <c r="J985" s="249"/>
      <c r="K985" s="249"/>
      <c r="L985" s="249"/>
    </row>
    <row r="986" spans="3:12" x14ac:dyDescent="0.2">
      <c r="C986" s="25"/>
      <c r="D986" s="25"/>
      <c r="E986" s="25"/>
      <c r="F986" s="25"/>
      <c r="G986" s="25"/>
      <c r="H986" s="25"/>
      <c r="I986" s="249"/>
      <c r="J986" s="249"/>
      <c r="K986" s="249"/>
      <c r="L986" s="249"/>
    </row>
    <row r="987" spans="3:12" x14ac:dyDescent="0.2">
      <c r="C987" s="25"/>
      <c r="D987" s="25"/>
      <c r="E987" s="25"/>
      <c r="F987" s="25"/>
      <c r="G987" s="25"/>
      <c r="H987" s="25"/>
      <c r="I987" s="249"/>
      <c r="J987" s="249"/>
      <c r="K987" s="249"/>
      <c r="L987" s="249"/>
    </row>
    <row r="988" spans="3:12" x14ac:dyDescent="0.2">
      <c r="C988" s="25"/>
      <c r="D988" s="25"/>
      <c r="E988" s="25"/>
      <c r="F988" s="25"/>
      <c r="G988" s="25"/>
      <c r="H988" s="25"/>
      <c r="I988" s="249"/>
      <c r="J988" s="249"/>
      <c r="K988" s="249"/>
      <c r="L988" s="249"/>
    </row>
    <row r="989" spans="3:12" x14ac:dyDescent="0.2">
      <c r="C989" s="25"/>
      <c r="D989" s="25"/>
      <c r="E989" s="25"/>
      <c r="F989" s="25"/>
      <c r="G989" s="25"/>
      <c r="H989" s="25"/>
      <c r="I989" s="249"/>
      <c r="J989" s="249"/>
      <c r="K989" s="249"/>
      <c r="L989" s="249"/>
    </row>
    <row r="990" spans="3:12" x14ac:dyDescent="0.2">
      <c r="C990" s="25"/>
      <c r="D990" s="25"/>
      <c r="E990" s="25"/>
      <c r="F990" s="25"/>
      <c r="G990" s="25"/>
      <c r="H990" s="25"/>
      <c r="I990" s="249"/>
      <c r="J990" s="249"/>
      <c r="K990" s="249"/>
      <c r="L990" s="249"/>
    </row>
    <row r="991" spans="3:12" x14ac:dyDescent="0.2">
      <c r="C991" s="25"/>
      <c r="D991" s="25"/>
      <c r="E991" s="25"/>
      <c r="F991" s="25"/>
      <c r="G991" s="25"/>
      <c r="H991" s="25"/>
      <c r="I991" s="249"/>
      <c r="J991" s="249"/>
      <c r="K991" s="249"/>
      <c r="L991" s="249"/>
    </row>
    <row r="992" spans="3:12" x14ac:dyDescent="0.2">
      <c r="C992" s="25"/>
      <c r="D992" s="25"/>
      <c r="E992" s="25"/>
      <c r="F992" s="25"/>
      <c r="G992" s="25"/>
      <c r="H992" s="25"/>
      <c r="I992" s="249"/>
      <c r="J992" s="249"/>
      <c r="K992" s="249"/>
      <c r="L992" s="249"/>
    </row>
    <row r="993" spans="3:12" x14ac:dyDescent="0.2">
      <c r="C993" s="25"/>
      <c r="D993" s="25"/>
      <c r="E993" s="25"/>
      <c r="F993" s="25"/>
      <c r="G993" s="25"/>
      <c r="H993" s="25"/>
      <c r="I993" s="249"/>
      <c r="J993" s="249"/>
      <c r="K993" s="249"/>
      <c r="L993" s="249"/>
    </row>
    <row r="994" spans="3:12" x14ac:dyDescent="0.2">
      <c r="C994" s="25"/>
      <c r="D994" s="25"/>
      <c r="E994" s="25"/>
      <c r="F994" s="25"/>
      <c r="G994" s="25"/>
      <c r="H994" s="25"/>
      <c r="I994" s="249"/>
      <c r="J994" s="249"/>
      <c r="K994" s="249"/>
      <c r="L994" s="249"/>
    </row>
    <row r="995" spans="3:12" x14ac:dyDescent="0.2">
      <c r="C995" s="25"/>
      <c r="D995" s="25"/>
      <c r="E995" s="25"/>
      <c r="F995" s="25"/>
      <c r="G995" s="25"/>
      <c r="H995" s="25"/>
      <c r="I995" s="249"/>
      <c r="J995" s="249"/>
      <c r="K995" s="249"/>
      <c r="L995" s="249"/>
    </row>
    <row r="996" spans="3:12" x14ac:dyDescent="0.2">
      <c r="C996" s="25"/>
      <c r="D996" s="25"/>
      <c r="E996" s="25"/>
      <c r="F996" s="25"/>
      <c r="G996" s="25"/>
      <c r="H996" s="25"/>
      <c r="I996" s="249"/>
      <c r="J996" s="249"/>
      <c r="K996" s="249"/>
      <c r="L996" s="249"/>
    </row>
    <row r="997" spans="3:12" x14ac:dyDescent="0.2">
      <c r="C997" s="25"/>
      <c r="D997" s="25"/>
      <c r="E997" s="25"/>
      <c r="F997" s="25"/>
      <c r="G997" s="25"/>
      <c r="H997" s="25"/>
      <c r="I997" s="249"/>
      <c r="J997" s="249"/>
      <c r="K997" s="249"/>
      <c r="L997" s="249"/>
    </row>
    <row r="998" spans="3:12" x14ac:dyDescent="0.2">
      <c r="C998" s="25"/>
      <c r="D998" s="25"/>
      <c r="E998" s="25"/>
      <c r="F998" s="25"/>
      <c r="G998" s="25"/>
      <c r="H998" s="25"/>
      <c r="I998" s="249"/>
      <c r="J998" s="249"/>
      <c r="K998" s="249"/>
      <c r="L998" s="249"/>
    </row>
    <row r="999" spans="3:12" x14ac:dyDescent="0.2">
      <c r="C999" s="25"/>
      <c r="D999" s="25"/>
      <c r="E999" s="25"/>
      <c r="F999" s="25"/>
      <c r="G999" s="25"/>
      <c r="H999" s="25"/>
      <c r="I999" s="249"/>
      <c r="J999" s="249"/>
      <c r="K999" s="249"/>
      <c r="L999" s="249"/>
    </row>
    <row r="1000" spans="3:12" x14ac:dyDescent="0.2">
      <c r="C1000" s="25"/>
      <c r="D1000" s="25"/>
      <c r="E1000" s="25"/>
      <c r="F1000" s="25"/>
      <c r="G1000" s="25"/>
      <c r="H1000" s="25"/>
      <c r="I1000" s="249"/>
      <c r="J1000" s="249"/>
      <c r="K1000" s="249"/>
      <c r="L1000" s="249"/>
    </row>
    <row r="1001" spans="3:12" x14ac:dyDescent="0.2">
      <c r="C1001" s="25"/>
      <c r="D1001" s="25"/>
      <c r="E1001" s="25"/>
      <c r="F1001" s="25"/>
      <c r="G1001" s="25"/>
      <c r="H1001" s="25"/>
      <c r="I1001" s="249"/>
      <c r="J1001" s="249"/>
      <c r="K1001" s="249"/>
      <c r="L1001" s="249"/>
    </row>
    <row r="1002" spans="3:12" x14ac:dyDescent="0.2">
      <c r="C1002" s="25"/>
      <c r="D1002" s="25"/>
      <c r="E1002" s="25"/>
      <c r="F1002" s="25"/>
      <c r="G1002" s="25"/>
      <c r="H1002" s="25"/>
      <c r="I1002" s="249"/>
      <c r="J1002" s="249"/>
      <c r="K1002" s="249"/>
      <c r="L1002" s="249"/>
    </row>
    <row r="1003" spans="3:12" x14ac:dyDescent="0.2">
      <c r="C1003" s="25"/>
      <c r="D1003" s="25"/>
      <c r="E1003" s="25"/>
      <c r="F1003" s="25"/>
      <c r="G1003" s="25"/>
      <c r="H1003" s="25"/>
      <c r="I1003" s="249"/>
      <c r="J1003" s="249"/>
      <c r="K1003" s="249"/>
      <c r="L1003" s="249"/>
    </row>
    <row r="1004" spans="3:12" x14ac:dyDescent="0.2">
      <c r="C1004" s="25"/>
      <c r="D1004" s="25"/>
      <c r="E1004" s="25"/>
      <c r="F1004" s="25"/>
      <c r="G1004" s="25"/>
      <c r="H1004" s="25"/>
      <c r="I1004" s="249"/>
      <c r="J1004" s="249"/>
      <c r="K1004" s="249"/>
      <c r="L1004" s="249"/>
    </row>
    <row r="1005" spans="3:12" x14ac:dyDescent="0.2">
      <c r="C1005" s="25"/>
      <c r="D1005" s="25"/>
      <c r="E1005" s="25"/>
      <c r="F1005" s="25"/>
      <c r="G1005" s="25"/>
      <c r="H1005" s="25"/>
      <c r="I1005" s="249"/>
      <c r="J1005" s="249"/>
      <c r="K1005" s="249"/>
      <c r="L1005" s="249"/>
    </row>
    <row r="1006" spans="3:12" x14ac:dyDescent="0.2">
      <c r="C1006" s="25"/>
      <c r="D1006" s="25"/>
      <c r="E1006" s="25"/>
      <c r="F1006" s="25"/>
      <c r="G1006" s="25"/>
      <c r="H1006" s="25"/>
      <c r="I1006" s="249"/>
      <c r="J1006" s="249"/>
      <c r="K1006" s="249"/>
      <c r="L1006" s="249"/>
    </row>
    <row r="1007" spans="3:12" x14ac:dyDescent="0.2">
      <c r="C1007" s="25"/>
      <c r="D1007" s="25"/>
      <c r="E1007" s="25"/>
      <c r="F1007" s="25"/>
      <c r="G1007" s="25"/>
      <c r="H1007" s="25"/>
      <c r="I1007" s="249"/>
      <c r="J1007" s="249"/>
      <c r="K1007" s="249"/>
      <c r="L1007" s="249"/>
    </row>
    <row r="1008" spans="3:12" x14ac:dyDescent="0.2">
      <c r="C1008" s="25"/>
      <c r="D1008" s="25"/>
      <c r="E1008" s="25"/>
      <c r="F1008" s="25"/>
      <c r="G1008" s="25"/>
      <c r="H1008" s="25"/>
      <c r="I1008" s="249"/>
      <c r="J1008" s="249"/>
      <c r="K1008" s="249"/>
      <c r="L1008" s="249"/>
    </row>
    <row r="1009" spans="3:12" x14ac:dyDescent="0.2">
      <c r="C1009" s="25"/>
      <c r="D1009" s="25"/>
      <c r="E1009" s="25"/>
      <c r="F1009" s="25"/>
      <c r="G1009" s="25"/>
      <c r="H1009" s="25"/>
      <c r="I1009" s="249"/>
      <c r="J1009" s="249"/>
      <c r="K1009" s="249"/>
      <c r="L1009" s="249"/>
    </row>
    <row r="1010" spans="3:12" x14ac:dyDescent="0.2">
      <c r="C1010" s="25"/>
      <c r="D1010" s="25"/>
      <c r="E1010" s="25"/>
      <c r="F1010" s="25"/>
      <c r="G1010" s="25"/>
      <c r="H1010" s="25"/>
      <c r="I1010" s="249"/>
      <c r="J1010" s="249"/>
      <c r="K1010" s="249"/>
      <c r="L1010" s="249"/>
    </row>
    <row r="1011" spans="3:12" x14ac:dyDescent="0.2">
      <c r="C1011" s="25"/>
      <c r="D1011" s="25"/>
      <c r="E1011" s="25"/>
      <c r="F1011" s="25"/>
      <c r="G1011" s="25"/>
      <c r="H1011" s="25"/>
      <c r="I1011" s="249"/>
      <c r="J1011" s="249"/>
      <c r="K1011" s="249"/>
      <c r="L1011" s="249"/>
    </row>
    <row r="1012" spans="3:12" x14ac:dyDescent="0.2">
      <c r="C1012" s="25"/>
      <c r="D1012" s="25"/>
      <c r="E1012" s="25"/>
      <c r="F1012" s="25"/>
      <c r="G1012" s="25"/>
      <c r="H1012" s="25"/>
      <c r="I1012" s="249"/>
      <c r="J1012" s="249"/>
      <c r="K1012" s="249"/>
      <c r="L1012" s="249"/>
    </row>
    <row r="1013" spans="3:12" x14ac:dyDescent="0.2">
      <c r="C1013" s="25"/>
      <c r="D1013" s="25"/>
      <c r="E1013" s="25"/>
      <c r="F1013" s="25"/>
      <c r="G1013" s="25"/>
      <c r="H1013" s="25"/>
      <c r="I1013" s="249"/>
      <c r="J1013" s="249"/>
      <c r="K1013" s="249"/>
      <c r="L1013" s="249"/>
    </row>
    <row r="1014" spans="3:12" x14ac:dyDescent="0.2">
      <c r="C1014" s="25"/>
      <c r="D1014" s="25"/>
      <c r="E1014" s="25"/>
      <c r="F1014" s="25"/>
      <c r="G1014" s="25"/>
      <c r="H1014" s="25"/>
      <c r="I1014" s="249"/>
      <c r="J1014" s="249"/>
      <c r="K1014" s="249"/>
      <c r="L1014" s="249"/>
    </row>
    <row r="1015" spans="3:12" x14ac:dyDescent="0.2">
      <c r="C1015" s="25"/>
      <c r="D1015" s="25"/>
      <c r="E1015" s="25"/>
      <c r="F1015" s="25"/>
      <c r="G1015" s="25"/>
      <c r="H1015" s="25"/>
      <c r="I1015" s="249"/>
      <c r="J1015" s="249"/>
      <c r="K1015" s="249"/>
      <c r="L1015" s="249"/>
    </row>
    <row r="1016" spans="3:12" x14ac:dyDescent="0.2">
      <c r="C1016" s="25"/>
      <c r="D1016" s="25"/>
      <c r="E1016" s="25"/>
      <c r="F1016" s="25"/>
      <c r="G1016" s="25"/>
      <c r="H1016" s="25"/>
      <c r="I1016" s="249"/>
      <c r="J1016" s="249"/>
      <c r="K1016" s="249"/>
      <c r="L1016" s="249"/>
    </row>
    <row r="1017" spans="3:12" x14ac:dyDescent="0.2">
      <c r="C1017" s="25"/>
      <c r="D1017" s="25"/>
      <c r="E1017" s="25"/>
      <c r="F1017" s="25"/>
      <c r="G1017" s="25"/>
      <c r="H1017" s="25"/>
      <c r="I1017" s="249"/>
      <c r="J1017" s="249"/>
      <c r="K1017" s="249"/>
      <c r="L1017" s="249"/>
    </row>
    <row r="1018" spans="3:12" x14ac:dyDescent="0.2">
      <c r="C1018" s="25"/>
      <c r="D1018" s="25"/>
      <c r="E1018" s="25"/>
      <c r="F1018" s="25"/>
      <c r="G1018" s="25"/>
      <c r="H1018" s="25"/>
      <c r="I1018" s="249"/>
      <c r="J1018" s="249"/>
      <c r="K1018" s="249"/>
      <c r="L1018" s="249"/>
    </row>
    <row r="1019" spans="3:12" x14ac:dyDescent="0.2">
      <c r="C1019" s="25"/>
      <c r="D1019" s="25"/>
      <c r="E1019" s="25"/>
      <c r="F1019" s="25"/>
      <c r="G1019" s="25"/>
      <c r="H1019" s="25"/>
      <c r="I1019" s="249"/>
      <c r="J1019" s="249"/>
      <c r="K1019" s="249"/>
      <c r="L1019" s="249"/>
    </row>
    <row r="1020" spans="3:12" x14ac:dyDescent="0.2">
      <c r="C1020" s="25"/>
      <c r="D1020" s="25"/>
      <c r="E1020" s="25"/>
      <c r="F1020" s="25"/>
      <c r="G1020" s="25"/>
      <c r="H1020" s="25"/>
      <c r="I1020" s="249"/>
      <c r="J1020" s="249"/>
      <c r="K1020" s="249"/>
      <c r="L1020" s="249"/>
    </row>
    <row r="1021" spans="3:12" x14ac:dyDescent="0.2">
      <c r="C1021" s="25"/>
      <c r="D1021" s="25"/>
      <c r="E1021" s="25"/>
      <c r="F1021" s="25"/>
      <c r="G1021" s="25"/>
      <c r="H1021" s="25"/>
      <c r="I1021" s="249"/>
      <c r="J1021" s="249"/>
      <c r="K1021" s="249"/>
      <c r="L1021" s="249"/>
    </row>
    <row r="1022" spans="3:12" x14ac:dyDescent="0.2">
      <c r="C1022" s="25"/>
      <c r="D1022" s="25"/>
      <c r="E1022" s="25"/>
      <c r="F1022" s="25"/>
      <c r="G1022" s="25"/>
      <c r="H1022" s="25"/>
      <c r="I1022" s="249"/>
      <c r="J1022" s="249"/>
      <c r="K1022" s="249"/>
      <c r="L1022" s="249"/>
    </row>
    <row r="1023" spans="3:12" x14ac:dyDescent="0.2">
      <c r="C1023" s="25"/>
      <c r="D1023" s="25"/>
      <c r="E1023" s="25"/>
      <c r="F1023" s="25"/>
      <c r="G1023" s="25"/>
      <c r="H1023" s="25"/>
      <c r="I1023" s="249"/>
      <c r="J1023" s="249"/>
      <c r="K1023" s="249"/>
      <c r="L1023" s="249"/>
    </row>
    <row r="1024" spans="3:12" x14ac:dyDescent="0.2">
      <c r="C1024" s="25"/>
      <c r="D1024" s="25"/>
      <c r="E1024" s="25"/>
      <c r="F1024" s="25"/>
      <c r="G1024" s="25"/>
      <c r="H1024" s="25"/>
      <c r="I1024" s="249"/>
      <c r="J1024" s="249"/>
      <c r="K1024" s="249"/>
      <c r="L1024" s="249"/>
    </row>
    <row r="1025" spans="3:12" x14ac:dyDescent="0.2">
      <c r="C1025" s="25"/>
      <c r="D1025" s="25"/>
      <c r="E1025" s="25"/>
      <c r="F1025" s="25"/>
      <c r="G1025" s="25"/>
      <c r="H1025" s="25"/>
      <c r="I1025" s="249"/>
      <c r="J1025" s="249"/>
      <c r="K1025" s="249"/>
      <c r="L1025" s="249"/>
    </row>
    <row r="1026" spans="3:12" x14ac:dyDescent="0.2">
      <c r="C1026" s="25"/>
      <c r="D1026" s="25"/>
      <c r="E1026" s="25"/>
      <c r="F1026" s="25"/>
      <c r="G1026" s="25"/>
      <c r="H1026" s="25"/>
      <c r="I1026" s="249"/>
      <c r="J1026" s="249"/>
      <c r="K1026" s="249"/>
      <c r="L1026" s="249"/>
    </row>
    <row r="1027" spans="3:12" x14ac:dyDescent="0.2">
      <c r="C1027" s="25"/>
      <c r="D1027" s="25"/>
      <c r="E1027" s="25"/>
      <c r="F1027" s="25"/>
      <c r="G1027" s="25"/>
      <c r="H1027" s="25"/>
      <c r="I1027" s="249"/>
      <c r="J1027" s="249"/>
      <c r="K1027" s="249"/>
      <c r="L1027" s="249"/>
    </row>
    <row r="1028" spans="3:12" x14ac:dyDescent="0.2">
      <c r="C1028" s="25"/>
      <c r="D1028" s="25"/>
      <c r="E1028" s="25"/>
      <c r="F1028" s="25"/>
      <c r="G1028" s="25"/>
      <c r="H1028" s="25"/>
      <c r="I1028" s="249"/>
      <c r="J1028" s="249"/>
      <c r="K1028" s="249"/>
      <c r="L1028" s="249"/>
    </row>
    <row r="1029" spans="3:12" x14ac:dyDescent="0.2">
      <c r="C1029" s="25"/>
      <c r="D1029" s="25"/>
      <c r="E1029" s="25"/>
      <c r="F1029" s="25"/>
      <c r="G1029" s="25"/>
      <c r="H1029" s="25"/>
      <c r="I1029" s="249"/>
      <c r="J1029" s="249"/>
      <c r="K1029" s="249"/>
      <c r="L1029" s="249"/>
    </row>
    <row r="1030" spans="3:12" x14ac:dyDescent="0.2">
      <c r="C1030" s="25"/>
      <c r="D1030" s="25"/>
      <c r="E1030" s="25"/>
      <c r="F1030" s="25"/>
      <c r="G1030" s="25"/>
      <c r="H1030" s="25"/>
      <c r="I1030" s="249"/>
      <c r="J1030" s="249"/>
      <c r="K1030" s="249"/>
      <c r="L1030" s="249"/>
    </row>
    <row r="1031" spans="3:12" x14ac:dyDescent="0.2">
      <c r="C1031" s="25"/>
      <c r="D1031" s="25"/>
      <c r="E1031" s="25"/>
      <c r="F1031" s="25"/>
      <c r="G1031" s="25"/>
      <c r="H1031" s="25"/>
      <c r="I1031" s="249"/>
      <c r="J1031" s="249"/>
      <c r="K1031" s="249"/>
      <c r="L1031" s="249"/>
    </row>
    <row r="1032" spans="3:12" x14ac:dyDescent="0.2">
      <c r="C1032" s="25"/>
      <c r="D1032" s="25"/>
      <c r="E1032" s="25"/>
      <c r="F1032" s="25"/>
      <c r="G1032" s="25"/>
      <c r="H1032" s="25"/>
      <c r="I1032" s="249"/>
      <c r="J1032" s="249"/>
      <c r="K1032" s="249"/>
      <c r="L1032" s="249"/>
    </row>
    <row r="1033" spans="3:12" x14ac:dyDescent="0.2">
      <c r="C1033" s="25"/>
      <c r="D1033" s="25"/>
      <c r="E1033" s="25"/>
      <c r="F1033" s="25"/>
      <c r="G1033" s="25"/>
      <c r="H1033" s="25"/>
      <c r="I1033" s="249"/>
      <c r="J1033" s="249"/>
      <c r="K1033" s="249"/>
      <c r="L1033" s="249"/>
    </row>
    <row r="1034" spans="3:12" x14ac:dyDescent="0.2">
      <c r="C1034" s="25"/>
      <c r="D1034" s="25"/>
      <c r="E1034" s="25"/>
      <c r="F1034" s="25"/>
      <c r="G1034" s="25"/>
      <c r="H1034" s="25"/>
      <c r="I1034" s="249"/>
      <c r="J1034" s="249"/>
      <c r="K1034" s="249"/>
      <c r="L1034" s="249"/>
    </row>
    <row r="1035" spans="3:12" x14ac:dyDescent="0.2">
      <c r="C1035" s="25"/>
      <c r="D1035" s="25"/>
      <c r="E1035" s="25"/>
      <c r="F1035" s="25"/>
      <c r="G1035" s="25"/>
      <c r="H1035" s="25"/>
      <c r="I1035" s="249"/>
      <c r="J1035" s="249"/>
      <c r="K1035" s="249"/>
      <c r="L1035" s="249"/>
    </row>
    <row r="1036" spans="3:12" x14ac:dyDescent="0.2">
      <c r="C1036" s="25"/>
      <c r="D1036" s="25"/>
      <c r="E1036" s="25"/>
      <c r="F1036" s="25"/>
      <c r="G1036" s="25"/>
      <c r="H1036" s="25"/>
      <c r="I1036" s="249"/>
      <c r="J1036" s="249"/>
      <c r="K1036" s="249"/>
      <c r="L1036" s="249"/>
    </row>
    <row r="1037" spans="3:12" x14ac:dyDescent="0.2">
      <c r="C1037" s="25"/>
      <c r="D1037" s="25"/>
      <c r="E1037" s="25"/>
      <c r="F1037" s="25"/>
      <c r="G1037" s="25"/>
      <c r="H1037" s="25"/>
      <c r="I1037" s="249"/>
      <c r="J1037" s="249"/>
      <c r="K1037" s="249"/>
      <c r="L1037" s="249"/>
    </row>
    <row r="1038" spans="3:12" x14ac:dyDescent="0.2">
      <c r="C1038" s="25"/>
      <c r="D1038" s="25"/>
      <c r="E1038" s="25"/>
      <c r="F1038" s="25"/>
      <c r="G1038" s="25"/>
      <c r="H1038" s="25"/>
      <c r="I1038" s="249"/>
      <c r="J1038" s="249"/>
      <c r="K1038" s="249"/>
      <c r="L1038" s="249"/>
    </row>
    <row r="1039" spans="3:12" x14ac:dyDescent="0.2">
      <c r="C1039" s="25"/>
      <c r="D1039" s="25"/>
      <c r="E1039" s="25"/>
      <c r="F1039" s="25"/>
      <c r="G1039" s="25"/>
      <c r="H1039" s="25"/>
      <c r="I1039" s="249"/>
      <c r="J1039" s="249"/>
      <c r="K1039" s="249"/>
      <c r="L1039" s="249"/>
    </row>
    <row r="1040" spans="3:12" x14ac:dyDescent="0.2">
      <c r="C1040" s="25"/>
      <c r="D1040" s="25"/>
      <c r="E1040" s="25"/>
      <c r="F1040" s="25"/>
      <c r="G1040" s="25"/>
      <c r="H1040" s="25"/>
      <c r="I1040" s="249"/>
      <c r="J1040" s="249"/>
      <c r="K1040" s="249"/>
      <c r="L1040" s="249"/>
    </row>
    <row r="1041" spans="3:12" x14ac:dyDescent="0.2">
      <c r="C1041" s="25"/>
      <c r="D1041" s="25"/>
      <c r="E1041" s="25"/>
      <c r="F1041" s="25"/>
      <c r="G1041" s="25"/>
      <c r="H1041" s="25"/>
      <c r="I1041" s="249"/>
      <c r="J1041" s="249"/>
      <c r="K1041" s="249"/>
      <c r="L1041" s="249"/>
    </row>
    <row r="1042" spans="3:12" x14ac:dyDescent="0.2">
      <c r="C1042" s="25"/>
      <c r="D1042" s="25"/>
      <c r="E1042" s="25"/>
      <c r="F1042" s="25"/>
      <c r="G1042" s="25"/>
      <c r="H1042" s="25"/>
      <c r="I1042" s="249"/>
      <c r="J1042" s="249"/>
      <c r="K1042" s="249"/>
      <c r="L1042" s="249"/>
    </row>
    <row r="1043" spans="3:12" x14ac:dyDescent="0.2">
      <c r="C1043" s="25"/>
      <c r="D1043" s="25"/>
      <c r="E1043" s="25"/>
      <c r="F1043" s="25"/>
      <c r="G1043" s="25"/>
      <c r="H1043" s="25"/>
      <c r="I1043" s="249"/>
      <c r="J1043" s="249"/>
      <c r="K1043" s="249"/>
      <c r="L1043" s="249"/>
    </row>
    <row r="1044" spans="3:12" x14ac:dyDescent="0.2">
      <c r="C1044" s="25"/>
      <c r="D1044" s="25"/>
      <c r="E1044" s="25"/>
      <c r="F1044" s="25"/>
      <c r="G1044" s="25"/>
      <c r="H1044" s="25"/>
      <c r="I1044" s="249"/>
      <c r="J1044" s="249"/>
      <c r="K1044" s="249"/>
      <c r="L1044" s="249"/>
    </row>
    <row r="1045" spans="3:12" x14ac:dyDescent="0.2">
      <c r="C1045" s="25"/>
      <c r="D1045" s="25"/>
      <c r="E1045" s="25"/>
      <c r="F1045" s="25"/>
      <c r="G1045" s="25"/>
      <c r="H1045" s="25"/>
      <c r="I1045" s="249"/>
      <c r="J1045" s="249"/>
      <c r="K1045" s="249"/>
      <c r="L1045" s="249"/>
    </row>
    <row r="1046" spans="3:12" x14ac:dyDescent="0.2">
      <c r="C1046" s="25"/>
      <c r="D1046" s="25"/>
      <c r="E1046" s="25"/>
      <c r="F1046" s="25"/>
      <c r="G1046" s="25"/>
      <c r="H1046" s="25"/>
      <c r="I1046" s="249"/>
      <c r="J1046" s="249"/>
      <c r="K1046" s="249"/>
      <c r="L1046" s="249"/>
    </row>
    <row r="1047" spans="3:12" x14ac:dyDescent="0.2">
      <c r="C1047" s="25"/>
      <c r="D1047" s="25"/>
      <c r="E1047" s="25"/>
      <c r="F1047" s="25"/>
      <c r="G1047" s="25"/>
      <c r="H1047" s="25"/>
      <c r="I1047" s="249"/>
      <c r="J1047" s="249"/>
      <c r="K1047" s="249"/>
      <c r="L1047" s="249"/>
    </row>
    <row r="1048" spans="3:12" x14ac:dyDescent="0.2">
      <c r="C1048" s="25"/>
      <c r="D1048" s="25"/>
      <c r="E1048" s="25"/>
      <c r="F1048" s="25"/>
      <c r="G1048" s="25"/>
      <c r="H1048" s="25"/>
      <c r="I1048" s="249"/>
      <c r="J1048" s="249"/>
      <c r="K1048" s="249"/>
      <c r="L1048" s="249"/>
    </row>
    <row r="1049" spans="3:12" x14ac:dyDescent="0.2">
      <c r="C1049" s="25"/>
      <c r="D1049" s="25"/>
      <c r="E1049" s="25"/>
      <c r="F1049" s="25"/>
      <c r="G1049" s="25"/>
      <c r="H1049" s="25"/>
      <c r="I1049" s="249"/>
      <c r="J1049" s="249"/>
      <c r="K1049" s="249"/>
      <c r="L1049" s="249"/>
    </row>
    <row r="1050" spans="3:12" x14ac:dyDescent="0.2">
      <c r="C1050" s="25"/>
      <c r="D1050" s="25"/>
      <c r="E1050" s="25"/>
      <c r="F1050" s="25"/>
      <c r="G1050" s="25"/>
      <c r="H1050" s="25"/>
      <c r="I1050" s="249"/>
      <c r="J1050" s="249"/>
      <c r="K1050" s="249"/>
      <c r="L1050" s="249"/>
    </row>
    <row r="1051" spans="3:12" x14ac:dyDescent="0.2">
      <c r="C1051" s="25"/>
      <c r="D1051" s="25"/>
      <c r="E1051" s="25"/>
      <c r="F1051" s="25"/>
      <c r="G1051" s="25"/>
      <c r="H1051" s="25"/>
      <c r="I1051" s="249"/>
      <c r="J1051" s="249"/>
      <c r="K1051" s="249"/>
      <c r="L1051" s="249"/>
    </row>
    <row r="1052" spans="3:12" x14ac:dyDescent="0.2">
      <c r="C1052" s="25"/>
      <c r="D1052" s="25"/>
      <c r="E1052" s="25"/>
      <c r="F1052" s="25"/>
      <c r="G1052" s="25"/>
      <c r="H1052" s="25"/>
      <c r="I1052" s="249"/>
      <c r="J1052" s="249"/>
      <c r="K1052" s="249"/>
      <c r="L1052" s="249"/>
    </row>
    <row r="1053" spans="3:12" x14ac:dyDescent="0.2">
      <c r="C1053" s="25"/>
      <c r="D1053" s="25"/>
      <c r="E1053" s="25"/>
      <c r="F1053" s="25"/>
      <c r="G1053" s="25"/>
      <c r="H1053" s="25"/>
      <c r="I1053" s="249"/>
      <c r="J1053" s="249"/>
      <c r="K1053" s="249"/>
      <c r="L1053" s="249"/>
    </row>
    <row r="1054" spans="3:12" x14ac:dyDescent="0.2">
      <c r="C1054" s="25"/>
      <c r="D1054" s="25"/>
      <c r="E1054" s="25"/>
      <c r="F1054" s="25"/>
      <c r="G1054" s="25"/>
      <c r="H1054" s="25"/>
      <c r="I1054" s="249"/>
      <c r="J1054" s="249"/>
      <c r="K1054" s="249"/>
      <c r="L1054" s="249"/>
    </row>
    <row r="1055" spans="3:12" x14ac:dyDescent="0.2">
      <c r="C1055" s="25"/>
      <c r="D1055" s="25"/>
      <c r="E1055" s="25"/>
      <c r="F1055" s="25"/>
      <c r="G1055" s="25"/>
      <c r="H1055" s="25"/>
      <c r="I1055" s="249"/>
      <c r="J1055" s="249"/>
      <c r="K1055" s="249"/>
      <c r="L1055" s="249"/>
    </row>
    <row r="1056" spans="3:12" x14ac:dyDescent="0.2">
      <c r="C1056" s="25"/>
      <c r="D1056" s="25"/>
      <c r="E1056" s="25"/>
      <c r="F1056" s="25"/>
      <c r="G1056" s="25"/>
      <c r="H1056" s="25"/>
      <c r="I1056" s="249"/>
      <c r="J1056" s="249"/>
      <c r="K1056" s="249"/>
      <c r="L1056" s="249"/>
    </row>
    <row r="1057" spans="3:12" x14ac:dyDescent="0.2">
      <c r="C1057" s="25"/>
      <c r="D1057" s="25"/>
      <c r="E1057" s="25"/>
      <c r="F1057" s="25"/>
      <c r="G1057" s="25"/>
      <c r="H1057" s="25"/>
      <c r="I1057" s="249"/>
      <c r="J1057" s="249"/>
      <c r="K1057" s="249"/>
      <c r="L1057" s="249"/>
    </row>
    <row r="1058" spans="3:12" x14ac:dyDescent="0.2">
      <c r="C1058" s="25"/>
      <c r="D1058" s="25"/>
      <c r="E1058" s="25"/>
      <c r="F1058" s="25"/>
      <c r="G1058" s="25"/>
      <c r="H1058" s="25"/>
      <c r="I1058" s="249"/>
      <c r="J1058" s="249"/>
      <c r="K1058" s="249"/>
      <c r="L1058" s="249"/>
    </row>
    <row r="1059" spans="3:12" x14ac:dyDescent="0.2">
      <c r="C1059" s="25"/>
      <c r="D1059" s="25"/>
      <c r="E1059" s="25"/>
      <c r="F1059" s="25"/>
      <c r="G1059" s="25"/>
      <c r="H1059" s="25"/>
      <c r="I1059" s="249"/>
      <c r="J1059" s="249"/>
      <c r="K1059" s="249"/>
      <c r="L1059" s="249"/>
    </row>
    <row r="1060" spans="3:12" x14ac:dyDescent="0.2">
      <c r="C1060" s="25"/>
      <c r="D1060" s="25"/>
      <c r="E1060" s="25"/>
      <c r="F1060" s="25"/>
      <c r="G1060" s="25"/>
      <c r="H1060" s="25"/>
      <c r="I1060" s="249"/>
      <c r="J1060" s="249"/>
      <c r="K1060" s="249"/>
      <c r="L1060" s="249"/>
    </row>
    <row r="1061" spans="3:12" x14ac:dyDescent="0.2">
      <c r="C1061" s="25"/>
      <c r="D1061" s="25"/>
      <c r="E1061" s="25"/>
      <c r="F1061" s="25"/>
      <c r="G1061" s="25"/>
      <c r="H1061" s="25"/>
      <c r="I1061" s="249"/>
      <c r="J1061" s="249"/>
      <c r="K1061" s="249"/>
      <c r="L1061" s="249"/>
    </row>
    <row r="1062" spans="3:12" x14ac:dyDescent="0.2">
      <c r="C1062" s="25"/>
      <c r="D1062" s="25"/>
      <c r="E1062" s="25"/>
      <c r="F1062" s="25"/>
      <c r="G1062" s="25"/>
      <c r="H1062" s="25"/>
      <c r="I1062" s="249"/>
      <c r="J1062" s="249"/>
      <c r="K1062" s="249"/>
      <c r="L1062" s="249"/>
    </row>
    <row r="1063" spans="3:12" x14ac:dyDescent="0.2">
      <c r="C1063" s="25"/>
      <c r="D1063" s="25"/>
      <c r="E1063" s="25"/>
      <c r="F1063" s="25"/>
      <c r="G1063" s="25"/>
      <c r="H1063" s="25"/>
      <c r="I1063" s="249"/>
      <c r="J1063" s="249"/>
      <c r="K1063" s="249"/>
      <c r="L1063" s="249"/>
    </row>
    <row r="1064" spans="3:12" x14ac:dyDescent="0.2">
      <c r="C1064" s="25"/>
      <c r="D1064" s="25"/>
      <c r="E1064" s="25"/>
      <c r="F1064" s="25"/>
      <c r="G1064" s="25"/>
      <c r="H1064" s="25"/>
      <c r="I1064" s="249"/>
      <c r="J1064" s="249"/>
      <c r="K1064" s="249"/>
      <c r="L1064" s="249"/>
    </row>
    <row r="1065" spans="3:12" x14ac:dyDescent="0.2">
      <c r="C1065" s="25"/>
      <c r="D1065" s="25"/>
      <c r="E1065" s="25"/>
      <c r="F1065" s="25"/>
      <c r="G1065" s="25"/>
      <c r="H1065" s="25"/>
      <c r="I1065" s="249"/>
      <c r="J1065" s="249"/>
      <c r="K1065" s="249"/>
      <c r="L1065" s="249"/>
    </row>
    <row r="1066" spans="3:12" x14ac:dyDescent="0.2">
      <c r="C1066" s="25"/>
      <c r="D1066" s="25"/>
      <c r="E1066" s="25"/>
      <c r="F1066" s="25"/>
      <c r="G1066" s="25"/>
      <c r="H1066" s="25"/>
      <c r="I1066" s="249"/>
      <c r="J1066" s="249"/>
      <c r="K1066" s="249"/>
      <c r="L1066" s="249"/>
    </row>
    <row r="1067" spans="3:12" x14ac:dyDescent="0.2">
      <c r="C1067" s="25"/>
      <c r="D1067" s="25"/>
      <c r="E1067" s="25"/>
      <c r="F1067" s="25"/>
      <c r="G1067" s="25"/>
      <c r="H1067" s="25"/>
      <c r="I1067" s="249"/>
      <c r="J1067" s="249"/>
      <c r="K1067" s="249"/>
      <c r="L1067" s="249"/>
    </row>
    <row r="1068" spans="3:12" x14ac:dyDescent="0.2">
      <c r="C1068" s="25"/>
      <c r="D1068" s="25"/>
      <c r="E1068" s="25"/>
      <c r="F1068" s="25"/>
      <c r="G1068" s="25"/>
      <c r="H1068" s="25"/>
      <c r="I1068" s="249"/>
      <c r="J1068" s="249"/>
      <c r="K1068" s="249"/>
      <c r="L1068" s="249"/>
    </row>
    <row r="1069" spans="3:12" x14ac:dyDescent="0.2">
      <c r="C1069" s="25"/>
      <c r="D1069" s="25"/>
      <c r="E1069" s="25"/>
      <c r="F1069" s="25"/>
      <c r="G1069" s="25"/>
      <c r="H1069" s="25"/>
      <c r="I1069" s="249"/>
      <c r="J1069" s="249"/>
      <c r="K1069" s="249"/>
      <c r="L1069" s="249"/>
    </row>
    <row r="1070" spans="3:12" x14ac:dyDescent="0.2">
      <c r="C1070" s="25"/>
      <c r="D1070" s="25"/>
      <c r="E1070" s="25"/>
      <c r="F1070" s="25"/>
      <c r="G1070" s="25"/>
      <c r="H1070" s="25"/>
      <c r="I1070" s="249"/>
      <c r="J1070" s="249"/>
      <c r="K1070" s="249"/>
      <c r="L1070" s="249"/>
    </row>
    <row r="1071" spans="3:12" x14ac:dyDescent="0.2">
      <c r="C1071" s="25"/>
      <c r="D1071" s="25"/>
      <c r="E1071" s="25"/>
      <c r="F1071" s="25"/>
      <c r="G1071" s="25"/>
      <c r="H1071" s="25"/>
      <c r="I1071" s="249"/>
      <c r="J1071" s="249"/>
      <c r="K1071" s="249"/>
      <c r="L1071" s="249"/>
    </row>
    <row r="1072" spans="3:12" x14ac:dyDescent="0.2">
      <c r="C1072" s="25"/>
      <c r="D1072" s="25"/>
      <c r="E1072" s="25"/>
      <c r="F1072" s="25"/>
      <c r="G1072" s="25"/>
      <c r="H1072" s="25"/>
      <c r="I1072" s="249"/>
      <c r="J1072" s="249"/>
      <c r="K1072" s="249"/>
      <c r="L1072" s="249"/>
    </row>
    <row r="1073" spans="3:12" x14ac:dyDescent="0.2">
      <c r="C1073" s="25"/>
      <c r="D1073" s="25"/>
      <c r="E1073" s="25"/>
      <c r="F1073" s="25"/>
      <c r="G1073" s="25"/>
      <c r="H1073" s="25"/>
      <c r="I1073" s="249"/>
      <c r="J1073" s="249"/>
      <c r="K1073" s="249"/>
      <c r="L1073" s="249"/>
    </row>
    <row r="1074" spans="3:12" x14ac:dyDescent="0.2">
      <c r="C1074" s="25"/>
      <c r="D1074" s="25"/>
      <c r="E1074" s="25"/>
      <c r="F1074" s="25"/>
      <c r="G1074" s="25"/>
      <c r="H1074" s="25"/>
      <c r="I1074" s="249"/>
      <c r="J1074" s="249"/>
      <c r="K1074" s="249"/>
      <c r="L1074" s="249"/>
    </row>
    <row r="1075" spans="3:12" x14ac:dyDescent="0.2">
      <c r="C1075" s="25"/>
      <c r="D1075" s="25"/>
      <c r="E1075" s="25"/>
      <c r="F1075" s="25"/>
      <c r="G1075" s="25"/>
      <c r="H1075" s="25"/>
      <c r="I1075" s="249"/>
      <c r="J1075" s="249"/>
      <c r="K1075" s="249"/>
      <c r="L1075" s="249"/>
    </row>
    <row r="1076" spans="3:12" x14ac:dyDescent="0.2">
      <c r="C1076" s="25"/>
      <c r="D1076" s="25"/>
      <c r="E1076" s="25"/>
      <c r="F1076" s="25"/>
      <c r="G1076" s="25"/>
      <c r="H1076" s="25"/>
      <c r="I1076" s="249"/>
      <c r="J1076" s="249"/>
      <c r="K1076" s="249"/>
      <c r="L1076" s="249"/>
    </row>
    <row r="1077" spans="3:12" x14ac:dyDescent="0.2">
      <c r="C1077" s="25"/>
      <c r="D1077" s="25"/>
      <c r="E1077" s="25"/>
      <c r="F1077" s="25"/>
      <c r="G1077" s="25"/>
      <c r="H1077" s="25"/>
      <c r="I1077" s="249"/>
      <c r="J1077" s="249"/>
      <c r="K1077" s="249"/>
      <c r="L1077" s="249"/>
    </row>
    <row r="1078" spans="3:12" x14ac:dyDescent="0.2">
      <c r="C1078" s="25"/>
      <c r="D1078" s="25"/>
      <c r="E1078" s="25"/>
      <c r="F1078" s="25"/>
      <c r="G1078" s="25"/>
      <c r="H1078" s="25"/>
      <c r="I1078" s="249"/>
      <c r="J1078" s="249"/>
      <c r="K1078" s="249"/>
      <c r="L1078" s="249"/>
    </row>
    <row r="1079" spans="3:12" x14ac:dyDescent="0.2">
      <c r="C1079" s="25"/>
      <c r="D1079" s="25"/>
      <c r="E1079" s="25"/>
      <c r="F1079" s="25"/>
      <c r="G1079" s="25"/>
      <c r="H1079" s="25"/>
      <c r="I1079" s="249"/>
      <c r="J1079" s="249"/>
      <c r="K1079" s="249"/>
      <c r="L1079" s="249"/>
    </row>
    <row r="1080" spans="3:12" x14ac:dyDescent="0.2">
      <c r="C1080" s="25"/>
      <c r="D1080" s="25"/>
      <c r="E1080" s="25"/>
      <c r="F1080" s="25"/>
      <c r="G1080" s="25"/>
      <c r="H1080" s="25"/>
      <c r="I1080" s="249"/>
      <c r="J1080" s="249"/>
      <c r="K1080" s="249"/>
      <c r="L1080" s="249"/>
    </row>
    <row r="1081" spans="3:12" x14ac:dyDescent="0.2">
      <c r="C1081" s="25"/>
      <c r="D1081" s="25"/>
      <c r="E1081" s="25"/>
      <c r="F1081" s="25"/>
      <c r="G1081" s="25"/>
      <c r="H1081" s="25"/>
      <c r="I1081" s="249"/>
      <c r="J1081" s="249"/>
      <c r="K1081" s="249"/>
      <c r="L1081" s="249"/>
    </row>
    <row r="1082" spans="3:12" x14ac:dyDescent="0.2">
      <c r="C1082" s="25"/>
      <c r="D1082" s="25"/>
      <c r="E1082" s="25"/>
      <c r="F1082" s="25"/>
      <c r="G1082" s="25"/>
      <c r="H1082" s="25"/>
      <c r="I1082" s="249"/>
      <c r="J1082" s="249"/>
      <c r="K1082" s="249"/>
      <c r="L1082" s="249"/>
    </row>
    <row r="1083" spans="3:12" x14ac:dyDescent="0.2">
      <c r="C1083" s="25"/>
      <c r="D1083" s="25"/>
      <c r="E1083" s="25"/>
      <c r="F1083" s="25"/>
      <c r="G1083" s="25"/>
      <c r="H1083" s="25"/>
      <c r="I1083" s="249"/>
      <c r="J1083" s="249"/>
      <c r="K1083" s="249"/>
      <c r="L1083" s="249"/>
    </row>
    <row r="1084" spans="3:12" x14ac:dyDescent="0.2">
      <c r="C1084" s="25"/>
      <c r="D1084" s="25"/>
      <c r="E1084" s="25"/>
      <c r="F1084" s="25"/>
      <c r="G1084" s="25"/>
      <c r="H1084" s="25"/>
      <c r="I1084" s="249"/>
      <c r="J1084" s="249"/>
      <c r="K1084" s="249"/>
      <c r="L1084" s="249"/>
    </row>
    <row r="1085" spans="3:12" x14ac:dyDescent="0.2">
      <c r="C1085" s="25"/>
      <c r="D1085" s="25"/>
      <c r="E1085" s="25"/>
      <c r="F1085" s="25"/>
      <c r="G1085" s="25"/>
      <c r="H1085" s="25"/>
      <c r="I1085" s="249"/>
      <c r="J1085" s="249"/>
      <c r="K1085" s="249"/>
      <c r="L1085" s="249"/>
    </row>
    <row r="1086" spans="3:12" x14ac:dyDescent="0.2">
      <c r="C1086" s="25"/>
      <c r="D1086" s="25"/>
      <c r="E1086" s="25"/>
      <c r="F1086" s="25"/>
      <c r="G1086" s="25"/>
      <c r="H1086" s="25"/>
      <c r="I1086" s="249"/>
      <c r="J1086" s="249"/>
      <c r="K1086" s="249"/>
      <c r="L1086" s="249"/>
    </row>
    <row r="1087" spans="3:12" x14ac:dyDescent="0.2">
      <c r="C1087" s="25"/>
      <c r="D1087" s="25"/>
      <c r="E1087" s="25"/>
      <c r="F1087" s="25"/>
      <c r="G1087" s="25"/>
      <c r="H1087" s="25"/>
      <c r="I1087" s="249"/>
      <c r="J1087" s="249"/>
      <c r="K1087" s="249"/>
      <c r="L1087" s="249"/>
    </row>
    <row r="1088" spans="3:12" x14ac:dyDescent="0.2">
      <c r="C1088" s="25"/>
      <c r="D1088" s="25"/>
      <c r="E1088" s="25"/>
      <c r="F1088" s="25"/>
      <c r="G1088" s="25"/>
      <c r="H1088" s="25"/>
      <c r="I1088" s="249"/>
      <c r="J1088" s="249"/>
      <c r="K1088" s="249"/>
      <c r="L1088" s="249"/>
    </row>
    <row r="1089" spans="3:12" x14ac:dyDescent="0.2">
      <c r="C1089" s="25"/>
      <c r="D1089" s="25"/>
      <c r="E1089" s="25"/>
      <c r="F1089" s="25"/>
      <c r="G1089" s="25"/>
      <c r="H1089" s="25"/>
      <c r="I1089" s="249"/>
      <c r="J1089" s="249"/>
      <c r="K1089" s="249"/>
      <c r="L1089" s="249"/>
    </row>
    <row r="1090" spans="3:12" x14ac:dyDescent="0.2">
      <c r="C1090" s="25"/>
      <c r="D1090" s="25"/>
      <c r="E1090" s="25"/>
      <c r="F1090" s="25"/>
      <c r="G1090" s="25"/>
      <c r="H1090" s="25"/>
      <c r="I1090" s="249"/>
      <c r="J1090" s="249"/>
      <c r="K1090" s="249"/>
      <c r="L1090" s="249"/>
    </row>
    <row r="1091" spans="3:12" x14ac:dyDescent="0.2">
      <c r="C1091" s="25"/>
      <c r="D1091" s="25"/>
      <c r="E1091" s="25"/>
      <c r="F1091" s="25"/>
      <c r="G1091" s="25"/>
      <c r="H1091" s="25"/>
      <c r="I1091" s="249"/>
      <c r="J1091" s="249"/>
      <c r="K1091" s="249"/>
      <c r="L1091" s="249"/>
    </row>
    <row r="1092" spans="3:12" x14ac:dyDescent="0.2">
      <c r="C1092" s="25"/>
      <c r="D1092" s="25"/>
      <c r="E1092" s="25"/>
      <c r="F1092" s="25"/>
      <c r="G1092" s="25"/>
      <c r="H1092" s="25"/>
      <c r="I1092" s="249"/>
      <c r="J1092" s="249"/>
      <c r="K1092" s="249"/>
      <c r="L1092" s="249"/>
    </row>
    <row r="1093" spans="3:12" x14ac:dyDescent="0.2">
      <c r="C1093" s="25"/>
      <c r="D1093" s="25"/>
      <c r="E1093" s="25"/>
      <c r="F1093" s="25"/>
      <c r="G1093" s="25"/>
      <c r="H1093" s="25"/>
      <c r="I1093" s="249"/>
      <c r="J1093" s="249"/>
      <c r="K1093" s="249"/>
      <c r="L1093" s="249"/>
    </row>
    <row r="1094" spans="3:12" x14ac:dyDescent="0.2">
      <c r="C1094" s="25"/>
      <c r="D1094" s="25"/>
      <c r="E1094" s="25"/>
      <c r="F1094" s="25"/>
      <c r="G1094" s="25"/>
      <c r="H1094" s="25"/>
      <c r="I1094" s="249"/>
      <c r="J1094" s="249"/>
      <c r="K1094" s="249"/>
      <c r="L1094" s="249"/>
    </row>
    <row r="1095" spans="3:12" x14ac:dyDescent="0.2">
      <c r="C1095" s="25"/>
      <c r="D1095" s="25"/>
      <c r="E1095" s="25"/>
      <c r="F1095" s="25"/>
      <c r="G1095" s="25"/>
      <c r="H1095" s="25"/>
      <c r="I1095" s="249"/>
      <c r="J1095" s="249"/>
      <c r="K1095" s="249"/>
      <c r="L1095" s="249"/>
    </row>
    <row r="1096" spans="3:12" x14ac:dyDescent="0.2">
      <c r="C1096" s="25"/>
      <c r="D1096" s="25"/>
      <c r="E1096" s="25"/>
      <c r="F1096" s="25"/>
      <c r="G1096" s="25"/>
      <c r="H1096" s="25"/>
      <c r="I1096" s="249"/>
      <c r="J1096" s="249"/>
      <c r="K1096" s="249"/>
      <c r="L1096" s="249"/>
    </row>
    <row r="1097" spans="3:12" x14ac:dyDescent="0.2">
      <c r="C1097" s="25"/>
      <c r="D1097" s="25"/>
      <c r="E1097" s="25"/>
      <c r="F1097" s="25"/>
      <c r="G1097" s="25"/>
      <c r="H1097" s="25"/>
      <c r="I1097" s="249"/>
      <c r="J1097" s="249"/>
      <c r="K1097" s="249"/>
      <c r="L1097" s="249"/>
    </row>
    <row r="1098" spans="3:12" x14ac:dyDescent="0.2">
      <c r="C1098" s="25"/>
      <c r="D1098" s="25"/>
      <c r="E1098" s="25"/>
      <c r="F1098" s="25"/>
      <c r="G1098" s="25"/>
      <c r="H1098" s="25"/>
      <c r="I1098" s="249"/>
      <c r="J1098" s="249"/>
      <c r="K1098" s="249"/>
      <c r="L1098" s="249"/>
    </row>
    <row r="1099" spans="3:12" x14ac:dyDescent="0.2">
      <c r="C1099" s="25"/>
      <c r="D1099" s="25"/>
      <c r="E1099" s="25"/>
      <c r="F1099" s="25"/>
      <c r="G1099" s="25"/>
      <c r="H1099" s="25"/>
      <c r="I1099" s="249"/>
      <c r="J1099" s="249"/>
      <c r="K1099" s="249"/>
      <c r="L1099" s="249"/>
    </row>
    <row r="1100" spans="3:12" x14ac:dyDescent="0.2">
      <c r="C1100" s="25"/>
      <c r="D1100" s="25"/>
      <c r="E1100" s="25"/>
      <c r="F1100" s="25"/>
      <c r="G1100" s="25"/>
      <c r="H1100" s="25"/>
      <c r="I1100" s="249"/>
      <c r="J1100" s="249"/>
      <c r="K1100" s="249"/>
      <c r="L1100" s="249"/>
    </row>
    <row r="1101" spans="3:12" x14ac:dyDescent="0.2">
      <c r="C1101" s="25"/>
      <c r="D1101" s="25"/>
      <c r="E1101" s="25"/>
      <c r="F1101" s="25"/>
      <c r="G1101" s="25"/>
      <c r="H1101" s="25"/>
      <c r="I1101" s="249"/>
      <c r="J1101" s="249"/>
      <c r="K1101" s="249"/>
      <c r="L1101" s="249"/>
    </row>
    <row r="1102" spans="3:12" x14ac:dyDescent="0.2">
      <c r="C1102" s="25"/>
      <c r="D1102" s="25"/>
      <c r="E1102" s="25"/>
      <c r="F1102" s="25"/>
      <c r="G1102" s="25"/>
      <c r="H1102" s="25"/>
      <c r="I1102" s="249"/>
      <c r="J1102" s="249"/>
      <c r="K1102" s="249"/>
      <c r="L1102" s="249"/>
    </row>
    <row r="1103" spans="3:12" x14ac:dyDescent="0.2">
      <c r="C1103" s="25"/>
      <c r="D1103" s="25"/>
      <c r="E1103" s="25"/>
      <c r="F1103" s="25"/>
      <c r="G1103" s="25"/>
      <c r="H1103" s="25"/>
      <c r="I1103" s="249"/>
      <c r="J1103" s="249"/>
      <c r="K1103" s="249"/>
      <c r="L1103" s="249"/>
    </row>
    <row r="1104" spans="3:12" x14ac:dyDescent="0.2">
      <c r="C1104" s="25"/>
      <c r="D1104" s="25"/>
      <c r="E1104" s="25"/>
      <c r="F1104" s="25"/>
      <c r="G1104" s="25"/>
      <c r="H1104" s="25"/>
      <c r="I1104" s="249"/>
      <c r="J1104" s="249"/>
      <c r="K1104" s="249"/>
      <c r="L1104" s="249"/>
    </row>
    <row r="1105" spans="3:12" x14ac:dyDescent="0.2">
      <c r="C1105" s="25"/>
      <c r="D1105" s="25"/>
      <c r="E1105" s="25"/>
      <c r="F1105" s="25"/>
      <c r="G1105" s="25"/>
      <c r="H1105" s="25"/>
      <c r="I1105" s="249"/>
      <c r="J1105" s="249"/>
      <c r="K1105" s="249"/>
      <c r="L1105" s="249"/>
    </row>
    <row r="1106" spans="3:12" x14ac:dyDescent="0.2">
      <c r="C1106" s="25"/>
      <c r="D1106" s="25"/>
      <c r="E1106" s="25"/>
      <c r="F1106" s="25"/>
      <c r="G1106" s="25"/>
      <c r="H1106" s="25"/>
      <c r="I1106" s="249"/>
      <c r="J1106" s="249"/>
      <c r="K1106" s="249"/>
      <c r="L1106" s="249"/>
    </row>
    <row r="1107" spans="3:12" x14ac:dyDescent="0.2">
      <c r="C1107" s="25"/>
      <c r="D1107" s="25"/>
      <c r="E1107" s="25"/>
      <c r="F1107" s="25"/>
      <c r="G1107" s="25"/>
      <c r="H1107" s="25"/>
      <c r="I1107" s="249"/>
      <c r="J1107" s="249"/>
      <c r="K1107" s="249"/>
      <c r="L1107" s="249"/>
    </row>
    <row r="1108" spans="3:12" x14ac:dyDescent="0.2">
      <c r="C1108" s="25"/>
      <c r="D1108" s="25"/>
      <c r="E1108" s="25"/>
      <c r="F1108" s="25"/>
      <c r="G1108" s="25"/>
      <c r="H1108" s="25"/>
      <c r="I1108" s="249"/>
      <c r="J1108" s="249"/>
      <c r="K1108" s="249"/>
      <c r="L1108" s="249"/>
    </row>
    <row r="1109" spans="3:12" x14ac:dyDescent="0.2">
      <c r="C1109" s="25"/>
      <c r="D1109" s="25"/>
      <c r="E1109" s="25"/>
      <c r="F1109" s="25"/>
      <c r="G1109" s="25"/>
      <c r="H1109" s="25"/>
      <c r="I1109" s="249"/>
      <c r="J1109" s="249"/>
      <c r="K1109" s="249"/>
      <c r="L1109" s="249"/>
    </row>
    <row r="1110" spans="3:12" x14ac:dyDescent="0.2">
      <c r="C1110" s="25"/>
      <c r="D1110" s="25"/>
      <c r="E1110" s="25"/>
      <c r="F1110" s="25"/>
      <c r="G1110" s="25"/>
      <c r="H1110" s="25"/>
      <c r="I1110" s="249"/>
      <c r="J1110" s="249"/>
      <c r="K1110" s="249"/>
      <c r="L1110" s="249"/>
    </row>
    <row r="1111" spans="3:12" x14ac:dyDescent="0.2">
      <c r="C1111" s="25"/>
      <c r="D1111" s="25"/>
      <c r="E1111" s="25"/>
      <c r="F1111" s="25"/>
      <c r="G1111" s="25"/>
      <c r="H1111" s="25"/>
      <c r="I1111" s="249"/>
      <c r="J1111" s="249"/>
      <c r="K1111" s="249"/>
      <c r="L1111" s="249"/>
    </row>
    <row r="1112" spans="3:12" x14ac:dyDescent="0.2">
      <c r="C1112" s="25"/>
      <c r="D1112" s="25"/>
      <c r="E1112" s="25"/>
      <c r="F1112" s="25"/>
      <c r="G1112" s="25"/>
      <c r="H1112" s="25"/>
      <c r="I1112" s="249"/>
      <c r="J1112" s="249"/>
      <c r="K1112" s="249"/>
      <c r="L1112" s="249"/>
    </row>
    <row r="1113" spans="3:12" x14ac:dyDescent="0.2">
      <c r="C1113" s="25"/>
      <c r="D1113" s="25"/>
      <c r="E1113" s="25"/>
      <c r="F1113" s="25"/>
      <c r="G1113" s="25"/>
      <c r="H1113" s="25"/>
      <c r="I1113" s="249"/>
      <c r="J1113" s="249"/>
      <c r="K1113" s="249"/>
      <c r="L1113" s="249"/>
    </row>
    <row r="1114" spans="3:12" x14ac:dyDescent="0.2">
      <c r="C1114" s="25"/>
      <c r="D1114" s="25"/>
      <c r="E1114" s="25"/>
      <c r="F1114" s="25"/>
      <c r="G1114" s="25"/>
      <c r="H1114" s="25"/>
      <c r="I1114" s="249"/>
      <c r="J1114" s="249"/>
      <c r="K1114" s="249"/>
      <c r="L1114" s="249"/>
    </row>
    <row r="1115" spans="3:12" x14ac:dyDescent="0.2">
      <c r="C1115" s="25"/>
      <c r="D1115" s="25"/>
      <c r="E1115" s="25"/>
      <c r="F1115" s="25"/>
      <c r="G1115" s="25"/>
      <c r="H1115" s="25"/>
      <c r="I1115" s="249"/>
      <c r="J1115" s="249"/>
      <c r="K1115" s="249"/>
      <c r="L1115" s="249"/>
    </row>
    <row r="1116" spans="3:12" x14ac:dyDescent="0.2">
      <c r="C1116" s="25"/>
      <c r="D1116" s="25"/>
      <c r="E1116" s="25"/>
      <c r="F1116" s="25"/>
      <c r="G1116" s="25"/>
      <c r="H1116" s="25"/>
      <c r="I1116" s="249"/>
      <c r="J1116" s="249"/>
      <c r="K1116" s="249"/>
      <c r="L1116" s="249"/>
    </row>
    <row r="1117" spans="3:12" x14ac:dyDescent="0.2">
      <c r="C1117" s="25"/>
      <c r="D1117" s="25"/>
      <c r="E1117" s="25"/>
      <c r="F1117" s="25"/>
      <c r="G1117" s="25"/>
      <c r="H1117" s="25"/>
      <c r="I1117" s="249"/>
      <c r="J1117" s="249"/>
      <c r="K1117" s="249"/>
      <c r="L1117" s="249"/>
    </row>
    <row r="1118" spans="3:12" x14ac:dyDescent="0.2">
      <c r="C1118" s="25"/>
      <c r="D1118" s="25"/>
      <c r="E1118" s="25"/>
      <c r="F1118" s="25"/>
      <c r="G1118" s="25"/>
      <c r="H1118" s="25"/>
      <c r="I1118" s="249"/>
      <c r="J1118" s="249"/>
      <c r="K1118" s="249"/>
      <c r="L1118" s="249"/>
    </row>
    <row r="1119" spans="3:12" x14ac:dyDescent="0.2">
      <c r="C1119" s="25"/>
      <c r="D1119" s="25"/>
      <c r="E1119" s="25"/>
      <c r="F1119" s="25"/>
      <c r="G1119" s="25"/>
      <c r="H1119" s="25"/>
      <c r="I1119" s="249"/>
      <c r="J1119" s="249"/>
      <c r="K1119" s="249"/>
      <c r="L1119" s="249"/>
    </row>
    <row r="1120" spans="3:12" x14ac:dyDescent="0.2">
      <c r="C1120" s="25"/>
      <c r="D1120" s="25"/>
      <c r="E1120" s="25"/>
      <c r="F1120" s="25"/>
      <c r="G1120" s="25"/>
      <c r="H1120" s="25"/>
      <c r="I1120" s="249"/>
      <c r="J1120" s="249"/>
      <c r="K1120" s="249"/>
      <c r="L1120" s="249"/>
    </row>
    <row r="1121" spans="3:12" x14ac:dyDescent="0.2">
      <c r="C1121" s="25"/>
      <c r="D1121" s="25"/>
      <c r="E1121" s="25"/>
      <c r="F1121" s="25"/>
      <c r="G1121" s="25"/>
      <c r="H1121" s="25"/>
      <c r="I1121" s="249"/>
      <c r="J1121" s="249"/>
      <c r="K1121" s="249"/>
      <c r="L1121" s="249"/>
    </row>
    <row r="1122" spans="3:12" x14ac:dyDescent="0.2">
      <c r="C1122" s="25"/>
      <c r="D1122" s="25"/>
      <c r="E1122" s="25"/>
      <c r="F1122" s="25"/>
      <c r="G1122" s="25"/>
      <c r="H1122" s="25"/>
      <c r="I1122" s="249"/>
      <c r="J1122" s="249"/>
      <c r="K1122" s="249"/>
      <c r="L1122" s="249"/>
    </row>
    <row r="1123" spans="3:12" x14ac:dyDescent="0.2">
      <c r="C1123" s="25"/>
      <c r="D1123" s="25"/>
      <c r="E1123" s="25"/>
      <c r="F1123" s="25"/>
      <c r="G1123" s="25"/>
      <c r="H1123" s="25"/>
      <c r="I1123" s="249"/>
      <c r="J1123" s="249"/>
      <c r="K1123" s="249"/>
      <c r="L1123" s="249"/>
    </row>
    <row r="1124" spans="3:12" x14ac:dyDescent="0.2">
      <c r="C1124" s="25"/>
      <c r="D1124" s="25"/>
      <c r="E1124" s="25"/>
      <c r="F1124" s="25"/>
      <c r="G1124" s="25"/>
      <c r="H1124" s="25"/>
      <c r="I1124" s="249"/>
      <c r="J1124" s="249"/>
      <c r="K1124" s="249"/>
      <c r="L1124" s="249"/>
    </row>
    <row r="1125" spans="3:12" x14ac:dyDescent="0.2">
      <c r="C1125" s="25"/>
      <c r="D1125" s="25"/>
      <c r="E1125" s="25"/>
      <c r="F1125" s="25"/>
      <c r="G1125" s="25"/>
      <c r="H1125" s="25"/>
      <c r="I1125" s="249"/>
      <c r="J1125" s="249"/>
      <c r="K1125" s="249"/>
      <c r="L1125" s="249"/>
    </row>
    <row r="1126" spans="3:12" x14ac:dyDescent="0.2">
      <c r="C1126" s="25"/>
      <c r="D1126" s="25"/>
      <c r="E1126" s="25"/>
      <c r="F1126" s="25"/>
      <c r="G1126" s="25"/>
      <c r="H1126" s="25"/>
      <c r="I1126" s="249"/>
      <c r="J1126" s="249"/>
      <c r="K1126" s="249"/>
      <c r="L1126" s="249"/>
    </row>
    <row r="1127" spans="3:12" x14ac:dyDescent="0.2">
      <c r="C1127" s="25"/>
      <c r="D1127" s="25"/>
      <c r="E1127" s="25"/>
      <c r="F1127" s="25"/>
      <c r="G1127" s="25"/>
      <c r="H1127" s="25"/>
      <c r="I1127" s="249"/>
      <c r="J1127" s="249"/>
      <c r="K1127" s="249"/>
      <c r="L1127" s="249"/>
    </row>
    <row r="1128" spans="3:12" x14ac:dyDescent="0.2">
      <c r="C1128" s="25"/>
      <c r="D1128" s="25"/>
      <c r="E1128" s="25"/>
      <c r="F1128" s="25"/>
      <c r="G1128" s="25"/>
      <c r="H1128" s="25"/>
      <c r="I1128" s="249"/>
      <c r="J1128" s="249"/>
      <c r="K1128" s="249"/>
      <c r="L1128" s="249"/>
    </row>
    <row r="1129" spans="3:12" x14ac:dyDescent="0.2">
      <c r="C1129" s="25"/>
      <c r="D1129" s="25"/>
      <c r="E1129" s="25"/>
      <c r="F1129" s="25"/>
      <c r="G1129" s="25"/>
      <c r="H1129" s="25"/>
      <c r="I1129" s="249"/>
      <c r="J1129" s="249"/>
      <c r="K1129" s="249"/>
      <c r="L1129" s="249"/>
    </row>
    <row r="1130" spans="3:12" x14ac:dyDescent="0.2">
      <c r="C1130" s="25"/>
      <c r="D1130" s="25"/>
      <c r="E1130" s="25"/>
      <c r="F1130" s="25"/>
      <c r="G1130" s="25"/>
      <c r="H1130" s="25"/>
      <c r="I1130" s="249"/>
      <c r="J1130" s="249"/>
      <c r="K1130" s="249"/>
      <c r="L1130" s="249"/>
    </row>
    <row r="1131" spans="3:12" x14ac:dyDescent="0.2">
      <c r="C1131" s="25"/>
      <c r="D1131" s="25"/>
      <c r="E1131" s="25"/>
      <c r="F1131" s="25"/>
      <c r="G1131" s="25"/>
      <c r="H1131" s="25"/>
      <c r="I1131" s="249"/>
      <c r="J1131" s="249"/>
      <c r="K1131" s="249"/>
      <c r="L1131" s="249"/>
    </row>
    <row r="1132" spans="3:12" x14ac:dyDescent="0.2">
      <c r="C1132" s="25"/>
      <c r="D1132" s="25"/>
      <c r="E1132" s="25"/>
      <c r="F1132" s="25"/>
      <c r="G1132" s="25"/>
      <c r="H1132" s="25"/>
      <c r="I1132" s="249"/>
      <c r="J1132" s="249"/>
      <c r="K1132" s="249"/>
      <c r="L1132" s="249"/>
    </row>
    <row r="1133" spans="3:12" x14ac:dyDescent="0.2">
      <c r="C1133" s="25"/>
      <c r="D1133" s="25"/>
      <c r="E1133" s="25"/>
      <c r="F1133" s="25"/>
      <c r="G1133" s="25"/>
      <c r="H1133" s="25"/>
      <c r="I1133" s="249"/>
      <c r="J1133" s="249"/>
      <c r="K1133" s="249"/>
      <c r="L1133" s="249"/>
    </row>
    <row r="1134" spans="3:12" x14ac:dyDescent="0.2">
      <c r="C1134" s="25"/>
      <c r="D1134" s="25"/>
      <c r="E1134" s="25"/>
      <c r="F1134" s="25"/>
      <c r="G1134" s="25"/>
      <c r="H1134" s="25"/>
      <c r="I1134" s="249"/>
      <c r="J1134" s="249"/>
      <c r="K1134" s="249"/>
      <c r="L1134" s="249"/>
    </row>
    <row r="1135" spans="3:12" x14ac:dyDescent="0.2">
      <c r="C1135" s="25"/>
      <c r="D1135" s="25"/>
      <c r="E1135" s="25"/>
      <c r="F1135" s="25"/>
      <c r="G1135" s="25"/>
      <c r="H1135" s="25"/>
      <c r="I1135" s="249"/>
      <c r="J1135" s="249"/>
      <c r="K1135" s="249"/>
      <c r="L1135" s="249"/>
    </row>
    <row r="1136" spans="3:12" x14ac:dyDescent="0.2">
      <c r="C1136" s="25"/>
      <c r="D1136" s="25"/>
      <c r="E1136" s="25"/>
      <c r="F1136" s="25"/>
      <c r="G1136" s="25"/>
      <c r="H1136" s="25"/>
      <c r="I1136" s="249"/>
      <c r="J1136" s="249"/>
      <c r="K1136" s="249"/>
      <c r="L1136" s="249"/>
    </row>
    <row r="1137" spans="3:12" x14ac:dyDescent="0.2">
      <c r="C1137" s="25"/>
      <c r="D1137" s="25"/>
      <c r="E1137" s="25"/>
      <c r="F1137" s="25"/>
      <c r="G1137" s="25"/>
      <c r="H1137" s="25"/>
      <c r="I1137" s="249"/>
      <c r="J1137" s="249"/>
      <c r="K1137" s="249"/>
      <c r="L1137" s="249"/>
    </row>
    <row r="1138" spans="3:12" x14ac:dyDescent="0.2">
      <c r="C1138" s="25"/>
      <c r="D1138" s="25"/>
      <c r="E1138" s="25"/>
      <c r="F1138" s="25"/>
      <c r="G1138" s="25"/>
      <c r="H1138" s="25"/>
      <c r="I1138" s="249"/>
      <c r="J1138" s="249"/>
      <c r="K1138" s="249"/>
      <c r="L1138" s="249"/>
    </row>
    <row r="1139" spans="3:12" x14ac:dyDescent="0.2">
      <c r="C1139" s="25"/>
      <c r="D1139" s="25"/>
      <c r="E1139" s="25"/>
      <c r="F1139" s="25"/>
      <c r="G1139" s="25"/>
      <c r="H1139" s="25"/>
      <c r="I1139" s="249"/>
      <c r="J1139" s="249"/>
      <c r="K1139" s="249"/>
      <c r="L1139" s="249"/>
    </row>
    <row r="1140" spans="3:12" x14ac:dyDescent="0.2">
      <c r="C1140" s="25"/>
      <c r="D1140" s="25"/>
      <c r="E1140" s="25"/>
      <c r="F1140" s="25"/>
      <c r="G1140" s="25"/>
      <c r="H1140" s="25"/>
      <c r="I1140" s="249"/>
      <c r="J1140" s="249"/>
      <c r="K1140" s="249"/>
      <c r="L1140" s="249"/>
    </row>
    <row r="1141" spans="3:12" x14ac:dyDescent="0.2">
      <c r="C1141" s="25"/>
      <c r="D1141" s="25"/>
      <c r="E1141" s="25"/>
      <c r="F1141" s="25"/>
      <c r="G1141" s="25"/>
      <c r="H1141" s="25"/>
      <c r="I1141" s="249"/>
      <c r="J1141" s="249"/>
      <c r="K1141" s="249"/>
      <c r="L1141" s="249"/>
    </row>
    <row r="1142" spans="3:12" x14ac:dyDescent="0.2">
      <c r="C1142" s="25"/>
      <c r="D1142" s="25"/>
      <c r="E1142" s="25"/>
      <c r="F1142" s="25"/>
      <c r="G1142" s="25"/>
      <c r="H1142" s="25"/>
      <c r="I1142" s="249"/>
      <c r="J1142" s="249"/>
      <c r="K1142" s="249"/>
      <c r="L1142" s="249"/>
    </row>
    <row r="1143" spans="3:12" x14ac:dyDescent="0.2">
      <c r="C1143" s="25"/>
      <c r="D1143" s="25"/>
      <c r="E1143" s="25"/>
      <c r="F1143" s="25"/>
      <c r="G1143" s="25"/>
      <c r="H1143" s="25"/>
      <c r="I1143" s="249"/>
      <c r="J1143" s="249"/>
      <c r="K1143" s="249"/>
      <c r="L1143" s="249"/>
    </row>
    <row r="1144" spans="3:12" x14ac:dyDescent="0.2">
      <c r="C1144" s="25"/>
      <c r="D1144" s="25"/>
      <c r="E1144" s="25"/>
      <c r="F1144" s="25"/>
      <c r="G1144" s="25"/>
      <c r="H1144" s="25"/>
      <c r="I1144" s="249"/>
      <c r="J1144" s="249"/>
      <c r="K1144" s="249"/>
      <c r="L1144" s="249"/>
    </row>
    <row r="1145" spans="3:12" x14ac:dyDescent="0.2">
      <c r="C1145" s="25"/>
      <c r="D1145" s="25"/>
      <c r="E1145" s="25"/>
      <c r="F1145" s="25"/>
      <c r="G1145" s="25"/>
      <c r="H1145" s="25"/>
      <c r="I1145" s="249"/>
      <c r="J1145" s="249"/>
      <c r="K1145" s="249"/>
      <c r="L1145" s="249"/>
    </row>
    <row r="1146" spans="3:12" x14ac:dyDescent="0.2">
      <c r="C1146" s="25"/>
      <c r="D1146" s="25"/>
      <c r="E1146" s="25"/>
      <c r="F1146" s="25"/>
      <c r="G1146" s="25"/>
      <c r="H1146" s="25"/>
      <c r="I1146" s="249"/>
      <c r="J1146" s="249"/>
      <c r="K1146" s="249"/>
      <c r="L1146" s="249"/>
    </row>
    <row r="1147" spans="3:12" x14ac:dyDescent="0.2">
      <c r="C1147" s="25"/>
      <c r="D1147" s="25"/>
      <c r="E1147" s="25"/>
      <c r="F1147" s="25"/>
      <c r="G1147" s="25"/>
      <c r="H1147" s="25"/>
      <c r="I1147" s="249"/>
      <c r="J1147" s="249"/>
      <c r="K1147" s="249"/>
      <c r="L1147" s="249"/>
    </row>
    <row r="1148" spans="3:12" x14ac:dyDescent="0.2">
      <c r="C1148" s="25"/>
      <c r="D1148" s="25"/>
      <c r="E1148" s="25"/>
      <c r="F1148" s="25"/>
      <c r="G1148" s="25"/>
      <c r="H1148" s="25"/>
      <c r="I1148" s="249"/>
      <c r="J1148" s="249"/>
      <c r="K1148" s="249"/>
      <c r="L1148" s="249"/>
    </row>
    <row r="1149" spans="3:12" x14ac:dyDescent="0.2">
      <c r="C1149" s="25"/>
      <c r="D1149" s="25"/>
      <c r="E1149" s="25"/>
      <c r="F1149" s="25"/>
      <c r="G1149" s="25"/>
      <c r="H1149" s="25"/>
      <c r="I1149" s="249"/>
      <c r="J1149" s="249"/>
      <c r="K1149" s="249"/>
      <c r="L1149" s="249"/>
    </row>
    <row r="1150" spans="3:12" x14ac:dyDescent="0.2">
      <c r="C1150" s="25"/>
      <c r="D1150" s="25"/>
      <c r="E1150" s="25"/>
      <c r="F1150" s="25"/>
      <c r="G1150" s="25"/>
      <c r="H1150" s="25"/>
      <c r="I1150" s="249"/>
      <c r="J1150" s="249"/>
      <c r="K1150" s="249"/>
      <c r="L1150" s="249"/>
    </row>
    <row r="1151" spans="3:12" x14ac:dyDescent="0.2">
      <c r="C1151" s="25"/>
      <c r="D1151" s="25"/>
      <c r="E1151" s="25"/>
      <c r="F1151" s="25"/>
      <c r="G1151" s="25"/>
      <c r="H1151" s="25"/>
      <c r="I1151" s="249"/>
      <c r="J1151" s="249"/>
      <c r="K1151" s="249"/>
      <c r="L1151" s="249"/>
    </row>
    <row r="1152" spans="3:12" x14ac:dyDescent="0.2">
      <c r="C1152" s="25"/>
      <c r="D1152" s="25"/>
      <c r="E1152" s="25"/>
      <c r="F1152" s="25"/>
      <c r="G1152" s="25"/>
      <c r="H1152" s="25"/>
      <c r="I1152" s="249"/>
      <c r="J1152" s="249"/>
      <c r="K1152" s="249"/>
      <c r="L1152" s="249"/>
    </row>
    <row r="1153" spans="3:12" x14ac:dyDescent="0.2">
      <c r="C1153" s="25"/>
      <c r="D1153" s="25"/>
      <c r="E1153" s="25"/>
      <c r="F1153" s="25"/>
      <c r="G1153" s="25"/>
      <c r="H1153" s="25"/>
      <c r="I1153" s="249"/>
      <c r="J1153" s="249"/>
      <c r="K1153" s="249"/>
      <c r="L1153" s="249"/>
    </row>
    <row r="1154" spans="3:12" x14ac:dyDescent="0.2">
      <c r="C1154" s="25"/>
      <c r="D1154" s="25"/>
      <c r="E1154" s="25"/>
      <c r="F1154" s="25"/>
      <c r="G1154" s="25"/>
      <c r="H1154" s="25"/>
      <c r="I1154" s="249"/>
      <c r="J1154" s="249"/>
      <c r="K1154" s="249"/>
      <c r="L1154" s="249"/>
    </row>
    <row r="1155" spans="3:12" x14ac:dyDescent="0.2">
      <c r="C1155" s="25"/>
      <c r="D1155" s="25"/>
      <c r="E1155" s="25"/>
      <c r="F1155" s="25"/>
      <c r="G1155" s="25"/>
      <c r="H1155" s="25"/>
      <c r="I1155" s="249"/>
      <c r="J1155" s="249"/>
      <c r="K1155" s="249"/>
      <c r="L1155" s="249"/>
    </row>
    <row r="1156" spans="3:12" x14ac:dyDescent="0.2">
      <c r="C1156" s="25"/>
      <c r="D1156" s="25"/>
      <c r="E1156" s="25"/>
      <c r="F1156" s="25"/>
      <c r="G1156" s="25"/>
      <c r="H1156" s="25"/>
      <c r="I1156" s="249"/>
      <c r="J1156" s="249"/>
      <c r="K1156" s="249"/>
      <c r="L1156" s="249"/>
    </row>
    <row r="1157" spans="3:12" x14ac:dyDescent="0.2">
      <c r="C1157" s="25"/>
      <c r="D1157" s="25"/>
      <c r="E1157" s="25"/>
      <c r="F1157" s="25"/>
      <c r="G1157" s="25"/>
      <c r="H1157" s="25"/>
      <c r="I1157" s="249"/>
      <c r="J1157" s="249"/>
      <c r="K1157" s="249"/>
      <c r="L1157" s="249"/>
    </row>
    <row r="1158" spans="3:12" x14ac:dyDescent="0.2">
      <c r="C1158" s="25"/>
      <c r="D1158" s="25"/>
      <c r="E1158" s="25"/>
      <c r="F1158" s="25"/>
      <c r="G1158" s="25"/>
      <c r="H1158" s="25"/>
      <c r="I1158" s="249"/>
      <c r="J1158" s="249"/>
      <c r="K1158" s="249"/>
      <c r="L1158" s="249"/>
    </row>
    <row r="1159" spans="3:12" x14ac:dyDescent="0.2">
      <c r="C1159" s="25"/>
      <c r="D1159" s="25"/>
      <c r="E1159" s="25"/>
      <c r="F1159" s="25"/>
      <c r="G1159" s="25"/>
      <c r="H1159" s="25"/>
      <c r="I1159" s="249"/>
      <c r="J1159" s="249"/>
      <c r="K1159" s="249"/>
      <c r="L1159" s="249"/>
    </row>
    <row r="1160" spans="3:12" x14ac:dyDescent="0.2">
      <c r="C1160" s="25"/>
      <c r="D1160" s="25"/>
      <c r="E1160" s="25"/>
      <c r="F1160" s="25"/>
      <c r="G1160" s="25"/>
      <c r="H1160" s="25"/>
      <c r="I1160" s="249"/>
      <c r="J1160" s="249"/>
      <c r="K1160" s="249"/>
      <c r="L1160" s="249"/>
    </row>
    <row r="1161" spans="3:12" x14ac:dyDescent="0.2">
      <c r="C1161" s="25"/>
      <c r="D1161" s="25"/>
      <c r="E1161" s="25"/>
      <c r="F1161" s="25"/>
      <c r="G1161" s="25"/>
      <c r="H1161" s="25"/>
      <c r="I1161" s="249"/>
      <c r="J1161" s="249"/>
      <c r="K1161" s="249"/>
      <c r="L1161" s="249"/>
    </row>
    <row r="1162" spans="3:12" x14ac:dyDescent="0.2">
      <c r="C1162" s="25"/>
      <c r="D1162" s="25"/>
      <c r="E1162" s="25"/>
      <c r="F1162" s="25"/>
      <c r="G1162" s="25"/>
      <c r="H1162" s="25"/>
      <c r="I1162" s="249"/>
      <c r="J1162" s="249"/>
      <c r="K1162" s="249"/>
      <c r="L1162" s="249"/>
    </row>
    <row r="1163" spans="3:12" x14ac:dyDescent="0.2">
      <c r="C1163" s="25"/>
      <c r="D1163" s="25"/>
      <c r="E1163" s="25"/>
      <c r="F1163" s="25"/>
      <c r="G1163" s="25"/>
      <c r="H1163" s="25"/>
      <c r="I1163" s="249"/>
      <c r="J1163" s="249"/>
      <c r="K1163" s="249"/>
      <c r="L1163" s="249"/>
    </row>
    <row r="1164" spans="3:12" x14ac:dyDescent="0.2">
      <c r="C1164" s="25"/>
      <c r="D1164" s="25"/>
      <c r="E1164" s="25"/>
      <c r="F1164" s="25"/>
      <c r="G1164" s="25"/>
      <c r="H1164" s="25"/>
      <c r="I1164" s="249"/>
      <c r="J1164" s="249"/>
      <c r="K1164" s="249"/>
      <c r="L1164" s="249"/>
    </row>
    <row r="1165" spans="3:12" x14ac:dyDescent="0.2">
      <c r="C1165" s="25"/>
      <c r="D1165" s="25"/>
      <c r="E1165" s="25"/>
      <c r="F1165" s="25"/>
      <c r="G1165" s="25"/>
      <c r="H1165" s="25"/>
      <c r="I1165" s="249"/>
      <c r="J1165" s="249"/>
      <c r="K1165" s="249"/>
      <c r="L1165" s="249"/>
    </row>
    <row r="1166" spans="3:12" x14ac:dyDescent="0.2">
      <c r="C1166" s="25"/>
      <c r="D1166" s="25"/>
      <c r="E1166" s="25"/>
      <c r="F1166" s="25"/>
      <c r="G1166" s="25"/>
      <c r="H1166" s="25"/>
      <c r="I1166" s="249"/>
      <c r="J1166" s="249"/>
      <c r="K1166" s="249"/>
      <c r="L1166" s="249"/>
    </row>
    <row r="1167" spans="3:12" x14ac:dyDescent="0.2">
      <c r="C1167" s="25"/>
      <c r="D1167" s="25"/>
      <c r="E1167" s="25"/>
      <c r="F1167" s="25"/>
      <c r="G1167" s="25"/>
      <c r="H1167" s="25"/>
      <c r="I1167" s="249"/>
      <c r="J1167" s="249"/>
      <c r="K1167" s="249"/>
      <c r="L1167" s="249"/>
    </row>
    <row r="1168" spans="3:12" x14ac:dyDescent="0.2">
      <c r="C1168" s="25"/>
      <c r="D1168" s="25"/>
      <c r="E1168" s="25"/>
      <c r="F1168" s="25"/>
      <c r="G1168" s="25"/>
      <c r="H1168" s="25"/>
      <c r="I1168" s="249"/>
      <c r="J1168" s="249"/>
      <c r="K1168" s="249"/>
      <c r="L1168" s="249"/>
    </row>
    <row r="1169" spans="3:12" x14ac:dyDescent="0.2">
      <c r="C1169" s="25"/>
      <c r="D1169" s="25"/>
      <c r="E1169" s="25"/>
      <c r="F1169" s="25"/>
      <c r="G1169" s="25"/>
      <c r="H1169" s="25"/>
      <c r="I1169" s="249"/>
      <c r="J1169" s="249"/>
      <c r="K1169" s="249"/>
      <c r="L1169" s="249"/>
    </row>
    <row r="1170" spans="3:12" x14ac:dyDescent="0.2">
      <c r="C1170" s="25"/>
      <c r="D1170" s="25"/>
      <c r="E1170" s="25"/>
      <c r="F1170" s="25"/>
      <c r="G1170" s="25"/>
      <c r="H1170" s="25"/>
      <c r="I1170" s="249"/>
      <c r="J1170" s="249"/>
      <c r="K1170" s="249"/>
      <c r="L1170" s="249"/>
    </row>
    <row r="1171" spans="3:12" x14ac:dyDescent="0.2">
      <c r="C1171" s="25"/>
      <c r="D1171" s="25"/>
      <c r="E1171" s="25"/>
      <c r="F1171" s="25"/>
      <c r="G1171" s="25"/>
      <c r="H1171" s="25"/>
      <c r="I1171" s="249"/>
      <c r="J1171" s="249"/>
      <c r="K1171" s="249"/>
      <c r="L1171" s="249"/>
    </row>
    <row r="1172" spans="3:12" x14ac:dyDescent="0.2">
      <c r="C1172" s="25"/>
      <c r="D1172" s="25"/>
      <c r="E1172" s="25"/>
      <c r="F1172" s="25"/>
      <c r="G1172" s="25"/>
      <c r="H1172" s="25"/>
      <c r="I1172" s="249"/>
      <c r="J1172" s="249"/>
      <c r="K1172" s="249"/>
      <c r="L1172" s="249"/>
    </row>
    <row r="1173" spans="3:12" x14ac:dyDescent="0.2">
      <c r="C1173" s="25"/>
      <c r="D1173" s="25"/>
      <c r="E1173" s="25"/>
      <c r="F1173" s="25"/>
      <c r="G1173" s="25"/>
      <c r="H1173" s="25"/>
      <c r="I1173" s="249"/>
      <c r="J1173" s="249"/>
      <c r="K1173" s="249"/>
      <c r="L1173" s="249"/>
    </row>
    <row r="1174" spans="3:12" x14ac:dyDescent="0.2">
      <c r="C1174" s="25"/>
      <c r="D1174" s="25"/>
      <c r="E1174" s="25"/>
      <c r="F1174" s="25"/>
      <c r="G1174" s="25"/>
      <c r="H1174" s="25"/>
      <c r="I1174" s="249"/>
      <c r="J1174" s="249"/>
      <c r="K1174" s="249"/>
      <c r="L1174" s="249"/>
    </row>
    <row r="1175" spans="3:12" x14ac:dyDescent="0.2">
      <c r="C1175" s="25"/>
      <c r="D1175" s="25"/>
      <c r="E1175" s="25"/>
      <c r="F1175" s="25"/>
      <c r="G1175" s="25"/>
      <c r="H1175" s="25"/>
      <c r="I1175" s="249"/>
      <c r="J1175" s="249"/>
      <c r="K1175" s="249"/>
      <c r="L1175" s="249"/>
    </row>
    <row r="1176" spans="3:12" x14ac:dyDescent="0.2">
      <c r="C1176" s="25"/>
      <c r="D1176" s="25"/>
      <c r="E1176" s="25"/>
      <c r="F1176" s="25"/>
      <c r="G1176" s="25"/>
      <c r="H1176" s="25"/>
      <c r="I1176" s="249"/>
      <c r="J1176" s="249"/>
      <c r="K1176" s="249"/>
      <c r="L1176" s="249"/>
    </row>
    <row r="1177" spans="3:12" x14ac:dyDescent="0.2">
      <c r="C1177" s="25"/>
      <c r="D1177" s="25"/>
      <c r="E1177" s="25"/>
      <c r="F1177" s="25"/>
      <c r="G1177" s="25"/>
      <c r="H1177" s="25"/>
      <c r="I1177" s="249"/>
      <c r="J1177" s="249"/>
      <c r="K1177" s="249"/>
      <c r="L1177" s="249"/>
    </row>
    <row r="1178" spans="3:12" x14ac:dyDescent="0.2">
      <c r="C1178" s="25"/>
      <c r="D1178" s="25"/>
      <c r="E1178" s="25"/>
      <c r="F1178" s="25"/>
      <c r="G1178" s="25"/>
      <c r="H1178" s="25"/>
      <c r="I1178" s="249"/>
      <c r="J1178" s="249"/>
      <c r="K1178" s="249"/>
      <c r="L1178" s="249"/>
    </row>
    <row r="1179" spans="3:12" x14ac:dyDescent="0.2">
      <c r="C1179" s="25"/>
      <c r="D1179" s="25"/>
      <c r="E1179" s="25"/>
      <c r="F1179" s="25"/>
      <c r="G1179" s="25"/>
      <c r="H1179" s="25"/>
      <c r="I1179" s="249"/>
      <c r="J1179" s="249"/>
      <c r="K1179" s="249"/>
      <c r="L1179" s="249"/>
    </row>
    <row r="1180" spans="3:12" x14ac:dyDescent="0.2">
      <c r="C1180" s="25"/>
      <c r="D1180" s="25"/>
      <c r="E1180" s="25"/>
      <c r="F1180" s="25"/>
      <c r="G1180" s="25"/>
      <c r="H1180" s="25"/>
      <c r="I1180" s="249"/>
      <c r="J1180" s="249"/>
      <c r="K1180" s="249"/>
      <c r="L1180" s="249"/>
    </row>
    <row r="1181" spans="3:12" x14ac:dyDescent="0.2">
      <c r="C1181" s="25"/>
      <c r="D1181" s="25"/>
      <c r="E1181" s="25"/>
      <c r="F1181" s="25"/>
      <c r="G1181" s="25"/>
      <c r="H1181" s="25"/>
      <c r="I1181" s="249"/>
      <c r="J1181" s="249"/>
      <c r="K1181" s="249"/>
      <c r="L1181" s="249"/>
    </row>
    <row r="1182" spans="3:12" x14ac:dyDescent="0.2">
      <c r="C1182" s="25"/>
      <c r="D1182" s="25"/>
      <c r="E1182" s="25"/>
      <c r="F1182" s="25"/>
      <c r="G1182" s="25"/>
      <c r="H1182" s="25"/>
      <c r="I1182" s="249"/>
      <c r="J1182" s="249"/>
      <c r="K1182" s="249"/>
      <c r="L1182" s="249"/>
    </row>
    <row r="1183" spans="3:12" x14ac:dyDescent="0.2">
      <c r="C1183" s="25"/>
      <c r="D1183" s="25"/>
      <c r="E1183" s="25"/>
      <c r="F1183" s="25"/>
      <c r="G1183" s="25"/>
      <c r="H1183" s="25"/>
      <c r="I1183" s="249"/>
      <c r="J1183" s="249"/>
      <c r="K1183" s="249"/>
      <c r="L1183" s="249"/>
    </row>
    <row r="1184" spans="3:12" x14ac:dyDescent="0.2">
      <c r="C1184" s="25"/>
      <c r="D1184" s="25"/>
      <c r="E1184" s="25"/>
      <c r="F1184" s="25"/>
      <c r="G1184" s="25"/>
      <c r="H1184" s="25"/>
      <c r="I1184" s="249"/>
      <c r="J1184" s="249"/>
      <c r="K1184" s="249"/>
      <c r="L1184" s="249"/>
    </row>
    <row r="1185" spans="3:12" x14ac:dyDescent="0.2">
      <c r="C1185" s="25"/>
      <c r="D1185" s="25"/>
      <c r="E1185" s="25"/>
      <c r="F1185" s="25"/>
      <c r="G1185" s="25"/>
      <c r="H1185" s="25"/>
      <c r="I1185" s="249"/>
      <c r="J1185" s="249"/>
      <c r="K1185" s="249"/>
      <c r="L1185" s="249"/>
    </row>
    <row r="1186" spans="3:12" x14ac:dyDescent="0.2">
      <c r="C1186" s="25"/>
      <c r="D1186" s="25"/>
      <c r="E1186" s="25"/>
      <c r="F1186" s="25"/>
      <c r="G1186" s="25"/>
      <c r="H1186" s="25"/>
      <c r="I1186" s="249"/>
      <c r="J1186" s="249"/>
      <c r="K1186" s="249"/>
      <c r="L1186" s="249"/>
    </row>
    <row r="1187" spans="3:12" x14ac:dyDescent="0.2">
      <c r="C1187" s="25"/>
      <c r="D1187" s="25"/>
      <c r="E1187" s="25"/>
      <c r="F1187" s="25"/>
      <c r="G1187" s="25"/>
      <c r="H1187" s="25"/>
      <c r="I1187" s="249"/>
      <c r="J1187" s="249"/>
      <c r="K1187" s="249"/>
      <c r="L1187" s="249"/>
    </row>
    <row r="1188" spans="3:12" x14ac:dyDescent="0.2">
      <c r="C1188" s="25"/>
      <c r="D1188" s="25"/>
      <c r="E1188" s="25"/>
      <c r="F1188" s="25"/>
      <c r="G1188" s="25"/>
      <c r="H1188" s="25"/>
      <c r="I1188" s="249"/>
      <c r="J1188" s="249"/>
      <c r="K1188" s="249"/>
      <c r="L1188" s="249"/>
    </row>
    <row r="1189" spans="3:12" x14ac:dyDescent="0.2">
      <c r="C1189" s="25"/>
      <c r="D1189" s="25"/>
      <c r="E1189" s="25"/>
      <c r="F1189" s="25"/>
      <c r="G1189" s="25"/>
      <c r="H1189" s="25"/>
      <c r="I1189" s="249"/>
      <c r="J1189" s="249"/>
      <c r="K1189" s="249"/>
      <c r="L1189" s="249"/>
    </row>
    <row r="1190" spans="3:12" x14ac:dyDescent="0.2">
      <c r="C1190" s="25"/>
      <c r="D1190" s="25"/>
      <c r="E1190" s="25"/>
      <c r="F1190" s="25"/>
      <c r="G1190" s="25"/>
      <c r="H1190" s="25"/>
      <c r="I1190" s="249"/>
      <c r="J1190" s="249"/>
      <c r="K1190" s="249"/>
      <c r="L1190" s="249"/>
    </row>
    <row r="1191" spans="3:12" x14ac:dyDescent="0.2">
      <c r="C1191" s="25"/>
      <c r="D1191" s="25"/>
      <c r="E1191" s="25"/>
      <c r="F1191" s="25"/>
      <c r="G1191" s="25"/>
      <c r="H1191" s="25"/>
      <c r="I1191" s="249"/>
      <c r="J1191" s="249"/>
      <c r="K1191" s="249"/>
      <c r="L1191" s="249"/>
    </row>
    <row r="1192" spans="3:12" x14ac:dyDescent="0.2">
      <c r="C1192" s="25"/>
      <c r="D1192" s="25"/>
      <c r="E1192" s="25"/>
      <c r="F1192" s="25"/>
      <c r="G1192" s="25"/>
      <c r="H1192" s="25"/>
      <c r="I1192" s="249"/>
      <c r="J1192" s="249"/>
      <c r="K1192" s="249"/>
      <c r="L1192" s="249"/>
    </row>
    <row r="1193" spans="3:12" x14ac:dyDescent="0.2">
      <c r="C1193" s="25"/>
      <c r="D1193" s="25"/>
      <c r="E1193" s="25"/>
      <c r="F1193" s="25"/>
      <c r="G1193" s="25"/>
      <c r="H1193" s="25"/>
      <c r="I1193" s="249"/>
      <c r="J1193" s="249"/>
      <c r="K1193" s="249"/>
      <c r="L1193" s="249"/>
    </row>
    <row r="1194" spans="3:12" x14ac:dyDescent="0.2">
      <c r="C1194" s="25"/>
      <c r="D1194" s="25"/>
      <c r="E1194" s="25"/>
      <c r="F1194" s="25"/>
      <c r="G1194" s="25"/>
      <c r="H1194" s="25"/>
      <c r="I1194" s="249"/>
      <c r="J1194" s="249"/>
      <c r="K1194" s="249"/>
      <c r="L1194" s="249"/>
    </row>
    <row r="1195" spans="3:12" x14ac:dyDescent="0.2">
      <c r="C1195" s="25"/>
      <c r="D1195" s="25"/>
      <c r="E1195" s="25"/>
      <c r="F1195" s="25"/>
      <c r="G1195" s="25"/>
      <c r="H1195" s="25"/>
      <c r="I1195" s="249"/>
      <c r="J1195" s="249"/>
      <c r="K1195" s="249"/>
      <c r="L1195" s="249"/>
    </row>
    <row r="1196" spans="3:12" x14ac:dyDescent="0.2">
      <c r="C1196" s="25"/>
      <c r="D1196" s="25"/>
      <c r="E1196" s="25"/>
      <c r="F1196" s="25"/>
      <c r="G1196" s="25"/>
      <c r="H1196" s="25"/>
      <c r="I1196" s="249"/>
      <c r="J1196" s="249"/>
      <c r="K1196" s="249"/>
      <c r="L1196" s="249"/>
    </row>
    <row r="1197" spans="3:12" x14ac:dyDescent="0.2">
      <c r="C1197" s="25"/>
      <c r="D1197" s="25"/>
      <c r="E1197" s="25"/>
      <c r="F1197" s="25"/>
      <c r="G1197" s="25"/>
      <c r="H1197" s="25"/>
      <c r="I1197" s="249"/>
      <c r="J1197" s="249"/>
      <c r="K1197" s="249"/>
      <c r="L1197" s="249"/>
    </row>
    <row r="1198" spans="3:12" x14ac:dyDescent="0.2">
      <c r="C1198" s="25"/>
      <c r="D1198" s="25"/>
      <c r="E1198" s="25"/>
      <c r="F1198" s="25"/>
      <c r="G1198" s="25"/>
      <c r="H1198" s="25"/>
      <c r="I1198" s="249"/>
      <c r="J1198" s="249"/>
      <c r="K1198" s="249"/>
      <c r="L1198" s="249"/>
    </row>
    <row r="1199" spans="3:12" x14ac:dyDescent="0.2">
      <c r="C1199" s="25"/>
      <c r="D1199" s="25"/>
      <c r="E1199" s="25"/>
      <c r="F1199" s="25"/>
      <c r="G1199" s="25"/>
      <c r="H1199" s="25"/>
      <c r="I1199" s="249"/>
      <c r="J1199" s="249"/>
      <c r="K1199" s="249"/>
      <c r="L1199" s="249"/>
    </row>
    <row r="1200" spans="3:12" x14ac:dyDescent="0.2">
      <c r="C1200" s="25"/>
      <c r="D1200" s="25"/>
      <c r="E1200" s="25"/>
      <c r="F1200" s="25"/>
      <c r="G1200" s="25"/>
      <c r="H1200" s="25"/>
      <c r="I1200" s="249"/>
      <c r="J1200" s="249"/>
      <c r="K1200" s="249"/>
      <c r="L1200" s="249"/>
    </row>
    <row r="1201" spans="3:12" x14ac:dyDescent="0.2">
      <c r="C1201" s="25"/>
      <c r="D1201" s="25"/>
      <c r="E1201" s="25"/>
      <c r="F1201" s="25"/>
      <c r="G1201" s="25"/>
      <c r="H1201" s="25"/>
      <c r="I1201" s="249"/>
      <c r="J1201" s="249"/>
      <c r="K1201" s="249"/>
      <c r="L1201" s="249"/>
    </row>
    <row r="1202" spans="3:12" x14ac:dyDescent="0.2">
      <c r="C1202" s="25"/>
      <c r="D1202" s="25"/>
      <c r="E1202" s="25"/>
      <c r="F1202" s="25"/>
      <c r="G1202" s="25"/>
      <c r="H1202" s="25"/>
      <c r="I1202" s="249"/>
      <c r="J1202" s="249"/>
      <c r="K1202" s="249"/>
      <c r="L1202" s="249"/>
    </row>
    <row r="1203" spans="3:12" x14ac:dyDescent="0.2">
      <c r="C1203" s="25"/>
      <c r="D1203" s="25"/>
      <c r="E1203" s="25"/>
      <c r="F1203" s="25"/>
      <c r="G1203" s="25"/>
      <c r="H1203" s="25"/>
      <c r="I1203" s="249"/>
      <c r="J1203" s="249"/>
      <c r="K1203" s="249"/>
      <c r="L1203" s="249"/>
    </row>
    <row r="1204" spans="3:12" x14ac:dyDescent="0.2">
      <c r="C1204" s="25"/>
      <c r="D1204" s="25"/>
      <c r="E1204" s="25"/>
      <c r="F1204" s="25"/>
      <c r="G1204" s="25"/>
      <c r="H1204" s="25"/>
      <c r="I1204" s="249"/>
      <c r="J1204" s="249"/>
      <c r="K1204" s="249"/>
      <c r="L1204" s="249"/>
    </row>
    <row r="1205" spans="3:12" x14ac:dyDescent="0.2">
      <c r="C1205" s="25"/>
      <c r="D1205" s="25"/>
      <c r="E1205" s="25"/>
      <c r="F1205" s="25"/>
      <c r="G1205" s="25"/>
      <c r="H1205" s="25"/>
      <c r="I1205" s="249"/>
      <c r="J1205" s="249"/>
      <c r="K1205" s="249"/>
      <c r="L1205" s="249"/>
    </row>
    <row r="1206" spans="3:12" x14ac:dyDescent="0.2">
      <c r="C1206" s="25"/>
      <c r="D1206" s="25"/>
      <c r="E1206" s="25"/>
      <c r="F1206" s="25"/>
      <c r="G1206" s="25"/>
      <c r="H1206" s="25"/>
      <c r="I1206" s="249"/>
      <c r="J1206" s="249"/>
      <c r="K1206" s="249"/>
      <c r="L1206" s="249"/>
    </row>
    <row r="1207" spans="3:12" x14ac:dyDescent="0.2">
      <c r="C1207" s="25"/>
      <c r="D1207" s="25"/>
      <c r="E1207" s="25"/>
      <c r="F1207" s="25"/>
      <c r="G1207" s="25"/>
      <c r="H1207" s="25"/>
      <c r="I1207" s="249"/>
      <c r="J1207" s="249"/>
      <c r="K1207" s="249"/>
      <c r="L1207" s="249"/>
    </row>
    <row r="1208" spans="3:12" x14ac:dyDescent="0.2">
      <c r="C1208" s="25"/>
      <c r="D1208" s="25"/>
      <c r="E1208" s="25"/>
      <c r="F1208" s="25"/>
      <c r="G1208" s="25"/>
      <c r="H1208" s="25"/>
      <c r="I1208" s="249"/>
      <c r="J1208" s="249"/>
      <c r="K1208" s="249"/>
      <c r="L1208" s="249"/>
    </row>
    <row r="1209" spans="3:12" x14ac:dyDescent="0.2">
      <c r="C1209" s="25"/>
      <c r="D1209" s="25"/>
      <c r="E1209" s="25"/>
      <c r="F1209" s="25"/>
      <c r="G1209" s="25"/>
      <c r="H1209" s="25"/>
      <c r="I1209" s="249"/>
      <c r="J1209" s="249"/>
      <c r="K1209" s="249"/>
      <c r="L1209" s="249"/>
    </row>
    <row r="1210" spans="3:12" x14ac:dyDescent="0.2">
      <c r="C1210" s="25"/>
      <c r="D1210" s="25"/>
      <c r="E1210" s="25"/>
      <c r="F1210" s="25"/>
      <c r="G1210" s="25"/>
      <c r="H1210" s="25"/>
      <c r="I1210" s="249"/>
      <c r="J1210" s="249"/>
      <c r="K1210" s="249"/>
      <c r="L1210" s="249"/>
    </row>
    <row r="1211" spans="3:12" x14ac:dyDescent="0.2">
      <c r="C1211" s="25"/>
      <c r="D1211" s="25"/>
      <c r="E1211" s="25"/>
      <c r="F1211" s="25"/>
      <c r="G1211" s="25"/>
      <c r="H1211" s="25"/>
      <c r="I1211" s="249"/>
      <c r="J1211" s="249"/>
      <c r="K1211" s="249"/>
      <c r="L1211" s="249"/>
    </row>
    <row r="1212" spans="3:12" x14ac:dyDescent="0.2">
      <c r="C1212" s="25"/>
      <c r="D1212" s="25"/>
      <c r="E1212" s="25"/>
      <c r="F1212" s="25"/>
      <c r="G1212" s="25"/>
      <c r="H1212" s="25"/>
      <c r="I1212" s="249"/>
      <c r="J1212" s="249"/>
      <c r="K1212" s="249"/>
      <c r="L1212" s="249"/>
    </row>
    <row r="1213" spans="3:12" x14ac:dyDescent="0.2">
      <c r="C1213" s="25"/>
      <c r="D1213" s="25"/>
      <c r="E1213" s="25"/>
      <c r="F1213" s="25"/>
      <c r="G1213" s="25"/>
      <c r="H1213" s="25"/>
      <c r="I1213" s="249"/>
      <c r="J1213" s="249"/>
      <c r="K1213" s="249"/>
      <c r="L1213" s="249"/>
    </row>
    <row r="1214" spans="3:12" x14ac:dyDescent="0.2">
      <c r="C1214" s="25"/>
      <c r="D1214" s="25"/>
      <c r="E1214" s="25"/>
      <c r="F1214" s="25"/>
      <c r="G1214" s="25"/>
      <c r="H1214" s="25"/>
      <c r="I1214" s="249"/>
      <c r="J1214" s="249"/>
      <c r="K1214" s="249"/>
      <c r="L1214" s="249"/>
    </row>
    <row r="1215" spans="3:12" x14ac:dyDescent="0.2">
      <c r="C1215" s="25"/>
      <c r="D1215" s="25"/>
      <c r="E1215" s="25"/>
      <c r="F1215" s="25"/>
      <c r="G1215" s="25"/>
      <c r="H1215" s="25"/>
      <c r="I1215" s="249"/>
      <c r="J1215" s="249"/>
      <c r="K1215" s="249"/>
      <c r="L1215" s="249"/>
    </row>
    <row r="1216" spans="3:12" x14ac:dyDescent="0.2">
      <c r="C1216" s="25"/>
      <c r="D1216" s="25"/>
      <c r="E1216" s="25"/>
      <c r="F1216" s="25"/>
      <c r="G1216" s="25"/>
      <c r="H1216" s="25"/>
      <c r="I1216" s="249"/>
      <c r="J1216" s="249"/>
      <c r="K1216" s="249"/>
      <c r="L1216" s="249"/>
    </row>
    <row r="1217" spans="3:12" x14ac:dyDescent="0.2">
      <c r="C1217" s="25"/>
      <c r="D1217" s="25"/>
      <c r="E1217" s="25"/>
      <c r="F1217" s="25"/>
      <c r="G1217" s="25"/>
      <c r="H1217" s="25"/>
      <c r="I1217" s="249"/>
      <c r="J1217" s="249"/>
      <c r="K1217" s="249"/>
      <c r="L1217" s="249"/>
    </row>
    <row r="1218" spans="3:12" x14ac:dyDescent="0.2">
      <c r="C1218" s="25"/>
      <c r="D1218" s="25"/>
      <c r="E1218" s="25"/>
      <c r="F1218" s="25"/>
      <c r="G1218" s="25"/>
      <c r="H1218" s="25"/>
      <c r="I1218" s="249"/>
      <c r="J1218" s="249"/>
      <c r="K1218" s="249"/>
      <c r="L1218" s="249"/>
    </row>
    <row r="1219" spans="3:12" x14ac:dyDescent="0.2">
      <c r="C1219" s="25"/>
      <c r="D1219" s="25"/>
      <c r="E1219" s="25"/>
      <c r="F1219" s="25"/>
      <c r="G1219" s="25"/>
      <c r="H1219" s="25"/>
      <c r="I1219" s="249"/>
      <c r="J1219" s="249"/>
      <c r="K1219" s="249"/>
      <c r="L1219" s="249"/>
    </row>
    <row r="1220" spans="3:12" x14ac:dyDescent="0.2">
      <c r="C1220" s="25"/>
      <c r="D1220" s="25"/>
      <c r="E1220" s="25"/>
      <c r="F1220" s="25"/>
      <c r="G1220" s="25"/>
      <c r="H1220" s="25"/>
      <c r="I1220" s="249"/>
      <c r="J1220" s="249"/>
      <c r="K1220" s="249"/>
      <c r="L1220" s="249"/>
    </row>
    <row r="1221" spans="3:12" x14ac:dyDescent="0.2">
      <c r="C1221" s="25"/>
      <c r="D1221" s="25"/>
      <c r="E1221" s="25"/>
      <c r="F1221" s="25"/>
      <c r="G1221" s="25"/>
      <c r="H1221" s="25"/>
      <c r="I1221" s="249"/>
      <c r="J1221" s="249"/>
      <c r="K1221" s="249"/>
      <c r="L1221" s="249"/>
    </row>
    <row r="1222" spans="3:12" x14ac:dyDescent="0.2">
      <c r="C1222" s="25"/>
      <c r="D1222" s="25"/>
      <c r="E1222" s="25"/>
      <c r="F1222" s="25"/>
      <c r="G1222" s="25"/>
      <c r="H1222" s="25"/>
      <c r="I1222" s="249"/>
      <c r="J1222" s="249"/>
      <c r="K1222" s="249"/>
      <c r="L1222" s="249"/>
    </row>
    <row r="1223" spans="3:12" x14ac:dyDescent="0.2">
      <c r="C1223" s="25"/>
      <c r="D1223" s="25"/>
      <c r="E1223" s="25"/>
      <c r="F1223" s="25"/>
      <c r="G1223" s="25"/>
      <c r="H1223" s="25"/>
      <c r="I1223" s="249"/>
      <c r="J1223" s="249"/>
      <c r="K1223" s="249"/>
      <c r="L1223" s="249"/>
    </row>
    <row r="1224" spans="3:12" x14ac:dyDescent="0.2">
      <c r="C1224" s="25"/>
      <c r="D1224" s="25"/>
      <c r="E1224" s="25"/>
      <c r="F1224" s="25"/>
      <c r="G1224" s="25"/>
      <c r="H1224" s="25"/>
      <c r="I1224" s="249"/>
      <c r="J1224" s="249"/>
      <c r="K1224" s="249"/>
      <c r="L1224" s="249"/>
    </row>
    <row r="1225" spans="3:12" x14ac:dyDescent="0.2">
      <c r="C1225" s="25"/>
      <c r="D1225" s="25"/>
      <c r="E1225" s="25"/>
      <c r="F1225" s="25"/>
      <c r="G1225" s="25"/>
      <c r="H1225" s="25"/>
      <c r="I1225" s="249"/>
      <c r="J1225" s="249"/>
      <c r="K1225" s="249"/>
      <c r="L1225" s="249"/>
    </row>
    <row r="1226" spans="3:12" x14ac:dyDescent="0.2">
      <c r="C1226" s="25"/>
      <c r="D1226" s="25"/>
      <c r="E1226" s="25"/>
      <c r="F1226" s="25"/>
      <c r="G1226" s="25"/>
      <c r="H1226" s="25"/>
      <c r="I1226" s="249"/>
      <c r="J1226" s="249"/>
      <c r="K1226" s="249"/>
      <c r="L1226" s="249"/>
    </row>
    <row r="1227" spans="3:12" x14ac:dyDescent="0.2">
      <c r="C1227" s="25"/>
      <c r="D1227" s="25"/>
      <c r="E1227" s="25"/>
      <c r="F1227" s="25"/>
      <c r="G1227" s="25"/>
      <c r="H1227" s="25"/>
      <c r="I1227" s="249"/>
      <c r="J1227" s="249"/>
      <c r="K1227" s="249"/>
      <c r="L1227" s="249"/>
    </row>
    <row r="1228" spans="3:12" x14ac:dyDescent="0.2">
      <c r="C1228" s="25"/>
      <c r="D1228" s="25"/>
      <c r="E1228" s="25"/>
      <c r="F1228" s="25"/>
      <c r="G1228" s="25"/>
      <c r="H1228" s="25"/>
      <c r="I1228" s="249"/>
      <c r="J1228" s="249"/>
      <c r="K1228" s="249"/>
      <c r="L1228" s="249"/>
    </row>
    <row r="1229" spans="3:12" x14ac:dyDescent="0.2">
      <c r="C1229" s="25"/>
      <c r="D1229" s="25"/>
      <c r="E1229" s="25"/>
      <c r="F1229" s="25"/>
      <c r="G1229" s="25"/>
      <c r="H1229" s="25"/>
      <c r="I1229" s="249"/>
      <c r="J1229" s="249"/>
      <c r="K1229" s="249"/>
      <c r="L1229" s="249"/>
    </row>
    <row r="1230" spans="3:12" x14ac:dyDescent="0.2">
      <c r="C1230" s="25"/>
      <c r="D1230" s="25"/>
      <c r="E1230" s="25"/>
      <c r="F1230" s="25"/>
      <c r="G1230" s="25"/>
      <c r="H1230" s="25"/>
      <c r="I1230" s="249"/>
      <c r="J1230" s="249"/>
      <c r="K1230" s="249"/>
      <c r="L1230" s="249"/>
    </row>
    <row r="1231" spans="3:12" x14ac:dyDescent="0.2">
      <c r="C1231" s="25"/>
      <c r="D1231" s="25"/>
      <c r="E1231" s="25"/>
      <c r="F1231" s="25"/>
      <c r="G1231" s="25"/>
      <c r="H1231" s="25"/>
      <c r="I1231" s="249"/>
      <c r="J1231" s="249"/>
      <c r="K1231" s="249"/>
      <c r="L1231" s="249"/>
    </row>
    <row r="1232" spans="3:12" x14ac:dyDescent="0.2">
      <c r="C1232" s="25"/>
      <c r="D1232" s="25"/>
      <c r="E1232" s="25"/>
      <c r="F1232" s="25"/>
      <c r="G1232" s="25"/>
      <c r="H1232" s="25"/>
      <c r="I1232" s="249"/>
      <c r="J1232" s="249"/>
      <c r="K1232" s="249"/>
      <c r="L1232" s="249"/>
    </row>
    <row r="1233" spans="3:12" x14ac:dyDescent="0.2">
      <c r="C1233" s="25"/>
      <c r="D1233" s="25"/>
      <c r="E1233" s="25"/>
      <c r="F1233" s="25"/>
      <c r="G1233" s="25"/>
      <c r="H1233" s="25"/>
      <c r="I1233" s="249"/>
      <c r="J1233" s="249"/>
      <c r="K1233" s="249"/>
      <c r="L1233" s="249"/>
    </row>
    <row r="1234" spans="3:12" x14ac:dyDescent="0.2">
      <c r="C1234" s="25"/>
      <c r="D1234" s="25"/>
      <c r="E1234" s="25"/>
      <c r="F1234" s="25"/>
      <c r="G1234" s="25"/>
      <c r="H1234" s="25"/>
      <c r="I1234" s="249"/>
      <c r="J1234" s="249"/>
      <c r="K1234" s="249"/>
      <c r="L1234" s="249"/>
    </row>
    <row r="1235" spans="3:12" x14ac:dyDescent="0.2">
      <c r="C1235" s="25"/>
      <c r="D1235" s="25"/>
      <c r="E1235" s="25"/>
      <c r="F1235" s="25"/>
      <c r="G1235" s="25"/>
      <c r="H1235" s="25"/>
      <c r="I1235" s="249"/>
      <c r="J1235" s="249"/>
      <c r="K1235" s="249"/>
      <c r="L1235" s="249"/>
    </row>
    <row r="1236" spans="3:12" x14ac:dyDescent="0.2">
      <c r="C1236" s="25"/>
      <c r="D1236" s="25"/>
      <c r="E1236" s="25"/>
      <c r="F1236" s="25"/>
      <c r="G1236" s="25"/>
      <c r="H1236" s="25"/>
      <c r="I1236" s="249"/>
      <c r="J1236" s="249"/>
      <c r="K1236" s="249"/>
      <c r="L1236" s="249"/>
    </row>
    <row r="1237" spans="3:12" x14ac:dyDescent="0.2">
      <c r="C1237" s="25"/>
      <c r="D1237" s="25"/>
      <c r="E1237" s="25"/>
      <c r="F1237" s="25"/>
      <c r="G1237" s="25"/>
      <c r="H1237" s="25"/>
      <c r="I1237" s="249"/>
      <c r="J1237" s="249"/>
      <c r="K1237" s="249"/>
      <c r="L1237" s="249"/>
    </row>
    <row r="1238" spans="3:12" x14ac:dyDescent="0.2">
      <c r="C1238" s="25"/>
      <c r="D1238" s="25"/>
      <c r="E1238" s="25"/>
      <c r="F1238" s="25"/>
      <c r="G1238" s="25"/>
      <c r="H1238" s="25"/>
      <c r="I1238" s="249"/>
      <c r="J1238" s="249"/>
      <c r="K1238" s="249"/>
      <c r="L1238" s="249"/>
    </row>
    <row r="1239" spans="3:12" x14ac:dyDescent="0.2">
      <c r="C1239" s="25"/>
      <c r="D1239" s="25"/>
      <c r="E1239" s="25"/>
      <c r="F1239" s="25"/>
      <c r="G1239" s="25"/>
      <c r="H1239" s="25"/>
      <c r="I1239" s="249"/>
      <c r="J1239" s="249"/>
      <c r="K1239" s="249"/>
      <c r="L1239" s="249"/>
    </row>
    <row r="1240" spans="3:12" x14ac:dyDescent="0.2">
      <c r="C1240" s="25"/>
      <c r="D1240" s="25"/>
      <c r="E1240" s="25"/>
      <c r="F1240" s="25"/>
      <c r="G1240" s="25"/>
      <c r="H1240" s="25"/>
      <c r="I1240" s="249"/>
      <c r="J1240" s="249"/>
      <c r="K1240" s="249"/>
      <c r="L1240" s="249"/>
    </row>
    <row r="1241" spans="3:12" x14ac:dyDescent="0.2">
      <c r="C1241" s="25"/>
      <c r="D1241" s="25"/>
      <c r="E1241" s="25"/>
      <c r="F1241" s="25"/>
      <c r="G1241" s="25"/>
      <c r="H1241" s="25"/>
      <c r="I1241" s="249"/>
      <c r="J1241" s="249"/>
      <c r="K1241" s="249"/>
      <c r="L1241" s="249"/>
    </row>
    <row r="1242" spans="3:12" x14ac:dyDescent="0.2">
      <c r="C1242" s="25"/>
      <c r="D1242" s="25"/>
      <c r="E1242" s="25"/>
      <c r="F1242" s="25"/>
      <c r="G1242" s="25"/>
      <c r="H1242" s="25"/>
      <c r="I1242" s="249"/>
      <c r="J1242" s="249"/>
      <c r="K1242" s="249"/>
      <c r="L1242" s="249"/>
    </row>
    <row r="1243" spans="3:12" x14ac:dyDescent="0.2">
      <c r="C1243" s="25"/>
      <c r="D1243" s="25"/>
      <c r="E1243" s="25"/>
      <c r="F1243" s="25"/>
      <c r="G1243" s="25"/>
      <c r="H1243" s="25"/>
      <c r="I1243" s="249"/>
      <c r="J1243" s="249"/>
      <c r="K1243" s="249"/>
      <c r="L1243" s="249"/>
    </row>
    <row r="1244" spans="3:12" x14ac:dyDescent="0.2">
      <c r="C1244" s="25"/>
      <c r="D1244" s="25"/>
      <c r="E1244" s="25"/>
      <c r="F1244" s="25"/>
      <c r="G1244" s="25"/>
      <c r="H1244" s="25"/>
      <c r="I1244" s="249"/>
      <c r="J1244" s="249"/>
      <c r="K1244" s="249"/>
      <c r="L1244" s="249"/>
    </row>
    <row r="1245" spans="3:12" x14ac:dyDescent="0.2">
      <c r="C1245" s="25"/>
      <c r="D1245" s="25"/>
      <c r="E1245" s="25"/>
      <c r="F1245" s="25"/>
      <c r="G1245" s="25"/>
      <c r="H1245" s="25"/>
      <c r="I1245" s="249"/>
      <c r="J1245" s="249"/>
      <c r="K1245" s="249"/>
      <c r="L1245" s="249"/>
    </row>
    <row r="1246" spans="3:12" x14ac:dyDescent="0.2">
      <c r="C1246" s="25"/>
      <c r="D1246" s="25"/>
      <c r="E1246" s="25"/>
      <c r="F1246" s="25"/>
      <c r="G1246" s="25"/>
      <c r="H1246" s="25"/>
      <c r="I1246" s="249"/>
      <c r="J1246" s="249"/>
      <c r="K1246" s="249"/>
      <c r="L1246" s="249"/>
    </row>
    <row r="1247" spans="3:12" x14ac:dyDescent="0.2">
      <c r="C1247" s="25"/>
      <c r="D1247" s="25"/>
      <c r="E1247" s="25"/>
      <c r="F1247" s="25"/>
      <c r="G1247" s="25"/>
      <c r="H1247" s="25"/>
      <c r="I1247" s="249"/>
      <c r="J1247" s="249"/>
      <c r="K1247" s="249"/>
      <c r="L1247" s="249"/>
    </row>
    <row r="1248" spans="3:12" x14ac:dyDescent="0.2">
      <c r="C1248" s="25"/>
      <c r="D1248" s="25"/>
      <c r="E1248" s="25"/>
      <c r="F1248" s="25"/>
      <c r="G1248" s="25"/>
      <c r="H1248" s="25"/>
      <c r="I1248" s="249"/>
      <c r="J1248" s="249"/>
      <c r="K1248" s="249"/>
      <c r="L1248" s="249"/>
    </row>
    <row r="1249" spans="3:12" x14ac:dyDescent="0.2">
      <c r="C1249" s="25"/>
      <c r="D1249" s="25"/>
      <c r="E1249" s="25"/>
      <c r="F1249" s="25"/>
      <c r="G1249" s="25"/>
      <c r="H1249" s="25"/>
      <c r="I1249" s="249"/>
      <c r="J1249" s="249"/>
      <c r="K1249" s="249"/>
      <c r="L1249" s="249"/>
    </row>
    <row r="1250" spans="3:12" x14ac:dyDescent="0.2">
      <c r="C1250" s="25"/>
      <c r="D1250" s="25"/>
      <c r="E1250" s="25"/>
      <c r="F1250" s="25"/>
      <c r="G1250" s="25"/>
      <c r="H1250" s="25"/>
      <c r="I1250" s="249"/>
      <c r="J1250" s="249"/>
      <c r="K1250" s="249"/>
      <c r="L1250" s="249"/>
    </row>
    <row r="1251" spans="3:12" x14ac:dyDescent="0.2">
      <c r="C1251" s="25"/>
      <c r="D1251" s="25"/>
      <c r="E1251" s="25"/>
      <c r="F1251" s="25"/>
      <c r="G1251" s="25"/>
      <c r="H1251" s="25"/>
      <c r="I1251" s="249"/>
      <c r="J1251" s="249"/>
      <c r="K1251" s="249"/>
      <c r="L1251" s="249"/>
    </row>
    <row r="1252" spans="3:12" x14ac:dyDescent="0.2">
      <c r="C1252" s="25"/>
      <c r="D1252" s="25"/>
      <c r="E1252" s="25"/>
      <c r="F1252" s="25"/>
      <c r="G1252" s="25"/>
      <c r="H1252" s="25"/>
      <c r="I1252" s="249"/>
      <c r="J1252" s="249"/>
      <c r="K1252" s="249"/>
      <c r="L1252" s="249"/>
    </row>
    <row r="1253" spans="3:12" x14ac:dyDescent="0.2">
      <c r="C1253" s="25"/>
      <c r="D1253" s="25"/>
      <c r="E1253" s="25"/>
      <c r="F1253" s="25"/>
      <c r="G1253" s="25"/>
      <c r="H1253" s="25"/>
      <c r="I1253" s="249"/>
      <c r="J1253" s="249"/>
      <c r="K1253" s="249"/>
      <c r="L1253" s="249"/>
    </row>
    <row r="1254" spans="3:12" x14ac:dyDescent="0.2">
      <c r="C1254" s="25"/>
      <c r="D1254" s="25"/>
      <c r="E1254" s="25"/>
      <c r="F1254" s="25"/>
      <c r="G1254" s="25"/>
      <c r="H1254" s="25"/>
      <c r="I1254" s="249"/>
      <c r="J1254" s="249"/>
      <c r="K1254" s="249"/>
      <c r="L1254" s="249"/>
    </row>
    <row r="1255" spans="3:12" x14ac:dyDescent="0.2">
      <c r="C1255" s="25"/>
      <c r="D1255" s="25"/>
      <c r="E1255" s="25"/>
      <c r="F1255" s="25"/>
      <c r="G1255" s="25"/>
      <c r="H1255" s="25"/>
      <c r="I1255" s="249"/>
      <c r="J1255" s="249"/>
      <c r="K1255" s="249"/>
      <c r="L1255" s="249"/>
    </row>
    <row r="1256" spans="3:12" x14ac:dyDescent="0.2">
      <c r="C1256" s="25"/>
      <c r="D1256" s="25"/>
      <c r="E1256" s="25"/>
      <c r="F1256" s="25"/>
      <c r="G1256" s="25"/>
      <c r="H1256" s="25"/>
      <c r="I1256" s="249"/>
      <c r="J1256" s="249"/>
      <c r="K1256" s="249"/>
      <c r="L1256" s="249"/>
    </row>
    <row r="1257" spans="3:12" x14ac:dyDescent="0.2">
      <c r="C1257" s="25"/>
      <c r="D1257" s="25"/>
      <c r="E1257" s="25"/>
      <c r="F1257" s="25"/>
      <c r="G1257" s="25"/>
      <c r="H1257" s="25"/>
      <c r="I1257" s="249"/>
      <c r="J1257" s="249"/>
      <c r="K1257" s="249"/>
      <c r="L1257" s="249"/>
    </row>
    <row r="1258" spans="3:12" x14ac:dyDescent="0.2">
      <c r="C1258" s="25"/>
      <c r="D1258" s="25"/>
      <c r="E1258" s="25"/>
      <c r="F1258" s="25"/>
      <c r="G1258" s="25"/>
      <c r="H1258" s="25"/>
      <c r="I1258" s="249"/>
      <c r="J1258" s="249"/>
      <c r="K1258" s="249"/>
      <c r="L1258" s="249"/>
    </row>
    <row r="1259" spans="3:12" x14ac:dyDescent="0.2">
      <c r="C1259" s="25"/>
      <c r="D1259" s="25"/>
      <c r="E1259" s="25"/>
      <c r="F1259" s="25"/>
      <c r="G1259" s="25"/>
      <c r="H1259" s="25"/>
      <c r="I1259" s="249"/>
      <c r="J1259" s="249"/>
      <c r="K1259" s="249"/>
      <c r="L1259" s="249"/>
    </row>
    <row r="1260" spans="3:12" x14ac:dyDescent="0.2">
      <c r="C1260" s="25"/>
      <c r="D1260" s="25"/>
      <c r="E1260" s="25"/>
      <c r="F1260" s="25"/>
      <c r="G1260" s="25"/>
      <c r="H1260" s="25"/>
      <c r="I1260" s="249"/>
      <c r="J1260" s="249"/>
      <c r="K1260" s="249"/>
      <c r="L1260" s="249"/>
    </row>
    <row r="1261" spans="3:12" x14ac:dyDescent="0.2">
      <c r="C1261" s="25"/>
      <c r="D1261" s="25"/>
      <c r="E1261" s="25"/>
      <c r="F1261" s="25"/>
      <c r="G1261" s="25"/>
      <c r="H1261" s="25"/>
      <c r="I1261" s="249"/>
      <c r="J1261" s="249"/>
      <c r="K1261" s="249"/>
      <c r="L1261" s="249"/>
    </row>
    <row r="1262" spans="3:12" x14ac:dyDescent="0.2">
      <c r="C1262" s="25"/>
      <c r="D1262" s="25"/>
      <c r="E1262" s="25"/>
      <c r="F1262" s="25"/>
      <c r="G1262" s="25"/>
      <c r="H1262" s="25"/>
      <c r="I1262" s="249"/>
      <c r="J1262" s="249"/>
      <c r="K1262" s="249"/>
      <c r="L1262" s="249"/>
    </row>
    <row r="1263" spans="3:12" x14ac:dyDescent="0.2">
      <c r="C1263" s="25"/>
      <c r="D1263" s="25"/>
      <c r="E1263" s="25"/>
      <c r="F1263" s="25"/>
      <c r="G1263" s="25"/>
      <c r="H1263" s="25"/>
      <c r="I1263" s="249"/>
      <c r="J1263" s="249"/>
      <c r="K1263" s="249"/>
      <c r="L1263" s="249"/>
    </row>
    <row r="1264" spans="3:12" x14ac:dyDescent="0.2">
      <c r="C1264" s="25"/>
      <c r="D1264" s="25"/>
      <c r="E1264" s="25"/>
      <c r="F1264" s="25"/>
      <c r="G1264" s="25"/>
      <c r="H1264" s="25"/>
      <c r="I1264" s="249"/>
      <c r="J1264" s="249"/>
      <c r="K1264" s="249"/>
      <c r="L1264" s="249"/>
    </row>
    <row r="1265" spans="3:12" x14ac:dyDescent="0.2">
      <c r="C1265" s="25"/>
      <c r="D1265" s="25"/>
      <c r="E1265" s="25"/>
      <c r="F1265" s="25"/>
      <c r="G1265" s="25"/>
      <c r="H1265" s="25"/>
      <c r="I1265" s="249"/>
      <c r="J1265" s="249"/>
      <c r="K1265" s="249"/>
      <c r="L1265" s="249"/>
    </row>
    <row r="1266" spans="3:12" x14ac:dyDescent="0.2">
      <c r="C1266" s="25"/>
      <c r="D1266" s="25"/>
      <c r="E1266" s="25"/>
      <c r="F1266" s="25"/>
      <c r="G1266" s="25"/>
      <c r="H1266" s="25"/>
      <c r="I1266" s="249"/>
      <c r="J1266" s="249"/>
      <c r="K1266" s="249"/>
      <c r="L1266" s="249"/>
    </row>
    <row r="1267" spans="3:12" x14ac:dyDescent="0.2">
      <c r="C1267" s="25"/>
      <c r="D1267" s="25"/>
      <c r="E1267" s="25"/>
      <c r="F1267" s="25"/>
      <c r="G1267" s="25"/>
      <c r="H1267" s="25"/>
      <c r="I1267" s="249"/>
      <c r="J1267" s="249"/>
      <c r="K1267" s="249"/>
      <c r="L1267" s="249"/>
    </row>
    <row r="1268" spans="3:12" x14ac:dyDescent="0.2">
      <c r="C1268" s="25"/>
      <c r="D1268" s="25"/>
      <c r="E1268" s="25"/>
      <c r="F1268" s="25"/>
      <c r="G1268" s="25"/>
      <c r="H1268" s="25"/>
      <c r="I1268" s="249"/>
      <c r="J1268" s="249"/>
      <c r="K1268" s="249"/>
      <c r="L1268" s="249"/>
    </row>
    <row r="1269" spans="3:12" x14ac:dyDescent="0.2">
      <c r="C1269" s="25"/>
      <c r="D1269" s="25"/>
      <c r="E1269" s="25"/>
      <c r="F1269" s="25"/>
      <c r="G1269" s="25"/>
      <c r="H1269" s="25"/>
      <c r="I1269" s="249"/>
      <c r="J1269" s="249"/>
      <c r="K1269" s="249"/>
      <c r="L1269" s="249"/>
    </row>
    <row r="1270" spans="3:12" x14ac:dyDescent="0.2">
      <c r="C1270" s="25"/>
      <c r="D1270" s="25"/>
      <c r="E1270" s="25"/>
      <c r="F1270" s="25"/>
      <c r="G1270" s="25"/>
      <c r="H1270" s="25"/>
      <c r="I1270" s="249"/>
      <c r="J1270" s="249"/>
      <c r="K1270" s="249"/>
      <c r="L1270" s="249"/>
    </row>
    <row r="1271" spans="3:12" x14ac:dyDescent="0.2">
      <c r="C1271" s="25"/>
      <c r="D1271" s="25"/>
      <c r="E1271" s="25"/>
      <c r="F1271" s="25"/>
      <c r="G1271" s="25"/>
      <c r="H1271" s="25"/>
      <c r="I1271" s="249"/>
      <c r="J1271" s="249"/>
      <c r="K1271" s="249"/>
      <c r="L1271" s="249"/>
    </row>
    <row r="1272" spans="3:12" x14ac:dyDescent="0.2">
      <c r="C1272" s="25"/>
      <c r="D1272" s="25"/>
      <c r="E1272" s="25"/>
      <c r="F1272" s="25"/>
      <c r="G1272" s="25"/>
      <c r="H1272" s="25"/>
      <c r="I1272" s="249"/>
      <c r="J1272" s="249"/>
      <c r="K1272" s="249"/>
      <c r="L1272" s="249"/>
    </row>
    <row r="1273" spans="3:12" x14ac:dyDescent="0.2">
      <c r="C1273" s="25"/>
      <c r="D1273" s="25"/>
      <c r="E1273" s="25"/>
      <c r="F1273" s="25"/>
      <c r="G1273" s="25"/>
      <c r="H1273" s="25"/>
      <c r="I1273" s="249"/>
      <c r="J1273" s="249"/>
      <c r="K1273" s="249"/>
      <c r="L1273" s="249"/>
    </row>
    <row r="1274" spans="3:12" x14ac:dyDescent="0.2">
      <c r="C1274" s="25"/>
      <c r="D1274" s="25"/>
      <c r="E1274" s="25"/>
      <c r="F1274" s="25"/>
      <c r="G1274" s="25"/>
      <c r="H1274" s="25"/>
      <c r="I1274" s="249"/>
      <c r="J1274" s="249"/>
      <c r="K1274" s="249"/>
      <c r="L1274" s="249"/>
    </row>
    <row r="1275" spans="3:12" x14ac:dyDescent="0.2">
      <c r="C1275" s="25"/>
      <c r="D1275" s="25"/>
      <c r="E1275" s="25"/>
      <c r="F1275" s="25"/>
      <c r="G1275" s="25"/>
      <c r="H1275" s="25"/>
      <c r="I1275" s="249"/>
      <c r="J1275" s="249"/>
      <c r="K1275" s="249"/>
      <c r="L1275" s="249"/>
    </row>
    <row r="1276" spans="3:12" x14ac:dyDescent="0.2">
      <c r="C1276" s="25"/>
      <c r="D1276" s="25"/>
      <c r="E1276" s="25"/>
      <c r="F1276" s="25"/>
      <c r="G1276" s="25"/>
      <c r="H1276" s="25"/>
      <c r="I1276" s="249"/>
      <c r="J1276" s="249"/>
      <c r="K1276" s="249"/>
      <c r="L1276" s="249"/>
    </row>
    <row r="1277" spans="3:12" x14ac:dyDescent="0.2">
      <c r="C1277" s="25"/>
      <c r="D1277" s="25"/>
      <c r="E1277" s="25"/>
      <c r="F1277" s="25"/>
      <c r="G1277" s="25"/>
      <c r="H1277" s="25"/>
      <c r="I1277" s="249"/>
      <c r="J1277" s="249"/>
      <c r="K1277" s="249"/>
      <c r="L1277" s="249"/>
    </row>
    <row r="1278" spans="3:12" x14ac:dyDescent="0.2">
      <c r="C1278" s="25"/>
      <c r="D1278" s="25"/>
      <c r="E1278" s="25"/>
      <c r="F1278" s="25"/>
      <c r="G1278" s="25"/>
      <c r="H1278" s="25"/>
      <c r="I1278" s="249"/>
      <c r="J1278" s="249"/>
      <c r="K1278" s="249"/>
      <c r="L1278" s="249"/>
    </row>
    <row r="1279" spans="3:12" x14ac:dyDescent="0.2">
      <c r="C1279" s="25"/>
      <c r="D1279" s="25"/>
      <c r="E1279" s="25"/>
      <c r="F1279" s="25"/>
      <c r="G1279" s="25"/>
      <c r="H1279" s="25"/>
      <c r="I1279" s="249"/>
      <c r="J1279" s="249"/>
      <c r="K1279" s="249"/>
      <c r="L1279" s="249"/>
    </row>
    <row r="1280" spans="3:12" x14ac:dyDescent="0.2">
      <c r="C1280" s="25"/>
      <c r="D1280" s="25"/>
      <c r="E1280" s="25"/>
      <c r="F1280" s="25"/>
      <c r="G1280" s="25"/>
      <c r="H1280" s="25"/>
      <c r="I1280" s="249"/>
      <c r="J1280" s="249"/>
      <c r="K1280" s="249"/>
      <c r="L1280" s="249"/>
    </row>
    <row r="1281" spans="3:12" x14ac:dyDescent="0.2">
      <c r="C1281" s="25"/>
      <c r="D1281" s="25"/>
      <c r="E1281" s="25"/>
      <c r="F1281" s="25"/>
      <c r="G1281" s="25"/>
      <c r="H1281" s="25"/>
      <c r="I1281" s="249"/>
      <c r="J1281" s="249"/>
      <c r="K1281" s="249"/>
      <c r="L1281" s="249"/>
    </row>
    <row r="1282" spans="3:12" x14ac:dyDescent="0.2">
      <c r="C1282" s="25"/>
      <c r="D1282" s="25"/>
      <c r="E1282" s="25"/>
      <c r="F1282" s="25"/>
      <c r="G1282" s="25"/>
      <c r="H1282" s="25"/>
      <c r="I1282" s="249"/>
      <c r="J1282" s="249"/>
      <c r="K1282" s="249"/>
      <c r="L1282" s="249"/>
    </row>
    <row r="1283" spans="3:12" x14ac:dyDescent="0.2">
      <c r="C1283" s="25"/>
      <c r="D1283" s="25"/>
      <c r="E1283" s="25"/>
      <c r="F1283" s="25"/>
      <c r="G1283" s="25"/>
      <c r="H1283" s="25"/>
      <c r="I1283" s="249"/>
      <c r="J1283" s="249"/>
      <c r="K1283" s="249"/>
      <c r="L1283" s="249"/>
    </row>
    <row r="1284" spans="3:12" x14ac:dyDescent="0.2">
      <c r="C1284" s="25"/>
      <c r="D1284" s="25"/>
      <c r="E1284" s="25"/>
      <c r="F1284" s="25"/>
      <c r="G1284" s="25"/>
      <c r="H1284" s="25"/>
      <c r="I1284" s="249"/>
      <c r="J1284" s="249"/>
      <c r="K1284" s="249"/>
      <c r="L1284" s="249"/>
    </row>
    <row r="1285" spans="3:12" x14ac:dyDescent="0.2">
      <c r="C1285" s="25"/>
      <c r="D1285" s="25"/>
      <c r="E1285" s="25"/>
      <c r="F1285" s="25"/>
      <c r="G1285" s="25"/>
      <c r="H1285" s="25"/>
      <c r="I1285" s="249"/>
      <c r="J1285" s="249"/>
      <c r="K1285" s="249"/>
      <c r="L1285" s="249"/>
    </row>
    <row r="1286" spans="3:12" x14ac:dyDescent="0.2">
      <c r="C1286" s="25"/>
      <c r="D1286" s="25"/>
      <c r="E1286" s="25"/>
      <c r="F1286" s="25"/>
      <c r="G1286" s="25"/>
      <c r="H1286" s="25"/>
      <c r="I1286" s="249"/>
      <c r="J1286" s="249"/>
      <c r="K1286" s="249"/>
      <c r="L1286" s="249"/>
    </row>
    <row r="1287" spans="3:12" x14ac:dyDescent="0.2">
      <c r="C1287" s="25"/>
      <c r="D1287" s="25"/>
      <c r="E1287" s="25"/>
      <c r="F1287" s="25"/>
      <c r="G1287" s="25"/>
      <c r="H1287" s="25"/>
      <c r="I1287" s="249"/>
      <c r="J1287" s="249"/>
      <c r="K1287" s="249"/>
      <c r="L1287" s="249"/>
    </row>
    <row r="1288" spans="3:12" x14ac:dyDescent="0.2">
      <c r="C1288" s="25"/>
      <c r="D1288" s="25"/>
      <c r="E1288" s="25"/>
      <c r="F1288" s="25"/>
      <c r="G1288" s="25"/>
      <c r="H1288" s="25"/>
      <c r="I1288" s="249"/>
      <c r="J1288" s="249"/>
      <c r="K1288" s="249"/>
      <c r="L1288" s="249"/>
    </row>
    <row r="1289" spans="3:12" x14ac:dyDescent="0.2">
      <c r="C1289" s="25"/>
      <c r="D1289" s="25"/>
      <c r="E1289" s="25"/>
      <c r="F1289" s="25"/>
      <c r="G1289" s="25"/>
      <c r="H1289" s="25"/>
      <c r="I1289" s="249"/>
      <c r="J1289" s="249"/>
      <c r="K1289" s="249"/>
      <c r="L1289" s="249"/>
    </row>
    <row r="1290" spans="3:12" x14ac:dyDescent="0.2">
      <c r="C1290" s="25"/>
      <c r="D1290" s="25"/>
      <c r="E1290" s="25"/>
      <c r="F1290" s="25"/>
      <c r="G1290" s="25"/>
      <c r="H1290" s="25"/>
      <c r="I1290" s="249"/>
      <c r="J1290" s="249"/>
      <c r="K1290" s="249"/>
      <c r="L1290" s="249"/>
    </row>
    <row r="1291" spans="3:12" x14ac:dyDescent="0.2">
      <c r="C1291" s="25"/>
      <c r="D1291" s="25"/>
      <c r="E1291" s="25"/>
      <c r="F1291" s="25"/>
      <c r="G1291" s="25"/>
      <c r="H1291" s="25"/>
      <c r="I1291" s="249"/>
      <c r="J1291" s="249"/>
      <c r="K1291" s="249"/>
      <c r="L1291" s="249"/>
    </row>
    <row r="1292" spans="3:12" x14ac:dyDescent="0.2">
      <c r="C1292" s="25"/>
      <c r="D1292" s="25"/>
      <c r="E1292" s="25"/>
      <c r="F1292" s="25"/>
      <c r="G1292" s="25"/>
      <c r="H1292" s="25"/>
      <c r="I1292" s="249"/>
      <c r="J1292" s="249"/>
      <c r="K1292" s="249"/>
      <c r="L1292" s="249"/>
    </row>
    <row r="1293" spans="3:12" x14ac:dyDescent="0.2">
      <c r="C1293" s="25"/>
      <c r="D1293" s="25"/>
      <c r="E1293" s="25"/>
      <c r="F1293" s="25"/>
      <c r="G1293" s="25"/>
      <c r="H1293" s="25"/>
      <c r="I1293" s="249"/>
      <c r="J1293" s="249"/>
      <c r="K1293" s="249"/>
      <c r="L1293" s="249"/>
    </row>
    <row r="1294" spans="3:12" x14ac:dyDescent="0.2">
      <c r="C1294" s="25"/>
      <c r="D1294" s="25"/>
      <c r="E1294" s="25"/>
      <c r="F1294" s="25"/>
      <c r="G1294" s="25"/>
      <c r="H1294" s="25"/>
      <c r="I1294" s="249"/>
      <c r="J1294" s="249"/>
      <c r="K1294" s="249"/>
      <c r="L1294" s="249"/>
    </row>
    <row r="1295" spans="3:12" x14ac:dyDescent="0.2">
      <c r="C1295" s="25"/>
      <c r="D1295" s="25"/>
      <c r="E1295" s="25"/>
      <c r="F1295" s="25"/>
      <c r="G1295" s="25"/>
      <c r="H1295" s="25"/>
      <c r="I1295" s="249"/>
      <c r="J1295" s="249"/>
      <c r="K1295" s="249"/>
      <c r="L1295" s="249"/>
    </row>
    <row r="1296" spans="3:12" x14ac:dyDescent="0.2">
      <c r="C1296" s="25"/>
      <c r="D1296" s="25"/>
      <c r="E1296" s="25"/>
      <c r="F1296" s="25"/>
      <c r="G1296" s="25"/>
      <c r="H1296" s="25"/>
      <c r="I1296" s="249"/>
      <c r="J1296" s="249"/>
      <c r="K1296" s="249"/>
      <c r="L1296" s="249"/>
    </row>
    <row r="1297" spans="3:12" x14ac:dyDescent="0.2">
      <c r="C1297" s="25"/>
      <c r="D1297" s="25"/>
      <c r="E1297" s="25"/>
      <c r="F1297" s="25"/>
      <c r="G1297" s="25"/>
      <c r="H1297" s="25"/>
      <c r="I1297" s="249"/>
      <c r="J1297" s="249"/>
      <c r="K1297" s="249"/>
      <c r="L1297" s="249"/>
    </row>
    <row r="1298" spans="3:12" x14ac:dyDescent="0.2">
      <c r="C1298" s="25"/>
      <c r="D1298" s="25"/>
      <c r="E1298" s="25"/>
      <c r="F1298" s="25"/>
      <c r="G1298" s="25"/>
      <c r="H1298" s="25"/>
      <c r="I1298" s="249"/>
      <c r="J1298" s="249"/>
      <c r="K1298" s="249"/>
      <c r="L1298" s="249"/>
    </row>
    <row r="1299" spans="3:12" x14ac:dyDescent="0.2">
      <c r="C1299" s="25"/>
      <c r="D1299" s="25"/>
      <c r="E1299" s="25"/>
      <c r="F1299" s="25"/>
      <c r="G1299" s="25"/>
      <c r="H1299" s="25"/>
      <c r="I1299" s="249"/>
      <c r="J1299" s="249"/>
      <c r="K1299" s="249"/>
      <c r="L1299" s="249"/>
    </row>
    <row r="1300" spans="3:12" x14ac:dyDescent="0.2">
      <c r="C1300" s="25"/>
      <c r="D1300" s="25"/>
      <c r="E1300" s="25"/>
      <c r="F1300" s="25"/>
      <c r="G1300" s="25"/>
      <c r="H1300" s="25"/>
      <c r="I1300" s="249"/>
      <c r="J1300" s="249"/>
      <c r="K1300" s="249"/>
      <c r="L1300" s="249"/>
    </row>
    <row r="1301" spans="3:12" x14ac:dyDescent="0.2">
      <c r="C1301" s="25"/>
      <c r="D1301" s="25"/>
      <c r="E1301" s="25"/>
      <c r="F1301" s="25"/>
      <c r="G1301" s="25"/>
      <c r="H1301" s="25"/>
      <c r="I1301" s="249"/>
      <c r="J1301" s="249"/>
      <c r="K1301" s="249"/>
      <c r="L1301" s="249"/>
    </row>
    <row r="1302" spans="3:12" x14ac:dyDescent="0.2">
      <c r="C1302" s="25"/>
      <c r="D1302" s="25"/>
      <c r="E1302" s="25"/>
      <c r="F1302" s="25"/>
      <c r="G1302" s="25"/>
      <c r="H1302" s="25"/>
      <c r="I1302" s="249"/>
      <c r="J1302" s="249"/>
      <c r="K1302" s="249"/>
      <c r="L1302" s="249"/>
    </row>
    <row r="1303" spans="3:12" x14ac:dyDescent="0.2">
      <c r="C1303" s="25"/>
      <c r="D1303" s="25"/>
      <c r="E1303" s="25"/>
      <c r="F1303" s="25"/>
      <c r="G1303" s="25"/>
      <c r="H1303" s="25"/>
      <c r="I1303" s="249"/>
      <c r="J1303" s="249"/>
      <c r="K1303" s="249"/>
      <c r="L1303" s="249"/>
    </row>
    <row r="1304" spans="3:12" x14ac:dyDescent="0.2">
      <c r="C1304" s="25"/>
      <c r="D1304" s="25"/>
      <c r="E1304" s="25"/>
      <c r="F1304" s="25"/>
      <c r="G1304" s="25"/>
      <c r="H1304" s="25"/>
      <c r="I1304" s="249"/>
      <c r="J1304" s="249"/>
      <c r="K1304" s="249"/>
      <c r="L1304" s="249"/>
    </row>
    <row r="1305" spans="3:12" x14ac:dyDescent="0.2">
      <c r="C1305" s="25"/>
      <c r="D1305" s="25"/>
      <c r="E1305" s="25"/>
      <c r="F1305" s="25"/>
      <c r="G1305" s="25"/>
      <c r="H1305" s="25"/>
      <c r="I1305" s="249"/>
      <c r="J1305" s="249"/>
      <c r="K1305" s="249"/>
      <c r="L1305" s="249"/>
    </row>
    <row r="1306" spans="3:12" x14ac:dyDescent="0.2">
      <c r="C1306" s="25"/>
      <c r="D1306" s="25"/>
      <c r="E1306" s="25"/>
      <c r="F1306" s="25"/>
      <c r="G1306" s="25"/>
      <c r="H1306" s="25"/>
      <c r="I1306" s="249"/>
      <c r="J1306" s="249"/>
      <c r="K1306" s="249"/>
      <c r="L1306" s="249"/>
    </row>
    <row r="1307" spans="3:12" x14ac:dyDescent="0.2">
      <c r="C1307" s="25"/>
      <c r="D1307" s="25"/>
      <c r="E1307" s="25"/>
      <c r="F1307" s="25"/>
      <c r="G1307" s="25"/>
      <c r="H1307" s="25"/>
      <c r="I1307" s="249"/>
      <c r="J1307" s="249"/>
      <c r="K1307" s="249"/>
      <c r="L1307" s="249"/>
    </row>
    <row r="1308" spans="3:12" x14ac:dyDescent="0.2">
      <c r="C1308" s="25"/>
      <c r="D1308" s="25"/>
      <c r="E1308" s="25"/>
      <c r="F1308" s="25"/>
      <c r="G1308" s="25"/>
      <c r="H1308" s="25"/>
      <c r="I1308" s="249"/>
      <c r="J1308" s="249"/>
      <c r="K1308" s="249"/>
      <c r="L1308" s="249"/>
    </row>
    <row r="1309" spans="3:12" x14ac:dyDescent="0.2">
      <c r="C1309" s="25"/>
      <c r="D1309" s="25"/>
      <c r="E1309" s="25"/>
      <c r="F1309" s="25"/>
      <c r="G1309" s="25"/>
      <c r="H1309" s="25"/>
      <c r="I1309" s="249"/>
      <c r="J1309" s="249"/>
      <c r="K1309" s="249"/>
      <c r="L1309" s="249"/>
    </row>
    <row r="1310" spans="3:12" x14ac:dyDescent="0.2">
      <c r="C1310" s="25"/>
      <c r="D1310" s="25"/>
      <c r="E1310" s="25"/>
      <c r="F1310" s="25"/>
      <c r="G1310" s="25"/>
      <c r="H1310" s="25"/>
      <c r="I1310" s="249"/>
      <c r="J1310" s="249"/>
      <c r="K1310" s="249"/>
      <c r="L1310" s="249"/>
    </row>
    <row r="1311" spans="3:12" x14ac:dyDescent="0.2">
      <c r="C1311" s="25"/>
      <c r="D1311" s="25"/>
      <c r="E1311" s="25"/>
      <c r="F1311" s="25"/>
      <c r="G1311" s="25"/>
      <c r="H1311" s="25"/>
      <c r="I1311" s="249"/>
      <c r="J1311" s="249"/>
      <c r="K1311" s="249"/>
      <c r="L1311" s="249"/>
    </row>
    <row r="1312" spans="3:12" x14ac:dyDescent="0.2">
      <c r="C1312" s="25"/>
      <c r="D1312" s="25"/>
      <c r="E1312" s="25"/>
      <c r="F1312" s="25"/>
      <c r="G1312" s="25"/>
      <c r="H1312" s="25"/>
      <c r="I1312" s="249"/>
      <c r="J1312" s="249"/>
      <c r="K1312" s="249"/>
      <c r="L1312" s="249"/>
    </row>
    <row r="1313" spans="3:12" x14ac:dyDescent="0.2">
      <c r="C1313" s="25"/>
      <c r="D1313" s="25"/>
      <c r="E1313" s="25"/>
      <c r="F1313" s="25"/>
      <c r="G1313" s="25"/>
      <c r="H1313" s="25"/>
      <c r="I1313" s="249"/>
      <c r="J1313" s="249"/>
      <c r="K1313" s="249"/>
      <c r="L1313" s="249"/>
    </row>
    <row r="1314" spans="3:12" x14ac:dyDescent="0.2">
      <c r="C1314" s="25"/>
      <c r="D1314" s="25"/>
      <c r="E1314" s="25"/>
      <c r="F1314" s="25"/>
      <c r="G1314" s="25"/>
      <c r="H1314" s="25"/>
      <c r="I1314" s="249"/>
      <c r="J1314" s="249"/>
      <c r="K1314" s="249"/>
      <c r="L1314" s="249"/>
    </row>
    <row r="1315" spans="3:12" x14ac:dyDescent="0.2">
      <c r="C1315" s="25"/>
      <c r="D1315" s="25"/>
      <c r="E1315" s="25"/>
      <c r="F1315" s="25"/>
      <c r="G1315" s="25"/>
      <c r="H1315" s="25"/>
      <c r="I1315" s="249"/>
      <c r="J1315" s="249"/>
      <c r="K1315" s="249"/>
      <c r="L1315" s="249"/>
    </row>
    <row r="1316" spans="3:12" x14ac:dyDescent="0.2">
      <c r="C1316" s="25"/>
      <c r="D1316" s="25"/>
      <c r="E1316" s="25"/>
      <c r="F1316" s="25"/>
      <c r="G1316" s="25"/>
      <c r="H1316" s="25"/>
      <c r="I1316" s="249"/>
      <c r="J1316" s="249"/>
      <c r="K1316" s="249"/>
      <c r="L1316" s="249"/>
    </row>
    <row r="1317" spans="3:12" x14ac:dyDescent="0.2">
      <c r="C1317" s="25"/>
      <c r="D1317" s="25"/>
      <c r="E1317" s="25"/>
      <c r="F1317" s="25"/>
      <c r="G1317" s="25"/>
      <c r="H1317" s="25"/>
      <c r="I1317" s="249"/>
      <c r="J1317" s="249"/>
      <c r="K1317" s="249"/>
      <c r="L1317" s="249"/>
    </row>
    <row r="1318" spans="3:12" x14ac:dyDescent="0.2">
      <c r="C1318" s="25"/>
      <c r="D1318" s="25"/>
      <c r="E1318" s="25"/>
      <c r="F1318" s="25"/>
      <c r="G1318" s="25"/>
      <c r="H1318" s="25"/>
      <c r="I1318" s="249"/>
      <c r="J1318" s="249"/>
      <c r="K1318" s="249"/>
      <c r="L1318" s="249"/>
    </row>
    <row r="1319" spans="3:12" x14ac:dyDescent="0.2">
      <c r="C1319" s="25"/>
      <c r="D1319" s="25"/>
      <c r="E1319" s="25"/>
      <c r="F1319" s="25"/>
      <c r="G1319" s="25"/>
      <c r="H1319" s="25"/>
      <c r="I1319" s="249"/>
      <c r="J1319" s="249"/>
      <c r="K1319" s="249"/>
      <c r="L1319" s="249"/>
    </row>
    <row r="1320" spans="3:12" x14ac:dyDescent="0.2">
      <c r="C1320" s="25"/>
      <c r="D1320" s="25"/>
      <c r="E1320" s="25"/>
      <c r="F1320" s="25"/>
      <c r="G1320" s="25"/>
      <c r="H1320" s="25"/>
      <c r="I1320" s="249"/>
      <c r="J1320" s="249"/>
      <c r="K1320" s="249"/>
      <c r="L1320" s="249"/>
    </row>
    <row r="1321" spans="3:12" x14ac:dyDescent="0.2">
      <c r="C1321" s="25"/>
      <c r="D1321" s="25"/>
      <c r="E1321" s="25"/>
      <c r="F1321" s="25"/>
      <c r="G1321" s="25"/>
      <c r="H1321" s="25"/>
      <c r="I1321" s="249"/>
      <c r="J1321" s="249"/>
      <c r="K1321" s="249"/>
      <c r="L1321" s="249"/>
    </row>
    <row r="1322" spans="3:12" x14ac:dyDescent="0.2">
      <c r="C1322" s="25"/>
      <c r="D1322" s="25"/>
      <c r="E1322" s="25"/>
      <c r="F1322" s="25"/>
      <c r="G1322" s="25"/>
      <c r="H1322" s="25"/>
      <c r="I1322" s="249"/>
      <c r="J1322" s="249"/>
      <c r="K1322" s="249"/>
      <c r="L1322" s="249"/>
    </row>
    <row r="1323" spans="3:12" x14ac:dyDescent="0.2">
      <c r="C1323" s="25"/>
      <c r="D1323" s="25"/>
      <c r="E1323" s="25"/>
      <c r="F1323" s="25"/>
      <c r="G1323" s="25"/>
      <c r="H1323" s="25"/>
      <c r="I1323" s="249"/>
      <c r="J1323" s="249"/>
      <c r="K1323" s="249"/>
      <c r="L1323" s="249"/>
    </row>
    <row r="1324" spans="3:12" x14ac:dyDescent="0.2">
      <c r="C1324" s="25"/>
      <c r="D1324" s="25"/>
      <c r="E1324" s="25"/>
      <c r="F1324" s="25"/>
      <c r="G1324" s="25"/>
      <c r="H1324" s="25"/>
      <c r="I1324" s="249"/>
      <c r="J1324" s="249"/>
      <c r="K1324" s="249"/>
      <c r="L1324" s="249"/>
    </row>
    <row r="1325" spans="3:12" x14ac:dyDescent="0.2">
      <c r="C1325" s="25"/>
      <c r="D1325" s="25"/>
      <c r="E1325" s="25"/>
      <c r="F1325" s="25"/>
      <c r="G1325" s="25"/>
      <c r="H1325" s="25"/>
      <c r="I1325" s="249"/>
      <c r="J1325" s="249"/>
      <c r="K1325" s="249"/>
      <c r="L1325" s="249"/>
    </row>
    <row r="1326" spans="3:12" x14ac:dyDescent="0.2">
      <c r="C1326" s="25"/>
      <c r="D1326" s="25"/>
      <c r="E1326" s="25"/>
      <c r="F1326" s="25"/>
      <c r="G1326" s="25"/>
      <c r="H1326" s="25"/>
      <c r="I1326" s="249"/>
      <c r="J1326" s="249"/>
      <c r="K1326" s="249"/>
      <c r="L1326" s="249"/>
    </row>
    <row r="1327" spans="3:12" x14ac:dyDescent="0.2">
      <c r="C1327" s="25"/>
      <c r="D1327" s="25"/>
      <c r="E1327" s="25"/>
      <c r="F1327" s="25"/>
      <c r="G1327" s="25"/>
      <c r="H1327" s="25"/>
      <c r="I1327" s="249"/>
      <c r="J1327" s="249"/>
      <c r="K1327" s="249"/>
      <c r="L1327" s="249"/>
    </row>
    <row r="1328" spans="3:12" x14ac:dyDescent="0.2">
      <c r="C1328" s="25"/>
      <c r="D1328" s="25"/>
      <c r="E1328" s="25"/>
      <c r="F1328" s="25"/>
      <c r="G1328" s="25"/>
      <c r="H1328" s="25"/>
      <c r="I1328" s="249"/>
      <c r="J1328" s="249"/>
      <c r="K1328" s="249"/>
      <c r="L1328" s="249"/>
    </row>
    <row r="1329" spans="3:12" x14ac:dyDescent="0.2">
      <c r="C1329" s="25"/>
      <c r="D1329" s="25"/>
      <c r="E1329" s="25"/>
      <c r="F1329" s="25"/>
      <c r="G1329" s="25"/>
      <c r="H1329" s="25"/>
      <c r="I1329" s="249"/>
      <c r="J1329" s="249"/>
      <c r="K1329" s="249"/>
      <c r="L1329" s="249"/>
    </row>
    <row r="1330" spans="3:12" x14ac:dyDescent="0.2">
      <c r="C1330" s="25"/>
      <c r="D1330" s="25"/>
      <c r="E1330" s="25"/>
      <c r="F1330" s="25"/>
      <c r="G1330" s="25"/>
      <c r="H1330" s="25"/>
      <c r="I1330" s="249"/>
      <c r="J1330" s="249"/>
      <c r="K1330" s="249"/>
      <c r="L1330" s="249"/>
    </row>
    <row r="1331" spans="3:12" x14ac:dyDescent="0.2">
      <c r="C1331" s="25"/>
      <c r="D1331" s="25"/>
      <c r="E1331" s="25"/>
      <c r="F1331" s="25"/>
      <c r="G1331" s="25"/>
      <c r="H1331" s="25"/>
      <c r="I1331" s="249"/>
      <c r="J1331" s="249"/>
      <c r="K1331" s="249"/>
      <c r="L1331" s="249"/>
    </row>
    <row r="1332" spans="3:12" x14ac:dyDescent="0.2">
      <c r="C1332" s="25"/>
      <c r="D1332" s="25"/>
      <c r="E1332" s="25"/>
      <c r="F1332" s="25"/>
      <c r="G1332" s="25"/>
      <c r="H1332" s="25"/>
      <c r="I1332" s="249"/>
      <c r="J1332" s="249"/>
      <c r="K1332" s="249"/>
      <c r="L1332" s="249"/>
    </row>
    <row r="1333" spans="3:12" x14ac:dyDescent="0.2">
      <c r="C1333" s="25"/>
      <c r="D1333" s="25"/>
      <c r="E1333" s="25"/>
      <c r="F1333" s="25"/>
      <c r="G1333" s="25"/>
      <c r="H1333" s="25"/>
      <c r="I1333" s="249"/>
      <c r="J1333" s="249"/>
      <c r="K1333" s="249"/>
      <c r="L1333" s="249"/>
    </row>
    <row r="1334" spans="3:12" x14ac:dyDescent="0.2">
      <c r="C1334" s="25"/>
      <c r="D1334" s="25"/>
      <c r="E1334" s="25"/>
      <c r="F1334" s="25"/>
      <c r="G1334" s="25"/>
      <c r="H1334" s="25"/>
      <c r="I1334" s="249"/>
      <c r="J1334" s="249"/>
      <c r="K1334" s="249"/>
      <c r="L1334" s="249"/>
    </row>
    <row r="1335" spans="3:12" x14ac:dyDescent="0.2">
      <c r="C1335" s="25"/>
      <c r="D1335" s="25"/>
      <c r="E1335" s="25"/>
      <c r="F1335" s="25"/>
      <c r="G1335" s="25"/>
      <c r="H1335" s="25"/>
      <c r="I1335" s="249"/>
      <c r="J1335" s="249"/>
      <c r="K1335" s="249"/>
      <c r="L1335" s="249"/>
    </row>
    <row r="1336" spans="3:12" x14ac:dyDescent="0.2">
      <c r="C1336" s="25"/>
      <c r="D1336" s="25"/>
      <c r="E1336" s="25"/>
      <c r="F1336" s="25"/>
      <c r="G1336" s="25"/>
      <c r="H1336" s="25"/>
      <c r="I1336" s="249"/>
      <c r="J1336" s="249"/>
      <c r="K1336" s="249"/>
      <c r="L1336" s="249"/>
    </row>
    <row r="1337" spans="3:12" x14ac:dyDescent="0.2">
      <c r="C1337" s="25"/>
      <c r="D1337" s="25"/>
      <c r="E1337" s="25"/>
      <c r="F1337" s="25"/>
      <c r="G1337" s="25"/>
      <c r="H1337" s="25"/>
      <c r="I1337" s="249"/>
      <c r="J1337" s="249"/>
      <c r="K1337" s="249"/>
      <c r="L1337" s="249"/>
    </row>
    <row r="1338" spans="3:12" x14ac:dyDescent="0.2">
      <c r="C1338" s="25"/>
      <c r="D1338" s="25"/>
      <c r="E1338" s="25"/>
      <c r="F1338" s="25"/>
      <c r="G1338" s="25"/>
      <c r="H1338" s="25"/>
      <c r="I1338" s="249"/>
      <c r="J1338" s="249"/>
      <c r="K1338" s="249"/>
      <c r="L1338" s="249"/>
    </row>
    <row r="1339" spans="3:12" x14ac:dyDescent="0.2">
      <c r="C1339" s="25"/>
      <c r="D1339" s="25"/>
      <c r="E1339" s="25"/>
      <c r="F1339" s="25"/>
      <c r="G1339" s="25"/>
      <c r="H1339" s="25"/>
      <c r="I1339" s="249"/>
      <c r="J1339" s="249"/>
      <c r="K1339" s="249"/>
      <c r="L1339" s="249"/>
    </row>
    <row r="1340" spans="3:12" x14ac:dyDescent="0.2">
      <c r="C1340" s="25"/>
      <c r="D1340" s="25"/>
      <c r="E1340" s="25"/>
      <c r="F1340" s="25"/>
      <c r="G1340" s="25"/>
      <c r="H1340" s="25"/>
      <c r="I1340" s="249"/>
      <c r="J1340" s="249"/>
      <c r="K1340" s="249"/>
      <c r="L1340" s="249"/>
    </row>
    <row r="1341" spans="3:12" x14ac:dyDescent="0.2">
      <c r="C1341" s="25"/>
      <c r="D1341" s="25"/>
      <c r="E1341" s="25"/>
      <c r="F1341" s="25"/>
      <c r="G1341" s="25"/>
      <c r="H1341" s="25"/>
      <c r="I1341" s="249"/>
      <c r="J1341" s="249"/>
      <c r="K1341" s="249"/>
      <c r="L1341" s="249"/>
    </row>
    <row r="1342" spans="3:12" x14ac:dyDescent="0.2">
      <c r="C1342" s="25"/>
      <c r="D1342" s="25"/>
      <c r="E1342" s="25"/>
      <c r="F1342" s="25"/>
      <c r="G1342" s="25"/>
      <c r="H1342" s="25"/>
      <c r="I1342" s="249"/>
      <c r="J1342" s="249"/>
      <c r="K1342" s="249"/>
      <c r="L1342" s="249"/>
    </row>
    <row r="1343" spans="3:12" x14ac:dyDescent="0.2">
      <c r="C1343" s="25"/>
      <c r="D1343" s="25"/>
      <c r="E1343" s="25"/>
      <c r="F1343" s="25"/>
      <c r="G1343" s="25"/>
      <c r="H1343" s="25"/>
      <c r="I1343" s="249"/>
      <c r="J1343" s="249"/>
      <c r="K1343" s="249"/>
      <c r="L1343" s="249"/>
    </row>
    <row r="1344" spans="3:12" x14ac:dyDescent="0.2">
      <c r="C1344" s="25"/>
      <c r="D1344" s="25"/>
      <c r="E1344" s="25"/>
      <c r="F1344" s="25"/>
      <c r="G1344" s="25"/>
      <c r="H1344" s="25"/>
      <c r="I1344" s="249"/>
      <c r="J1344" s="249"/>
      <c r="K1344" s="249"/>
      <c r="L1344" s="249"/>
    </row>
    <row r="1345" spans="3:12" x14ac:dyDescent="0.2">
      <c r="C1345" s="25"/>
      <c r="D1345" s="25"/>
      <c r="E1345" s="25"/>
      <c r="F1345" s="25"/>
      <c r="G1345" s="25"/>
      <c r="H1345" s="25"/>
      <c r="I1345" s="249"/>
      <c r="J1345" s="249"/>
      <c r="K1345" s="249"/>
      <c r="L1345" s="249"/>
    </row>
    <row r="1346" spans="3:12" x14ac:dyDescent="0.2">
      <c r="C1346" s="25"/>
      <c r="D1346" s="25"/>
      <c r="E1346" s="25"/>
      <c r="F1346" s="25"/>
      <c r="G1346" s="25"/>
      <c r="H1346" s="25"/>
      <c r="I1346" s="249"/>
      <c r="J1346" s="249"/>
      <c r="K1346" s="249"/>
      <c r="L1346" s="249"/>
    </row>
    <row r="1347" spans="3:12" x14ac:dyDescent="0.2">
      <c r="C1347" s="25"/>
      <c r="D1347" s="25"/>
      <c r="E1347" s="25"/>
      <c r="F1347" s="25"/>
      <c r="G1347" s="25"/>
      <c r="H1347" s="25"/>
      <c r="I1347" s="249"/>
      <c r="J1347" s="249"/>
      <c r="K1347" s="249"/>
      <c r="L1347" s="249"/>
    </row>
    <row r="1348" spans="3:12" x14ac:dyDescent="0.2">
      <c r="C1348" s="25"/>
      <c r="D1348" s="25"/>
      <c r="E1348" s="25"/>
      <c r="F1348" s="25"/>
      <c r="G1348" s="25"/>
      <c r="H1348" s="25"/>
      <c r="I1348" s="249"/>
      <c r="J1348" s="249"/>
      <c r="K1348" s="249"/>
      <c r="L1348" s="249"/>
    </row>
    <row r="1349" spans="3:12" x14ac:dyDescent="0.2">
      <c r="C1349" s="25"/>
      <c r="D1349" s="25"/>
      <c r="E1349" s="25"/>
      <c r="F1349" s="25"/>
      <c r="G1349" s="25"/>
      <c r="H1349" s="25"/>
      <c r="I1349" s="249"/>
      <c r="J1349" s="249"/>
      <c r="K1349" s="249"/>
      <c r="L1349" s="249"/>
    </row>
    <row r="1350" spans="3:12" x14ac:dyDescent="0.2">
      <c r="C1350" s="25"/>
      <c r="D1350" s="25"/>
      <c r="E1350" s="25"/>
      <c r="F1350" s="25"/>
      <c r="G1350" s="25"/>
      <c r="H1350" s="25"/>
      <c r="I1350" s="249"/>
      <c r="J1350" s="249"/>
      <c r="K1350" s="249"/>
      <c r="L1350" s="249"/>
    </row>
    <row r="1351" spans="3:12" x14ac:dyDescent="0.2">
      <c r="C1351" s="25"/>
      <c r="D1351" s="25"/>
      <c r="E1351" s="25"/>
      <c r="F1351" s="25"/>
      <c r="G1351" s="25"/>
      <c r="H1351" s="25"/>
      <c r="I1351" s="249"/>
      <c r="J1351" s="249"/>
      <c r="K1351" s="249"/>
      <c r="L1351" s="249"/>
    </row>
    <row r="1352" spans="3:12" x14ac:dyDescent="0.2">
      <c r="C1352" s="25"/>
      <c r="D1352" s="25"/>
      <c r="E1352" s="25"/>
      <c r="F1352" s="25"/>
      <c r="G1352" s="25"/>
      <c r="H1352" s="25"/>
      <c r="I1352" s="249"/>
      <c r="J1352" s="249"/>
      <c r="K1352" s="249"/>
      <c r="L1352" s="249"/>
    </row>
    <row r="1353" spans="3:12" x14ac:dyDescent="0.2">
      <c r="C1353" s="25"/>
      <c r="D1353" s="25"/>
      <c r="E1353" s="25"/>
      <c r="F1353" s="25"/>
      <c r="G1353" s="25"/>
      <c r="H1353" s="25"/>
      <c r="I1353" s="249"/>
      <c r="J1353" s="249"/>
      <c r="K1353" s="249"/>
      <c r="L1353" s="249"/>
    </row>
    <row r="1354" spans="3:12" x14ac:dyDescent="0.2">
      <c r="C1354" s="25"/>
      <c r="D1354" s="25"/>
      <c r="E1354" s="25"/>
      <c r="F1354" s="25"/>
      <c r="G1354" s="25"/>
      <c r="H1354" s="25"/>
      <c r="I1354" s="249"/>
      <c r="J1354" s="249"/>
      <c r="K1354" s="249"/>
      <c r="L1354" s="249"/>
    </row>
    <row r="1355" spans="3:12" x14ac:dyDescent="0.2">
      <c r="C1355" s="25"/>
      <c r="D1355" s="25"/>
      <c r="E1355" s="25"/>
      <c r="F1355" s="25"/>
      <c r="G1355" s="25"/>
      <c r="H1355" s="25"/>
      <c r="I1355" s="249"/>
      <c r="J1355" s="249"/>
      <c r="K1355" s="249"/>
      <c r="L1355" s="249"/>
    </row>
    <row r="1356" spans="3:12" x14ac:dyDescent="0.2">
      <c r="C1356" s="25"/>
      <c r="D1356" s="25"/>
      <c r="E1356" s="25"/>
      <c r="F1356" s="25"/>
      <c r="G1356" s="25"/>
      <c r="H1356" s="25"/>
      <c r="I1356" s="249"/>
      <c r="J1356" s="249"/>
      <c r="K1356" s="249"/>
      <c r="L1356" s="249"/>
    </row>
    <row r="1357" spans="3:12" x14ac:dyDescent="0.2">
      <c r="C1357" s="25"/>
      <c r="D1357" s="25"/>
      <c r="E1357" s="25"/>
      <c r="F1357" s="25"/>
      <c r="G1357" s="25"/>
      <c r="H1357" s="25"/>
      <c r="I1357" s="249"/>
      <c r="J1357" s="249"/>
      <c r="K1357" s="249"/>
      <c r="L1357" s="249"/>
    </row>
    <row r="1358" spans="3:12" x14ac:dyDescent="0.2">
      <c r="C1358" s="25"/>
      <c r="D1358" s="25"/>
      <c r="E1358" s="25"/>
      <c r="F1358" s="25"/>
      <c r="G1358" s="25"/>
      <c r="H1358" s="25"/>
      <c r="I1358" s="249"/>
      <c r="J1358" s="249"/>
      <c r="K1358" s="249"/>
      <c r="L1358" s="249"/>
    </row>
    <row r="1359" spans="3:12" x14ac:dyDescent="0.2">
      <c r="C1359" s="25"/>
      <c r="D1359" s="25"/>
      <c r="E1359" s="25"/>
      <c r="F1359" s="25"/>
      <c r="G1359" s="25"/>
      <c r="H1359" s="25"/>
      <c r="I1359" s="249"/>
      <c r="J1359" s="249"/>
      <c r="K1359" s="249"/>
      <c r="L1359" s="249"/>
    </row>
    <row r="1360" spans="3:12" x14ac:dyDescent="0.2">
      <c r="C1360" s="25"/>
      <c r="D1360" s="25"/>
      <c r="E1360" s="25"/>
      <c r="F1360" s="25"/>
      <c r="G1360" s="25"/>
      <c r="H1360" s="25"/>
      <c r="I1360" s="249"/>
      <c r="J1360" s="249"/>
      <c r="K1360" s="249"/>
      <c r="L1360" s="249"/>
    </row>
    <row r="1361" spans="3:12" x14ac:dyDescent="0.2">
      <c r="C1361" s="25"/>
      <c r="D1361" s="25"/>
      <c r="E1361" s="25"/>
      <c r="F1361" s="25"/>
      <c r="G1361" s="25"/>
      <c r="H1361" s="25"/>
      <c r="I1361" s="249"/>
      <c r="J1361" s="249"/>
      <c r="K1361" s="249"/>
      <c r="L1361" s="249"/>
    </row>
    <row r="1362" spans="3:12" x14ac:dyDescent="0.2">
      <c r="C1362" s="25"/>
      <c r="D1362" s="25"/>
      <c r="E1362" s="25"/>
      <c r="F1362" s="25"/>
      <c r="G1362" s="25"/>
      <c r="H1362" s="25"/>
      <c r="I1362" s="249"/>
      <c r="J1362" s="249"/>
      <c r="K1362" s="249"/>
      <c r="L1362" s="249"/>
    </row>
    <row r="1363" spans="3:12" x14ac:dyDescent="0.2">
      <c r="C1363" s="25"/>
      <c r="D1363" s="25"/>
      <c r="E1363" s="25"/>
      <c r="F1363" s="25"/>
      <c r="G1363" s="25"/>
      <c r="H1363" s="25"/>
      <c r="I1363" s="249"/>
      <c r="J1363" s="249"/>
      <c r="K1363" s="249"/>
      <c r="L1363" s="249"/>
    </row>
    <row r="1364" spans="3:12" x14ac:dyDescent="0.2">
      <c r="C1364" s="25"/>
      <c r="D1364" s="25"/>
      <c r="E1364" s="25"/>
      <c r="F1364" s="25"/>
      <c r="G1364" s="25"/>
      <c r="H1364" s="25"/>
      <c r="I1364" s="249"/>
      <c r="J1364" s="249"/>
      <c r="K1364" s="249"/>
      <c r="L1364" s="249"/>
    </row>
    <row r="1365" spans="3:12" x14ac:dyDescent="0.2">
      <c r="C1365" s="25"/>
      <c r="D1365" s="25"/>
      <c r="E1365" s="25"/>
      <c r="F1365" s="25"/>
      <c r="G1365" s="25"/>
      <c r="H1365" s="25"/>
      <c r="I1365" s="249"/>
      <c r="J1365" s="249"/>
      <c r="K1365" s="249"/>
      <c r="L1365" s="249"/>
    </row>
    <row r="1366" spans="3:12" x14ac:dyDescent="0.2">
      <c r="C1366" s="25"/>
      <c r="D1366" s="25"/>
      <c r="E1366" s="25"/>
      <c r="F1366" s="25"/>
      <c r="G1366" s="25"/>
      <c r="H1366" s="25"/>
      <c r="I1366" s="249"/>
      <c r="J1366" s="249"/>
      <c r="K1366" s="249"/>
      <c r="L1366" s="249"/>
    </row>
    <row r="1367" spans="3:12" x14ac:dyDescent="0.2">
      <c r="C1367" s="25"/>
      <c r="D1367" s="25"/>
      <c r="E1367" s="25"/>
      <c r="F1367" s="25"/>
      <c r="G1367" s="25"/>
      <c r="H1367" s="25"/>
      <c r="I1367" s="249"/>
      <c r="J1367" s="249"/>
      <c r="K1367" s="249"/>
      <c r="L1367" s="249"/>
    </row>
    <row r="1368" spans="3:12" x14ac:dyDescent="0.2">
      <c r="C1368" s="25"/>
      <c r="D1368" s="25"/>
      <c r="E1368" s="25"/>
      <c r="F1368" s="25"/>
      <c r="G1368" s="25"/>
      <c r="H1368" s="25"/>
      <c r="I1368" s="249"/>
      <c r="J1368" s="249"/>
      <c r="K1368" s="249"/>
      <c r="L1368" s="249"/>
    </row>
    <row r="1369" spans="3:12" x14ac:dyDescent="0.2">
      <c r="C1369" s="25"/>
      <c r="D1369" s="25"/>
      <c r="E1369" s="25"/>
      <c r="F1369" s="25"/>
      <c r="G1369" s="25"/>
      <c r="H1369" s="25"/>
      <c r="I1369" s="249"/>
      <c r="J1369" s="249"/>
      <c r="K1369" s="249"/>
      <c r="L1369" s="249"/>
    </row>
    <row r="1370" spans="3:12" x14ac:dyDescent="0.2">
      <c r="C1370" s="25"/>
      <c r="D1370" s="25"/>
      <c r="E1370" s="25"/>
      <c r="F1370" s="25"/>
      <c r="G1370" s="25"/>
      <c r="H1370" s="25"/>
      <c r="I1370" s="249"/>
      <c r="J1370" s="249"/>
      <c r="K1370" s="249"/>
      <c r="L1370" s="249"/>
    </row>
    <row r="1371" spans="3:12" x14ac:dyDescent="0.2">
      <c r="C1371" s="25"/>
      <c r="D1371" s="25"/>
      <c r="E1371" s="25"/>
      <c r="F1371" s="25"/>
      <c r="G1371" s="25"/>
      <c r="H1371" s="25"/>
      <c r="I1371" s="249"/>
      <c r="J1371" s="249"/>
      <c r="K1371" s="249"/>
      <c r="L1371" s="249"/>
    </row>
    <row r="1372" spans="3:12" x14ac:dyDescent="0.2">
      <c r="C1372" s="25"/>
      <c r="D1372" s="25"/>
      <c r="E1372" s="25"/>
      <c r="F1372" s="25"/>
      <c r="G1372" s="25"/>
      <c r="H1372" s="25"/>
      <c r="I1372" s="249"/>
      <c r="J1372" s="249"/>
      <c r="K1372" s="249"/>
      <c r="L1372" s="249"/>
    </row>
    <row r="1373" spans="3:12" x14ac:dyDescent="0.2">
      <c r="C1373" s="25"/>
      <c r="D1373" s="25"/>
      <c r="E1373" s="25"/>
      <c r="F1373" s="25"/>
      <c r="G1373" s="25"/>
      <c r="H1373" s="25"/>
      <c r="I1373" s="249"/>
      <c r="J1373" s="249"/>
      <c r="K1373" s="249"/>
      <c r="L1373" s="249"/>
    </row>
    <row r="1374" spans="3:12" x14ac:dyDescent="0.2">
      <c r="C1374" s="25"/>
      <c r="D1374" s="25"/>
      <c r="E1374" s="25"/>
      <c r="F1374" s="25"/>
      <c r="G1374" s="25"/>
      <c r="H1374" s="25"/>
      <c r="I1374" s="249"/>
      <c r="J1374" s="249"/>
      <c r="K1374" s="249"/>
      <c r="L1374" s="249"/>
    </row>
    <row r="1375" spans="3:12" x14ac:dyDescent="0.2">
      <c r="C1375" s="25"/>
      <c r="D1375" s="25"/>
      <c r="E1375" s="25"/>
      <c r="F1375" s="25"/>
      <c r="G1375" s="25"/>
      <c r="H1375" s="25"/>
      <c r="I1375" s="249"/>
      <c r="J1375" s="249"/>
      <c r="K1375" s="249"/>
      <c r="L1375" s="249"/>
    </row>
    <row r="1376" spans="3:12" x14ac:dyDescent="0.2">
      <c r="C1376" s="25"/>
      <c r="D1376" s="25"/>
      <c r="E1376" s="25"/>
      <c r="F1376" s="25"/>
      <c r="G1376" s="25"/>
      <c r="H1376" s="25"/>
      <c r="I1376" s="249"/>
      <c r="J1376" s="249"/>
      <c r="K1376" s="249"/>
      <c r="L1376" s="249"/>
    </row>
    <row r="1377" spans="3:12" x14ac:dyDescent="0.2">
      <c r="C1377" s="25"/>
      <c r="D1377" s="25"/>
      <c r="E1377" s="25"/>
      <c r="F1377" s="25"/>
      <c r="G1377" s="25"/>
      <c r="H1377" s="25"/>
      <c r="I1377" s="249"/>
      <c r="J1377" s="249"/>
      <c r="K1377" s="249"/>
      <c r="L1377" s="249"/>
    </row>
    <row r="1378" spans="3:12" x14ac:dyDescent="0.2">
      <c r="C1378" s="25"/>
      <c r="D1378" s="25"/>
      <c r="E1378" s="25"/>
      <c r="F1378" s="25"/>
      <c r="G1378" s="25"/>
      <c r="H1378" s="25"/>
      <c r="I1378" s="249"/>
      <c r="J1378" s="249"/>
      <c r="K1378" s="249"/>
      <c r="L1378" s="249"/>
    </row>
    <row r="1379" spans="3:12" x14ac:dyDescent="0.2">
      <c r="C1379" s="25"/>
      <c r="D1379" s="25"/>
      <c r="E1379" s="25"/>
      <c r="F1379" s="25"/>
      <c r="G1379" s="25"/>
      <c r="H1379" s="25"/>
      <c r="I1379" s="249"/>
      <c r="J1379" s="249"/>
      <c r="K1379" s="249"/>
      <c r="L1379" s="249"/>
    </row>
    <row r="1380" spans="3:12" x14ac:dyDescent="0.2">
      <c r="C1380" s="25"/>
      <c r="D1380" s="25"/>
      <c r="E1380" s="25"/>
      <c r="F1380" s="25"/>
      <c r="G1380" s="25"/>
      <c r="H1380" s="25"/>
      <c r="I1380" s="249"/>
      <c r="J1380" s="249"/>
      <c r="K1380" s="249"/>
      <c r="L1380" s="249"/>
    </row>
    <row r="1381" spans="3:12" x14ac:dyDescent="0.2">
      <c r="C1381" s="25"/>
      <c r="D1381" s="25"/>
      <c r="E1381" s="25"/>
      <c r="F1381" s="25"/>
      <c r="G1381" s="25"/>
      <c r="H1381" s="25"/>
      <c r="I1381" s="249"/>
      <c r="J1381" s="249"/>
      <c r="K1381" s="249"/>
      <c r="L1381" s="249"/>
    </row>
    <row r="1382" spans="3:12" x14ac:dyDescent="0.2">
      <c r="C1382" s="25"/>
      <c r="D1382" s="25"/>
      <c r="E1382" s="25"/>
      <c r="F1382" s="25"/>
      <c r="G1382" s="25"/>
      <c r="H1382" s="25"/>
      <c r="I1382" s="249"/>
      <c r="J1382" s="249"/>
      <c r="K1382" s="249"/>
      <c r="L1382" s="249"/>
    </row>
    <row r="1383" spans="3:12" x14ac:dyDescent="0.2">
      <c r="C1383" s="25"/>
      <c r="D1383" s="25"/>
      <c r="E1383" s="25"/>
      <c r="F1383" s="25"/>
      <c r="G1383" s="25"/>
      <c r="H1383" s="25"/>
      <c r="I1383" s="249"/>
      <c r="J1383" s="249"/>
      <c r="K1383" s="249"/>
      <c r="L1383" s="249"/>
    </row>
    <row r="1384" spans="3:12" x14ac:dyDescent="0.2">
      <c r="C1384" s="25"/>
      <c r="D1384" s="25"/>
      <c r="E1384" s="25"/>
      <c r="F1384" s="25"/>
      <c r="G1384" s="25"/>
      <c r="H1384" s="25"/>
      <c r="I1384" s="249"/>
      <c r="J1384" s="249"/>
      <c r="K1384" s="249"/>
      <c r="L1384" s="249"/>
    </row>
    <row r="1385" spans="3:12" x14ac:dyDescent="0.2">
      <c r="C1385" s="25"/>
      <c r="D1385" s="25"/>
      <c r="E1385" s="25"/>
      <c r="F1385" s="25"/>
      <c r="G1385" s="25"/>
      <c r="H1385" s="25"/>
      <c r="I1385" s="249"/>
      <c r="J1385" s="249"/>
      <c r="K1385" s="249"/>
      <c r="L1385" s="249"/>
    </row>
    <row r="1386" spans="3:12" x14ac:dyDescent="0.2">
      <c r="C1386" s="25"/>
      <c r="D1386" s="25"/>
      <c r="E1386" s="25"/>
      <c r="F1386" s="25"/>
      <c r="G1386" s="25"/>
      <c r="H1386" s="25"/>
      <c r="I1386" s="249"/>
      <c r="J1386" s="249"/>
      <c r="K1386" s="249"/>
      <c r="L1386" s="249"/>
    </row>
    <row r="1387" spans="3:12" x14ac:dyDescent="0.2">
      <c r="C1387" s="25"/>
      <c r="D1387" s="25"/>
      <c r="E1387" s="25"/>
      <c r="F1387" s="25"/>
      <c r="G1387" s="25"/>
      <c r="H1387" s="25"/>
      <c r="I1387" s="249"/>
      <c r="J1387" s="249"/>
      <c r="K1387" s="249"/>
      <c r="L1387" s="249"/>
    </row>
    <row r="1388" spans="3:12" x14ac:dyDescent="0.2">
      <c r="C1388" s="25"/>
      <c r="D1388" s="25"/>
      <c r="E1388" s="25"/>
      <c r="F1388" s="25"/>
      <c r="G1388" s="25"/>
      <c r="H1388" s="25"/>
      <c r="I1388" s="249"/>
      <c r="J1388" s="249"/>
      <c r="K1388" s="249"/>
      <c r="L1388" s="249"/>
    </row>
    <row r="1389" spans="3:12" x14ac:dyDescent="0.2">
      <c r="C1389" s="25"/>
      <c r="D1389" s="25"/>
      <c r="E1389" s="25"/>
      <c r="F1389" s="25"/>
      <c r="G1389" s="25"/>
      <c r="H1389" s="25"/>
      <c r="I1389" s="249"/>
      <c r="J1389" s="249"/>
      <c r="K1389" s="249"/>
      <c r="L1389" s="249"/>
    </row>
    <row r="1390" spans="3:12" x14ac:dyDescent="0.2">
      <c r="C1390" s="25"/>
      <c r="D1390" s="25"/>
      <c r="E1390" s="25"/>
      <c r="F1390" s="25"/>
      <c r="G1390" s="25"/>
      <c r="H1390" s="25"/>
      <c r="I1390" s="249"/>
      <c r="J1390" s="249"/>
      <c r="K1390" s="249"/>
      <c r="L1390" s="249"/>
    </row>
    <row r="1391" spans="3:12" x14ac:dyDescent="0.2">
      <c r="C1391" s="25"/>
      <c r="D1391" s="25"/>
      <c r="E1391" s="25"/>
      <c r="F1391" s="25"/>
      <c r="G1391" s="25"/>
      <c r="H1391" s="25"/>
      <c r="I1391" s="249"/>
      <c r="J1391" s="249"/>
      <c r="K1391" s="249"/>
      <c r="L1391" s="249"/>
    </row>
    <row r="1392" spans="3:12" x14ac:dyDescent="0.2">
      <c r="C1392" s="25"/>
      <c r="D1392" s="25"/>
      <c r="E1392" s="25"/>
      <c r="F1392" s="25"/>
      <c r="G1392" s="25"/>
      <c r="H1392" s="25"/>
      <c r="I1392" s="249"/>
      <c r="J1392" s="249"/>
      <c r="K1392" s="249"/>
      <c r="L1392" s="249"/>
    </row>
    <row r="1393" spans="3:12" x14ac:dyDescent="0.2">
      <c r="C1393" s="25"/>
      <c r="D1393" s="25"/>
      <c r="E1393" s="25"/>
      <c r="F1393" s="25"/>
      <c r="G1393" s="25"/>
      <c r="H1393" s="25"/>
      <c r="I1393" s="249"/>
      <c r="J1393" s="249"/>
      <c r="K1393" s="249"/>
      <c r="L1393" s="249"/>
    </row>
    <row r="1394" spans="3:12" x14ac:dyDescent="0.2">
      <c r="C1394" s="25"/>
      <c r="D1394" s="25"/>
      <c r="E1394" s="25"/>
      <c r="F1394" s="25"/>
      <c r="G1394" s="25"/>
      <c r="H1394" s="25"/>
      <c r="I1394" s="249"/>
      <c r="J1394" s="249"/>
      <c r="K1394" s="249"/>
      <c r="L1394" s="249"/>
    </row>
    <row r="1395" spans="3:12" x14ac:dyDescent="0.2">
      <c r="C1395" s="25"/>
      <c r="D1395" s="25"/>
      <c r="E1395" s="25"/>
      <c r="F1395" s="25"/>
      <c r="G1395" s="25"/>
      <c r="H1395" s="25"/>
      <c r="I1395" s="249"/>
      <c r="J1395" s="249"/>
      <c r="K1395" s="249"/>
      <c r="L1395" s="249"/>
    </row>
    <row r="1396" spans="3:12" x14ac:dyDescent="0.2">
      <c r="C1396" s="25"/>
      <c r="D1396" s="25"/>
      <c r="E1396" s="25"/>
      <c r="F1396" s="25"/>
      <c r="G1396" s="25"/>
      <c r="H1396" s="25"/>
      <c r="I1396" s="249"/>
      <c r="J1396" s="249"/>
      <c r="K1396" s="249"/>
      <c r="L1396" s="249"/>
    </row>
    <row r="1397" spans="3:12" x14ac:dyDescent="0.2">
      <c r="C1397" s="25"/>
      <c r="D1397" s="25"/>
      <c r="E1397" s="25"/>
      <c r="F1397" s="25"/>
      <c r="G1397" s="25"/>
      <c r="H1397" s="25"/>
      <c r="I1397" s="249"/>
      <c r="J1397" s="249"/>
      <c r="K1397" s="249"/>
      <c r="L1397" s="249"/>
    </row>
    <row r="1398" spans="3:12" x14ac:dyDescent="0.2">
      <c r="C1398" s="25"/>
      <c r="D1398" s="25"/>
      <c r="E1398" s="25"/>
      <c r="F1398" s="25"/>
      <c r="G1398" s="25"/>
      <c r="H1398" s="25"/>
      <c r="I1398" s="249"/>
      <c r="J1398" s="249"/>
      <c r="K1398" s="249"/>
      <c r="L1398" s="249"/>
    </row>
    <row r="1399" spans="3:12" x14ac:dyDescent="0.2">
      <c r="C1399" s="25"/>
      <c r="D1399" s="25"/>
      <c r="E1399" s="25"/>
      <c r="F1399" s="25"/>
      <c r="G1399" s="25"/>
      <c r="H1399" s="25"/>
      <c r="I1399" s="249"/>
      <c r="J1399" s="249"/>
      <c r="K1399" s="249"/>
      <c r="L1399" s="249"/>
    </row>
    <row r="1400" spans="3:12" x14ac:dyDescent="0.2">
      <c r="C1400" s="25"/>
      <c r="D1400" s="25"/>
      <c r="E1400" s="25"/>
      <c r="F1400" s="25"/>
      <c r="G1400" s="25"/>
      <c r="H1400" s="25"/>
      <c r="I1400" s="249"/>
      <c r="J1400" s="249"/>
      <c r="K1400" s="249"/>
      <c r="L1400" s="249"/>
    </row>
    <row r="1401" spans="3:12" x14ac:dyDescent="0.2">
      <c r="C1401" s="25"/>
      <c r="D1401" s="25"/>
      <c r="E1401" s="25"/>
      <c r="F1401" s="25"/>
      <c r="G1401" s="25"/>
      <c r="H1401" s="25"/>
      <c r="I1401" s="249"/>
      <c r="J1401" s="249"/>
      <c r="K1401" s="249"/>
      <c r="L1401" s="249"/>
    </row>
    <row r="1402" spans="3:12" x14ac:dyDescent="0.2">
      <c r="C1402" s="25"/>
      <c r="D1402" s="25"/>
      <c r="E1402" s="25"/>
      <c r="F1402" s="25"/>
      <c r="G1402" s="25"/>
      <c r="H1402" s="25"/>
      <c r="I1402" s="249"/>
      <c r="J1402" s="249"/>
      <c r="K1402" s="249"/>
      <c r="L1402" s="249"/>
    </row>
    <row r="1403" spans="3:12" x14ac:dyDescent="0.2">
      <c r="C1403" s="25"/>
      <c r="D1403" s="25"/>
      <c r="E1403" s="25"/>
      <c r="F1403" s="25"/>
      <c r="G1403" s="25"/>
      <c r="H1403" s="25"/>
      <c r="I1403" s="249"/>
      <c r="J1403" s="249"/>
      <c r="K1403" s="249"/>
      <c r="L1403" s="249"/>
    </row>
    <row r="1404" spans="3:12" x14ac:dyDescent="0.2">
      <c r="C1404" s="25"/>
      <c r="D1404" s="25"/>
      <c r="E1404" s="25"/>
      <c r="F1404" s="25"/>
      <c r="G1404" s="25"/>
      <c r="H1404" s="25"/>
      <c r="I1404" s="249"/>
      <c r="J1404" s="249"/>
      <c r="K1404" s="249"/>
      <c r="L1404" s="249"/>
    </row>
    <row r="1405" spans="3:12" x14ac:dyDescent="0.2">
      <c r="C1405" s="25"/>
      <c r="D1405" s="25"/>
      <c r="E1405" s="25"/>
      <c r="F1405" s="25"/>
      <c r="G1405" s="25"/>
      <c r="H1405" s="25"/>
      <c r="I1405" s="249"/>
      <c r="J1405" s="249"/>
      <c r="K1405" s="249"/>
      <c r="L1405" s="249"/>
    </row>
    <row r="1406" spans="3:12" x14ac:dyDescent="0.2">
      <c r="C1406" s="25"/>
      <c r="D1406" s="25"/>
      <c r="E1406" s="25"/>
      <c r="F1406" s="25"/>
      <c r="G1406" s="25"/>
      <c r="H1406" s="25"/>
      <c r="I1406" s="249"/>
      <c r="J1406" s="249"/>
      <c r="K1406" s="249"/>
      <c r="L1406" s="249"/>
    </row>
    <row r="1407" spans="3:12" x14ac:dyDescent="0.2">
      <c r="C1407" s="25"/>
      <c r="D1407" s="25"/>
      <c r="E1407" s="25"/>
      <c r="F1407" s="25"/>
      <c r="G1407" s="25"/>
      <c r="H1407" s="25"/>
      <c r="I1407" s="249"/>
      <c r="J1407" s="249"/>
      <c r="K1407" s="249"/>
      <c r="L1407" s="249"/>
    </row>
    <row r="1408" spans="3:12" x14ac:dyDescent="0.2">
      <c r="C1408" s="25"/>
      <c r="D1408" s="25"/>
      <c r="E1408" s="25"/>
      <c r="F1408" s="25"/>
      <c r="G1408" s="25"/>
      <c r="H1408" s="25"/>
      <c r="I1408" s="249"/>
      <c r="J1408" s="249"/>
      <c r="K1408" s="249"/>
      <c r="L1408" s="249"/>
    </row>
    <row r="1409" spans="3:12" x14ac:dyDescent="0.2">
      <c r="C1409" s="25"/>
      <c r="D1409" s="25"/>
      <c r="E1409" s="25"/>
      <c r="F1409" s="25"/>
      <c r="G1409" s="25"/>
      <c r="H1409" s="25"/>
      <c r="I1409" s="249"/>
      <c r="J1409" s="249"/>
      <c r="K1409" s="249"/>
      <c r="L1409" s="249"/>
    </row>
    <row r="1410" spans="3:12" x14ac:dyDescent="0.2">
      <c r="C1410" s="25"/>
      <c r="D1410" s="25"/>
      <c r="E1410" s="25"/>
      <c r="F1410" s="25"/>
      <c r="G1410" s="25"/>
      <c r="H1410" s="25"/>
      <c r="I1410" s="249"/>
      <c r="J1410" s="249"/>
      <c r="K1410" s="249"/>
      <c r="L1410" s="249"/>
    </row>
    <row r="1411" spans="3:12" x14ac:dyDescent="0.2">
      <c r="C1411" s="25"/>
      <c r="D1411" s="25"/>
      <c r="E1411" s="25"/>
      <c r="F1411" s="25"/>
      <c r="G1411" s="25"/>
      <c r="H1411" s="25"/>
      <c r="I1411" s="249"/>
      <c r="J1411" s="249"/>
      <c r="K1411" s="249"/>
      <c r="L1411" s="249"/>
    </row>
    <row r="1412" spans="3:12" x14ac:dyDescent="0.2">
      <c r="C1412" s="25"/>
      <c r="D1412" s="25"/>
      <c r="E1412" s="25"/>
      <c r="F1412" s="25"/>
      <c r="G1412" s="25"/>
      <c r="H1412" s="25"/>
      <c r="I1412" s="249"/>
      <c r="J1412" s="249"/>
      <c r="K1412" s="249"/>
      <c r="L1412" s="249"/>
    </row>
    <row r="1413" spans="3:12" x14ac:dyDescent="0.2">
      <c r="C1413" s="25"/>
      <c r="D1413" s="25"/>
      <c r="E1413" s="25"/>
      <c r="F1413" s="25"/>
      <c r="G1413" s="25"/>
      <c r="H1413" s="25"/>
      <c r="I1413" s="249"/>
      <c r="J1413" s="249"/>
      <c r="K1413" s="249"/>
      <c r="L1413" s="249"/>
    </row>
    <row r="1414" spans="3:12" x14ac:dyDescent="0.2">
      <c r="C1414" s="25"/>
      <c r="D1414" s="25"/>
      <c r="E1414" s="25"/>
      <c r="F1414" s="25"/>
      <c r="G1414" s="25"/>
      <c r="H1414" s="25"/>
      <c r="I1414" s="249"/>
      <c r="J1414" s="249"/>
      <c r="K1414" s="249"/>
      <c r="L1414" s="249"/>
    </row>
    <row r="1415" spans="3:12" x14ac:dyDescent="0.2">
      <c r="C1415" s="25"/>
      <c r="D1415" s="25"/>
      <c r="E1415" s="25"/>
      <c r="F1415" s="25"/>
      <c r="G1415" s="25"/>
      <c r="H1415" s="25"/>
      <c r="I1415" s="249"/>
      <c r="J1415" s="249"/>
      <c r="K1415" s="249"/>
      <c r="L1415" s="249"/>
    </row>
    <row r="1416" spans="3:12" x14ac:dyDescent="0.2">
      <c r="C1416" s="25"/>
      <c r="D1416" s="25"/>
      <c r="E1416" s="25"/>
      <c r="F1416" s="25"/>
      <c r="G1416" s="25"/>
      <c r="H1416" s="25"/>
      <c r="I1416" s="249"/>
      <c r="J1416" s="249"/>
      <c r="K1416" s="249"/>
      <c r="L1416" s="249"/>
    </row>
    <row r="1417" spans="3:12" x14ac:dyDescent="0.2">
      <c r="C1417" s="25"/>
      <c r="D1417" s="25"/>
      <c r="E1417" s="25"/>
      <c r="F1417" s="25"/>
      <c r="G1417" s="25"/>
      <c r="H1417" s="25"/>
      <c r="I1417" s="249"/>
      <c r="J1417" s="249"/>
      <c r="K1417" s="249"/>
      <c r="L1417" s="249"/>
    </row>
    <row r="1418" spans="3:12" x14ac:dyDescent="0.2">
      <c r="C1418" s="25"/>
      <c r="D1418" s="25"/>
      <c r="E1418" s="25"/>
      <c r="F1418" s="25"/>
      <c r="G1418" s="25"/>
      <c r="H1418" s="25"/>
      <c r="I1418" s="249"/>
      <c r="J1418" s="249"/>
      <c r="K1418" s="249"/>
      <c r="L1418" s="249"/>
    </row>
    <row r="1419" spans="3:12" x14ac:dyDescent="0.2">
      <c r="C1419" s="25"/>
      <c r="D1419" s="25"/>
      <c r="E1419" s="25"/>
      <c r="F1419" s="25"/>
      <c r="G1419" s="25"/>
      <c r="H1419" s="25"/>
      <c r="I1419" s="249"/>
      <c r="J1419" s="249"/>
      <c r="K1419" s="249"/>
      <c r="L1419" s="249"/>
    </row>
    <row r="1420" spans="3:12" x14ac:dyDescent="0.2">
      <c r="I1420" s="249"/>
      <c r="J1420" s="249"/>
      <c r="K1420" s="249"/>
      <c r="L1420" s="249"/>
    </row>
    <row r="1421" spans="3:12" x14ac:dyDescent="0.2">
      <c r="I1421" s="249"/>
      <c r="J1421" s="249"/>
      <c r="K1421" s="249"/>
      <c r="L1421" s="249"/>
    </row>
    <row r="1422" spans="3:12" x14ac:dyDescent="0.2">
      <c r="I1422" s="249"/>
      <c r="J1422" s="249"/>
      <c r="K1422" s="249"/>
      <c r="L1422" s="249"/>
    </row>
    <row r="1423" spans="3:12" x14ac:dyDescent="0.2">
      <c r="I1423" s="249"/>
      <c r="J1423" s="249"/>
      <c r="K1423" s="249"/>
      <c r="L1423" s="249"/>
    </row>
    <row r="1424" spans="3:12" x14ac:dyDescent="0.2">
      <c r="I1424" s="249"/>
      <c r="J1424" s="249"/>
      <c r="K1424" s="249"/>
      <c r="L1424" s="249"/>
    </row>
    <row r="1425" spans="9:12" x14ac:dyDescent="0.2">
      <c r="I1425" s="249"/>
      <c r="J1425" s="249"/>
      <c r="K1425" s="249"/>
      <c r="L1425" s="249"/>
    </row>
    <row r="1426" spans="9:12" x14ac:dyDescent="0.2">
      <c r="I1426" s="249"/>
      <c r="J1426" s="249"/>
      <c r="K1426" s="249"/>
      <c r="L1426" s="249"/>
    </row>
    <row r="1427" spans="9:12" x14ac:dyDescent="0.2">
      <c r="I1427" s="249"/>
      <c r="J1427" s="249"/>
      <c r="K1427" s="249"/>
      <c r="L1427" s="249"/>
    </row>
    <row r="1428" spans="9:12" x14ac:dyDescent="0.2">
      <c r="I1428" s="249"/>
      <c r="J1428" s="249"/>
      <c r="K1428" s="249"/>
      <c r="L1428" s="249"/>
    </row>
    <row r="1429" spans="9:12" x14ac:dyDescent="0.2">
      <c r="I1429" s="249"/>
      <c r="J1429" s="249"/>
      <c r="K1429" s="249"/>
      <c r="L1429" s="249"/>
    </row>
    <row r="1430" spans="9:12" x14ac:dyDescent="0.2">
      <c r="I1430" s="249"/>
      <c r="J1430" s="249"/>
      <c r="K1430" s="249"/>
      <c r="L1430" s="249"/>
    </row>
    <row r="1431" spans="9:12" x14ac:dyDescent="0.2">
      <c r="I1431" s="249"/>
      <c r="J1431" s="249"/>
      <c r="K1431" s="249"/>
      <c r="L1431" s="249"/>
    </row>
    <row r="1432" spans="9:12" x14ac:dyDescent="0.2">
      <c r="I1432" s="249"/>
      <c r="J1432" s="249"/>
      <c r="K1432" s="249"/>
      <c r="L1432" s="249"/>
    </row>
    <row r="1433" spans="9:12" x14ac:dyDescent="0.2">
      <c r="I1433" s="249"/>
      <c r="J1433" s="249"/>
      <c r="K1433" s="249"/>
      <c r="L1433" s="249"/>
    </row>
    <row r="1434" spans="9:12" x14ac:dyDescent="0.2">
      <c r="I1434" s="249"/>
      <c r="J1434" s="249"/>
      <c r="K1434" s="249"/>
      <c r="L1434" s="249"/>
    </row>
    <row r="1435" spans="9:12" x14ac:dyDescent="0.2">
      <c r="I1435" s="249"/>
      <c r="J1435" s="249"/>
      <c r="K1435" s="249"/>
      <c r="L1435" s="249"/>
    </row>
    <row r="1436" spans="9:12" x14ac:dyDescent="0.2">
      <c r="I1436" s="249"/>
      <c r="J1436" s="249"/>
      <c r="K1436" s="249"/>
      <c r="L1436" s="249"/>
    </row>
    <row r="1437" spans="9:12" x14ac:dyDescent="0.2">
      <c r="I1437" s="249"/>
      <c r="J1437" s="249"/>
      <c r="K1437" s="249"/>
      <c r="L1437" s="249"/>
    </row>
    <row r="1438" spans="9:12" x14ac:dyDescent="0.2">
      <c r="I1438" s="249"/>
      <c r="J1438" s="249"/>
      <c r="K1438" s="249"/>
      <c r="L1438" s="249"/>
    </row>
    <row r="1439" spans="9:12" x14ac:dyDescent="0.2">
      <c r="I1439" s="249"/>
      <c r="J1439" s="249"/>
      <c r="K1439" s="249"/>
      <c r="L1439" s="249"/>
    </row>
    <row r="1440" spans="9:12" x14ac:dyDescent="0.2">
      <c r="I1440" s="249"/>
      <c r="J1440" s="249"/>
      <c r="K1440" s="249"/>
      <c r="L1440" s="249"/>
    </row>
    <row r="1441" spans="9:12" x14ac:dyDescent="0.2">
      <c r="I1441" s="249"/>
      <c r="J1441" s="249"/>
      <c r="K1441" s="249"/>
      <c r="L1441" s="249"/>
    </row>
    <row r="1442" spans="9:12" x14ac:dyDescent="0.2">
      <c r="I1442" s="249"/>
      <c r="J1442" s="249"/>
      <c r="K1442" s="249"/>
      <c r="L1442" s="249"/>
    </row>
    <row r="1443" spans="9:12" x14ac:dyDescent="0.2">
      <c r="I1443" s="249"/>
      <c r="J1443" s="249"/>
      <c r="K1443" s="249"/>
      <c r="L1443" s="249"/>
    </row>
    <row r="1444" spans="9:12" x14ac:dyDescent="0.2">
      <c r="I1444" s="249"/>
      <c r="J1444" s="249"/>
      <c r="K1444" s="249"/>
      <c r="L1444" s="249"/>
    </row>
    <row r="1445" spans="9:12" x14ac:dyDescent="0.2">
      <c r="I1445" s="249"/>
      <c r="J1445" s="249"/>
      <c r="K1445" s="249"/>
      <c r="L1445" s="249"/>
    </row>
    <row r="1446" spans="9:12" x14ac:dyDescent="0.2">
      <c r="I1446" s="249"/>
      <c r="J1446" s="249"/>
      <c r="K1446" s="249"/>
      <c r="L1446" s="249"/>
    </row>
    <row r="1447" spans="9:12" x14ac:dyDescent="0.2">
      <c r="I1447" s="249"/>
      <c r="J1447" s="249"/>
      <c r="K1447" s="249"/>
      <c r="L1447" s="249"/>
    </row>
    <row r="1448" spans="9:12" x14ac:dyDescent="0.2">
      <c r="I1448" s="249"/>
      <c r="J1448" s="249"/>
      <c r="K1448" s="249"/>
      <c r="L1448" s="249"/>
    </row>
    <row r="1449" spans="9:12" x14ac:dyDescent="0.2">
      <c r="I1449" s="249"/>
      <c r="J1449" s="249"/>
      <c r="K1449" s="249"/>
      <c r="L1449" s="249"/>
    </row>
    <row r="1450" spans="9:12" x14ac:dyDescent="0.2">
      <c r="I1450" s="249"/>
      <c r="J1450" s="249"/>
      <c r="K1450" s="249"/>
      <c r="L1450" s="249"/>
    </row>
    <row r="1451" spans="9:12" x14ac:dyDescent="0.2">
      <c r="I1451" s="249"/>
      <c r="J1451" s="249"/>
      <c r="K1451" s="249"/>
      <c r="L1451" s="249"/>
    </row>
    <row r="1452" spans="9:12" x14ac:dyDescent="0.2">
      <c r="I1452" s="249"/>
      <c r="J1452" s="249"/>
      <c r="K1452" s="249"/>
      <c r="L1452" s="249"/>
    </row>
    <row r="1453" spans="9:12" x14ac:dyDescent="0.2">
      <c r="I1453" s="249"/>
      <c r="J1453" s="249"/>
      <c r="K1453" s="249"/>
      <c r="L1453" s="249"/>
    </row>
    <row r="1454" spans="9:12" x14ac:dyDescent="0.2">
      <c r="I1454" s="249"/>
      <c r="J1454" s="249"/>
      <c r="K1454" s="249"/>
      <c r="L1454" s="249"/>
    </row>
    <row r="1455" spans="9:12" x14ac:dyDescent="0.2">
      <c r="I1455" s="249"/>
      <c r="J1455" s="249"/>
      <c r="K1455" s="249"/>
      <c r="L1455" s="249"/>
    </row>
    <row r="1456" spans="9:12" x14ac:dyDescent="0.2">
      <c r="I1456" s="249"/>
      <c r="J1456" s="249"/>
      <c r="K1456" s="249"/>
      <c r="L1456" s="249"/>
    </row>
    <row r="1457" spans="9:12" x14ac:dyDescent="0.2">
      <c r="I1457" s="249"/>
      <c r="J1457" s="249"/>
      <c r="K1457" s="249"/>
      <c r="L1457" s="249"/>
    </row>
    <row r="1458" spans="9:12" x14ac:dyDescent="0.2">
      <c r="I1458" s="249"/>
      <c r="J1458" s="249"/>
      <c r="K1458" s="249"/>
      <c r="L1458" s="249"/>
    </row>
    <row r="1459" spans="9:12" x14ac:dyDescent="0.2">
      <c r="I1459" s="249"/>
      <c r="J1459" s="249"/>
      <c r="K1459" s="249"/>
      <c r="L1459" s="249"/>
    </row>
    <row r="1460" spans="9:12" x14ac:dyDescent="0.2">
      <c r="I1460" s="249"/>
      <c r="J1460" s="249"/>
      <c r="K1460" s="249"/>
      <c r="L1460" s="249"/>
    </row>
    <row r="1461" spans="9:12" x14ac:dyDescent="0.2">
      <c r="I1461" s="249"/>
      <c r="J1461" s="249"/>
      <c r="K1461" s="249"/>
      <c r="L1461" s="249"/>
    </row>
    <row r="1462" spans="9:12" x14ac:dyDescent="0.2">
      <c r="I1462" s="249"/>
      <c r="J1462" s="249"/>
      <c r="K1462" s="249"/>
      <c r="L1462" s="249"/>
    </row>
    <row r="1463" spans="9:12" x14ac:dyDescent="0.2">
      <c r="I1463" s="249"/>
      <c r="J1463" s="249"/>
      <c r="K1463" s="249"/>
      <c r="L1463" s="249"/>
    </row>
    <row r="1464" spans="9:12" x14ac:dyDescent="0.2">
      <c r="I1464" s="249"/>
      <c r="J1464" s="249"/>
      <c r="K1464" s="249"/>
      <c r="L1464" s="249"/>
    </row>
    <row r="1465" spans="9:12" x14ac:dyDescent="0.2">
      <c r="I1465" s="249"/>
      <c r="J1465" s="249"/>
      <c r="K1465" s="249"/>
      <c r="L1465" s="249"/>
    </row>
    <row r="1466" spans="9:12" x14ac:dyDescent="0.2">
      <c r="I1466" s="249"/>
      <c r="J1466" s="249"/>
      <c r="K1466" s="249"/>
      <c r="L1466" s="249"/>
    </row>
    <row r="1467" spans="9:12" x14ac:dyDescent="0.2">
      <c r="I1467" s="249"/>
      <c r="J1467" s="249"/>
      <c r="K1467" s="249"/>
      <c r="L1467" s="249"/>
    </row>
    <row r="1468" spans="9:12" x14ac:dyDescent="0.2">
      <c r="I1468" s="249"/>
      <c r="J1468" s="249"/>
      <c r="K1468" s="249"/>
      <c r="L1468" s="249"/>
    </row>
    <row r="1469" spans="9:12" x14ac:dyDescent="0.2">
      <c r="I1469" s="249"/>
      <c r="J1469" s="249"/>
      <c r="K1469" s="249"/>
      <c r="L1469" s="249"/>
    </row>
    <row r="1470" spans="9:12" x14ac:dyDescent="0.2">
      <c r="I1470" s="249"/>
      <c r="J1470" s="249"/>
      <c r="K1470" s="249"/>
      <c r="L1470" s="249"/>
    </row>
    <row r="1471" spans="9:12" x14ac:dyDescent="0.2">
      <c r="I1471" s="249"/>
      <c r="J1471" s="249"/>
      <c r="K1471" s="249"/>
      <c r="L1471" s="249"/>
    </row>
    <row r="1472" spans="9:12" x14ac:dyDescent="0.2">
      <c r="I1472" s="249"/>
      <c r="J1472" s="249"/>
      <c r="K1472" s="249"/>
      <c r="L1472" s="249"/>
    </row>
    <row r="1473" spans="9:12" x14ac:dyDescent="0.2">
      <c r="I1473" s="249"/>
      <c r="J1473" s="249"/>
      <c r="K1473" s="249"/>
      <c r="L1473" s="249"/>
    </row>
    <row r="1474" spans="9:12" x14ac:dyDescent="0.2">
      <c r="I1474" s="249"/>
      <c r="J1474" s="249"/>
      <c r="K1474" s="249"/>
      <c r="L1474" s="249"/>
    </row>
    <row r="1475" spans="9:12" x14ac:dyDescent="0.2">
      <c r="I1475" s="249"/>
      <c r="J1475" s="249"/>
      <c r="K1475" s="249"/>
      <c r="L1475" s="249"/>
    </row>
    <row r="1476" spans="9:12" x14ac:dyDescent="0.2">
      <c r="I1476" s="249"/>
      <c r="J1476" s="249"/>
      <c r="K1476" s="249"/>
      <c r="L1476" s="249"/>
    </row>
    <row r="1477" spans="9:12" x14ac:dyDescent="0.2">
      <c r="I1477" s="249"/>
      <c r="J1477" s="249"/>
      <c r="K1477" s="249"/>
      <c r="L1477" s="249"/>
    </row>
    <row r="1478" spans="9:12" x14ac:dyDescent="0.2">
      <c r="I1478" s="249"/>
      <c r="J1478" s="249"/>
      <c r="K1478" s="249"/>
      <c r="L1478" s="249"/>
    </row>
    <row r="1479" spans="9:12" x14ac:dyDescent="0.2">
      <c r="I1479" s="249"/>
      <c r="J1479" s="249"/>
      <c r="K1479" s="249"/>
      <c r="L1479" s="249"/>
    </row>
    <row r="1480" spans="9:12" x14ac:dyDescent="0.2">
      <c r="I1480" s="249"/>
      <c r="J1480" s="249"/>
      <c r="K1480" s="249"/>
      <c r="L1480" s="249"/>
    </row>
    <row r="1481" spans="9:12" x14ac:dyDescent="0.2">
      <c r="I1481" s="249"/>
      <c r="J1481" s="249"/>
      <c r="K1481" s="249"/>
      <c r="L1481" s="249"/>
    </row>
    <row r="1482" spans="9:12" x14ac:dyDescent="0.2">
      <c r="I1482" s="249"/>
      <c r="J1482" s="249"/>
      <c r="K1482" s="249"/>
      <c r="L1482" s="249"/>
    </row>
    <row r="1483" spans="9:12" x14ac:dyDescent="0.2">
      <c r="I1483" s="249"/>
      <c r="J1483" s="249"/>
      <c r="K1483" s="249"/>
      <c r="L1483" s="249"/>
    </row>
    <row r="1484" spans="9:12" x14ac:dyDescent="0.2">
      <c r="I1484" s="249"/>
      <c r="J1484" s="249"/>
      <c r="K1484" s="249"/>
      <c r="L1484" s="249"/>
    </row>
    <row r="1485" spans="9:12" x14ac:dyDescent="0.2">
      <c r="I1485" s="249"/>
      <c r="J1485" s="249"/>
      <c r="K1485" s="249"/>
      <c r="L1485" s="249"/>
    </row>
    <row r="1486" spans="9:12" x14ac:dyDescent="0.2">
      <c r="I1486" s="249"/>
      <c r="J1486" s="249"/>
      <c r="K1486" s="249"/>
      <c r="L1486" s="249"/>
    </row>
    <row r="1487" spans="9:12" x14ac:dyDescent="0.2">
      <c r="I1487" s="249"/>
      <c r="J1487" s="249"/>
      <c r="K1487" s="249"/>
      <c r="L1487" s="249"/>
    </row>
    <row r="1488" spans="9:12" x14ac:dyDescent="0.2">
      <c r="I1488" s="249"/>
      <c r="J1488" s="249"/>
      <c r="K1488" s="249"/>
      <c r="L1488" s="249"/>
    </row>
    <row r="1489" spans="9:12" x14ac:dyDescent="0.2">
      <c r="I1489" s="249"/>
      <c r="J1489" s="249"/>
      <c r="K1489" s="249"/>
      <c r="L1489" s="249"/>
    </row>
    <row r="1490" spans="9:12" x14ac:dyDescent="0.2">
      <c r="I1490" s="249"/>
      <c r="J1490" s="249"/>
      <c r="K1490" s="249"/>
      <c r="L1490" s="249"/>
    </row>
    <row r="1491" spans="9:12" x14ac:dyDescent="0.2">
      <c r="I1491" s="249"/>
      <c r="J1491" s="249"/>
      <c r="K1491" s="249"/>
      <c r="L1491" s="249"/>
    </row>
    <row r="1492" spans="9:12" x14ac:dyDescent="0.2">
      <c r="I1492" s="249"/>
      <c r="J1492" s="249"/>
      <c r="K1492" s="249"/>
      <c r="L1492" s="249"/>
    </row>
    <row r="1493" spans="9:12" x14ac:dyDescent="0.2">
      <c r="I1493" s="249"/>
      <c r="J1493" s="249"/>
      <c r="K1493" s="249"/>
      <c r="L1493" s="249"/>
    </row>
    <row r="1494" spans="9:12" x14ac:dyDescent="0.2">
      <c r="I1494" s="249"/>
      <c r="J1494" s="249"/>
      <c r="K1494" s="249"/>
      <c r="L1494" s="249"/>
    </row>
    <row r="1495" spans="9:12" x14ac:dyDescent="0.2">
      <c r="I1495" s="249"/>
      <c r="J1495" s="249"/>
      <c r="K1495" s="249"/>
      <c r="L1495" s="249"/>
    </row>
    <row r="1496" spans="9:12" x14ac:dyDescent="0.2">
      <c r="I1496" s="249"/>
      <c r="J1496" s="249"/>
      <c r="K1496" s="249"/>
      <c r="L1496" s="249"/>
    </row>
    <row r="1497" spans="9:12" x14ac:dyDescent="0.2">
      <c r="I1497" s="249"/>
      <c r="J1497" s="249"/>
      <c r="K1497" s="249"/>
      <c r="L1497" s="249"/>
    </row>
    <row r="1498" spans="9:12" x14ac:dyDescent="0.2">
      <c r="I1498" s="249"/>
      <c r="J1498" s="249"/>
      <c r="K1498" s="249"/>
      <c r="L1498" s="249"/>
    </row>
    <row r="1499" spans="9:12" x14ac:dyDescent="0.2">
      <c r="I1499" s="249"/>
      <c r="J1499" s="249"/>
      <c r="K1499" s="249"/>
      <c r="L1499" s="249"/>
    </row>
    <row r="1500" spans="9:12" x14ac:dyDescent="0.2">
      <c r="I1500" s="249"/>
      <c r="J1500" s="249"/>
      <c r="K1500" s="249"/>
      <c r="L1500" s="249"/>
    </row>
    <row r="1501" spans="9:12" x14ac:dyDescent="0.2">
      <c r="I1501" s="249"/>
      <c r="J1501" s="249"/>
      <c r="K1501" s="249"/>
      <c r="L1501" s="249"/>
    </row>
    <row r="1502" spans="9:12" x14ac:dyDescent="0.2">
      <c r="I1502" s="249"/>
      <c r="J1502" s="249"/>
      <c r="K1502" s="249"/>
      <c r="L1502" s="249"/>
    </row>
    <row r="1503" spans="9:12" x14ac:dyDescent="0.2">
      <c r="I1503" s="249"/>
      <c r="J1503" s="249"/>
      <c r="K1503" s="249"/>
      <c r="L1503" s="249"/>
    </row>
    <row r="1504" spans="9:12" x14ac:dyDescent="0.2">
      <c r="I1504" s="249"/>
      <c r="J1504" s="249"/>
      <c r="K1504" s="249"/>
      <c r="L1504" s="249"/>
    </row>
    <row r="1505" spans="9:12" x14ac:dyDescent="0.2">
      <c r="I1505" s="249"/>
      <c r="J1505" s="249"/>
      <c r="K1505" s="249"/>
      <c r="L1505" s="249"/>
    </row>
    <row r="1506" spans="9:12" x14ac:dyDescent="0.2">
      <c r="I1506" s="249"/>
      <c r="J1506" s="249"/>
      <c r="K1506" s="249"/>
      <c r="L1506" s="249"/>
    </row>
    <row r="1507" spans="9:12" x14ac:dyDescent="0.2">
      <c r="I1507" s="249"/>
      <c r="J1507" s="249"/>
      <c r="K1507" s="249"/>
      <c r="L1507" s="249"/>
    </row>
    <row r="1508" spans="9:12" x14ac:dyDescent="0.2">
      <c r="I1508" s="249"/>
      <c r="J1508" s="249"/>
      <c r="K1508" s="249"/>
      <c r="L1508" s="249"/>
    </row>
    <row r="1509" spans="9:12" x14ac:dyDescent="0.2">
      <c r="I1509" s="249"/>
      <c r="J1509" s="249"/>
      <c r="K1509" s="249"/>
      <c r="L1509" s="249"/>
    </row>
    <row r="1510" spans="9:12" x14ac:dyDescent="0.2">
      <c r="I1510" s="249"/>
      <c r="J1510" s="249"/>
      <c r="K1510" s="249"/>
      <c r="L1510" s="249"/>
    </row>
    <row r="1511" spans="9:12" x14ac:dyDescent="0.2">
      <c r="I1511" s="249"/>
      <c r="J1511" s="249"/>
      <c r="K1511" s="249"/>
      <c r="L1511" s="249"/>
    </row>
    <row r="1512" spans="9:12" x14ac:dyDescent="0.2">
      <c r="I1512" s="249"/>
      <c r="J1512" s="249"/>
      <c r="K1512" s="249"/>
      <c r="L1512" s="249"/>
    </row>
    <row r="1513" spans="9:12" x14ac:dyDescent="0.2">
      <c r="I1513" s="249"/>
      <c r="J1513" s="249"/>
      <c r="K1513" s="249"/>
      <c r="L1513" s="249"/>
    </row>
    <row r="1514" spans="9:12" x14ac:dyDescent="0.2">
      <c r="I1514" s="249"/>
      <c r="J1514" s="249"/>
      <c r="K1514" s="249"/>
      <c r="L1514" s="249"/>
    </row>
    <row r="1515" spans="9:12" x14ac:dyDescent="0.2">
      <c r="I1515" s="249"/>
      <c r="J1515" s="249"/>
      <c r="K1515" s="249"/>
      <c r="L1515" s="249"/>
    </row>
    <row r="1516" spans="9:12" x14ac:dyDescent="0.2">
      <c r="I1516" s="249"/>
      <c r="J1516" s="249"/>
      <c r="K1516" s="249"/>
      <c r="L1516" s="249"/>
    </row>
    <row r="1517" spans="9:12" x14ac:dyDescent="0.2">
      <c r="I1517" s="249"/>
      <c r="J1517" s="249"/>
      <c r="K1517" s="249"/>
      <c r="L1517" s="249"/>
    </row>
    <row r="1518" spans="9:12" x14ac:dyDescent="0.2">
      <c r="I1518" s="249"/>
      <c r="J1518" s="249"/>
      <c r="K1518" s="249"/>
      <c r="L1518" s="249"/>
    </row>
    <row r="1519" spans="9:12" x14ac:dyDescent="0.2">
      <c r="I1519" s="249"/>
      <c r="J1519" s="249"/>
      <c r="K1519" s="249"/>
      <c r="L1519" s="249"/>
    </row>
    <row r="1520" spans="9:12" x14ac:dyDescent="0.2">
      <c r="I1520" s="249"/>
      <c r="J1520" s="249"/>
      <c r="K1520" s="249"/>
      <c r="L1520" s="249"/>
    </row>
    <row r="1521" spans="9:12" x14ac:dyDescent="0.2">
      <c r="I1521" s="249"/>
      <c r="J1521" s="249"/>
      <c r="K1521" s="249"/>
      <c r="L1521" s="249"/>
    </row>
    <row r="1522" spans="9:12" x14ac:dyDescent="0.2">
      <c r="I1522" s="249"/>
      <c r="J1522" s="249"/>
      <c r="K1522" s="249"/>
      <c r="L1522" s="249"/>
    </row>
    <row r="1523" spans="9:12" x14ac:dyDescent="0.2">
      <c r="I1523" s="249"/>
      <c r="J1523" s="249"/>
      <c r="K1523" s="249"/>
      <c r="L1523" s="249"/>
    </row>
    <row r="1524" spans="9:12" x14ac:dyDescent="0.2">
      <c r="I1524" s="249"/>
      <c r="J1524" s="249"/>
      <c r="K1524" s="249"/>
      <c r="L1524" s="249"/>
    </row>
    <row r="1525" spans="9:12" x14ac:dyDescent="0.2">
      <c r="I1525" s="249"/>
      <c r="J1525" s="249"/>
      <c r="K1525" s="249"/>
      <c r="L1525" s="249"/>
    </row>
    <row r="1526" spans="9:12" x14ac:dyDescent="0.2">
      <c r="I1526" s="249"/>
      <c r="J1526" s="249"/>
      <c r="K1526" s="249"/>
      <c r="L1526" s="249"/>
    </row>
    <row r="1527" spans="9:12" x14ac:dyDescent="0.2">
      <c r="I1527" s="249"/>
      <c r="J1527" s="249"/>
      <c r="K1527" s="249"/>
      <c r="L1527" s="249"/>
    </row>
    <row r="1528" spans="9:12" x14ac:dyDescent="0.2">
      <c r="I1528" s="249"/>
      <c r="J1528" s="249"/>
      <c r="K1528" s="249"/>
      <c r="L1528" s="249"/>
    </row>
    <row r="1529" spans="9:12" x14ac:dyDescent="0.2">
      <c r="I1529" s="249"/>
      <c r="J1529" s="249"/>
      <c r="K1529" s="249"/>
      <c r="L1529" s="249"/>
    </row>
    <row r="1530" spans="9:12" x14ac:dyDescent="0.2">
      <c r="I1530" s="249"/>
      <c r="J1530" s="249"/>
      <c r="K1530" s="249"/>
      <c r="L1530" s="249"/>
    </row>
    <row r="1531" spans="9:12" x14ac:dyDescent="0.2">
      <c r="I1531" s="249"/>
      <c r="J1531" s="249"/>
      <c r="K1531" s="249"/>
      <c r="L1531" s="249"/>
    </row>
    <row r="1532" spans="9:12" x14ac:dyDescent="0.2">
      <c r="I1532" s="249"/>
      <c r="J1532" s="249"/>
      <c r="K1532" s="249"/>
      <c r="L1532" s="249"/>
    </row>
    <row r="1533" spans="9:12" x14ac:dyDescent="0.2">
      <c r="I1533" s="249"/>
      <c r="J1533" s="249"/>
      <c r="K1533" s="249"/>
      <c r="L1533" s="249"/>
    </row>
    <row r="1534" spans="9:12" x14ac:dyDescent="0.2">
      <c r="I1534" s="249"/>
      <c r="J1534" s="249"/>
      <c r="K1534" s="249"/>
      <c r="L1534" s="249"/>
    </row>
    <row r="1535" spans="9:12" x14ac:dyDescent="0.2">
      <c r="I1535" s="249"/>
      <c r="J1535" s="249"/>
      <c r="K1535" s="249"/>
      <c r="L1535" s="249"/>
    </row>
    <row r="1536" spans="9:12" x14ac:dyDescent="0.2">
      <c r="I1536" s="249"/>
      <c r="J1536" s="249"/>
      <c r="K1536" s="249"/>
      <c r="L1536" s="249"/>
    </row>
    <row r="1537" spans="9:12" x14ac:dyDescent="0.2">
      <c r="I1537" s="249"/>
      <c r="J1537" s="249"/>
      <c r="K1537" s="249"/>
      <c r="L1537" s="249"/>
    </row>
    <row r="1538" spans="9:12" x14ac:dyDescent="0.2">
      <c r="I1538" s="249"/>
      <c r="J1538" s="249"/>
      <c r="K1538" s="249"/>
      <c r="L1538" s="249"/>
    </row>
    <row r="1539" spans="9:12" x14ac:dyDescent="0.2">
      <c r="I1539" s="249"/>
      <c r="J1539" s="249"/>
      <c r="K1539" s="249"/>
      <c r="L1539" s="249"/>
    </row>
    <row r="1540" spans="9:12" x14ac:dyDescent="0.2">
      <c r="I1540" s="249"/>
      <c r="J1540" s="249"/>
      <c r="K1540" s="249"/>
      <c r="L1540" s="249"/>
    </row>
    <row r="1541" spans="9:12" x14ac:dyDescent="0.2">
      <c r="I1541" s="249"/>
      <c r="J1541" s="249"/>
      <c r="K1541" s="249"/>
      <c r="L1541" s="249"/>
    </row>
    <row r="1542" spans="9:12" x14ac:dyDescent="0.2">
      <c r="I1542" s="249"/>
      <c r="J1542" s="249"/>
      <c r="K1542" s="249"/>
      <c r="L1542" s="249"/>
    </row>
    <row r="1543" spans="9:12" x14ac:dyDescent="0.2">
      <c r="I1543" s="249"/>
      <c r="J1543" s="249"/>
      <c r="K1543" s="249"/>
      <c r="L1543" s="249"/>
    </row>
    <row r="1544" spans="9:12" x14ac:dyDescent="0.2">
      <c r="I1544" s="249"/>
      <c r="J1544" s="249"/>
      <c r="K1544" s="249"/>
      <c r="L1544" s="249"/>
    </row>
    <row r="1545" spans="9:12" x14ac:dyDescent="0.2">
      <c r="I1545" s="249"/>
      <c r="J1545" s="249"/>
      <c r="K1545" s="249"/>
      <c r="L1545" s="249"/>
    </row>
    <row r="1546" spans="9:12" x14ac:dyDescent="0.2">
      <c r="I1546" s="249"/>
      <c r="J1546" s="249"/>
      <c r="K1546" s="249"/>
      <c r="L1546" s="249"/>
    </row>
    <row r="1547" spans="9:12" x14ac:dyDescent="0.2">
      <c r="I1547" s="249"/>
      <c r="J1547" s="249"/>
      <c r="K1547" s="249"/>
      <c r="L1547" s="249"/>
    </row>
    <row r="1548" spans="9:12" x14ac:dyDescent="0.2">
      <c r="I1548" s="249"/>
      <c r="J1548" s="249"/>
      <c r="K1548" s="249"/>
      <c r="L1548" s="249"/>
    </row>
    <row r="1549" spans="9:12" x14ac:dyDescent="0.2">
      <c r="I1549" s="249"/>
      <c r="J1549" s="249"/>
      <c r="K1549" s="249"/>
      <c r="L1549" s="249"/>
    </row>
    <row r="1550" spans="9:12" x14ac:dyDescent="0.2">
      <c r="I1550" s="249"/>
      <c r="J1550" s="249"/>
      <c r="K1550" s="249"/>
      <c r="L1550" s="249"/>
    </row>
    <row r="1551" spans="9:12" x14ac:dyDescent="0.2">
      <c r="I1551" s="249"/>
      <c r="J1551" s="249"/>
      <c r="K1551" s="249"/>
      <c r="L1551" s="249"/>
    </row>
    <row r="1552" spans="9:12" x14ac:dyDescent="0.2">
      <c r="I1552" s="249"/>
      <c r="J1552" s="249"/>
      <c r="K1552" s="249"/>
      <c r="L1552" s="249"/>
    </row>
    <row r="1553" spans="9:12" x14ac:dyDescent="0.2">
      <c r="I1553" s="249"/>
      <c r="J1553" s="249"/>
      <c r="K1553" s="249"/>
      <c r="L1553" s="249"/>
    </row>
    <row r="1554" spans="9:12" x14ac:dyDescent="0.2">
      <c r="I1554" s="249"/>
      <c r="J1554" s="249"/>
      <c r="K1554" s="249"/>
      <c r="L1554" s="249"/>
    </row>
    <row r="1555" spans="9:12" x14ac:dyDescent="0.2">
      <c r="I1555" s="249"/>
      <c r="J1555" s="249"/>
      <c r="K1555" s="249"/>
      <c r="L1555" s="249"/>
    </row>
    <row r="1556" spans="9:12" x14ac:dyDescent="0.2">
      <c r="I1556" s="249"/>
      <c r="J1556" s="249"/>
      <c r="K1556" s="249"/>
      <c r="L1556" s="249"/>
    </row>
    <row r="1557" spans="9:12" x14ac:dyDescent="0.2">
      <c r="I1557" s="249"/>
      <c r="J1557" s="249"/>
      <c r="K1557" s="249"/>
      <c r="L1557" s="249"/>
    </row>
    <row r="1558" spans="9:12" x14ac:dyDescent="0.2">
      <c r="I1558" s="249"/>
      <c r="J1558" s="249"/>
      <c r="K1558" s="249"/>
      <c r="L1558" s="249"/>
    </row>
    <row r="1559" spans="9:12" x14ac:dyDescent="0.2">
      <c r="I1559" s="249"/>
      <c r="J1559" s="249"/>
      <c r="K1559" s="249"/>
      <c r="L1559" s="249"/>
    </row>
    <row r="1560" spans="9:12" x14ac:dyDescent="0.2">
      <c r="I1560" s="249"/>
      <c r="J1560" s="249"/>
      <c r="K1560" s="249"/>
      <c r="L1560" s="249"/>
    </row>
    <row r="1561" spans="9:12" x14ac:dyDescent="0.2">
      <c r="I1561" s="249"/>
      <c r="J1561" s="249"/>
      <c r="K1561" s="249"/>
      <c r="L1561" s="249"/>
    </row>
    <row r="1562" spans="9:12" x14ac:dyDescent="0.2">
      <c r="I1562" s="249"/>
      <c r="J1562" s="249"/>
      <c r="K1562" s="249"/>
      <c r="L1562" s="249"/>
    </row>
    <row r="1563" spans="9:12" x14ac:dyDescent="0.2">
      <c r="I1563" s="249"/>
      <c r="J1563" s="249"/>
      <c r="K1563" s="249"/>
      <c r="L1563" s="249"/>
    </row>
    <row r="1564" spans="9:12" x14ac:dyDescent="0.2">
      <c r="I1564" s="249"/>
      <c r="J1564" s="249"/>
      <c r="K1564" s="249"/>
      <c r="L1564" s="249"/>
    </row>
    <row r="1565" spans="9:12" x14ac:dyDescent="0.2">
      <c r="I1565" s="249"/>
      <c r="J1565" s="249"/>
      <c r="K1565" s="249"/>
      <c r="L1565" s="249"/>
    </row>
    <row r="1566" spans="9:12" x14ac:dyDescent="0.2">
      <c r="I1566" s="249"/>
      <c r="J1566" s="249"/>
      <c r="K1566" s="249"/>
      <c r="L1566" s="249"/>
    </row>
    <row r="1567" spans="9:12" x14ac:dyDescent="0.2">
      <c r="I1567" s="249"/>
      <c r="J1567" s="249"/>
      <c r="K1567" s="249"/>
      <c r="L1567" s="249"/>
    </row>
    <row r="1568" spans="9:12" x14ac:dyDescent="0.2">
      <c r="I1568" s="249"/>
      <c r="J1568" s="249"/>
      <c r="K1568" s="249"/>
      <c r="L1568" s="249"/>
    </row>
    <row r="1569" spans="9:12" x14ac:dyDescent="0.2">
      <c r="I1569" s="249"/>
      <c r="J1569" s="249"/>
      <c r="K1569" s="249"/>
      <c r="L1569" s="249"/>
    </row>
    <row r="1570" spans="9:12" x14ac:dyDescent="0.2">
      <c r="I1570" s="249"/>
      <c r="J1570" s="249"/>
      <c r="K1570" s="249"/>
      <c r="L1570" s="249"/>
    </row>
    <row r="1571" spans="9:12" x14ac:dyDescent="0.2">
      <c r="I1571" s="249"/>
      <c r="J1571" s="249"/>
      <c r="K1571" s="249"/>
      <c r="L1571" s="249"/>
    </row>
    <row r="1572" spans="9:12" x14ac:dyDescent="0.2">
      <c r="I1572" s="249"/>
      <c r="J1572" s="249"/>
      <c r="K1572" s="249"/>
      <c r="L1572" s="249"/>
    </row>
    <row r="1573" spans="9:12" x14ac:dyDescent="0.2">
      <c r="I1573" s="249"/>
      <c r="J1573" s="249"/>
      <c r="K1573" s="249"/>
      <c r="L1573" s="249"/>
    </row>
    <row r="1574" spans="9:12" x14ac:dyDescent="0.2">
      <c r="I1574" s="249"/>
      <c r="J1574" s="249"/>
      <c r="K1574" s="249"/>
      <c r="L1574" s="249"/>
    </row>
    <row r="1575" spans="9:12" x14ac:dyDescent="0.2">
      <c r="I1575" s="249"/>
      <c r="J1575" s="249"/>
      <c r="K1575" s="249"/>
      <c r="L1575" s="249"/>
    </row>
    <row r="1576" spans="9:12" x14ac:dyDescent="0.2">
      <c r="I1576" s="249"/>
      <c r="J1576" s="249"/>
      <c r="K1576" s="249"/>
      <c r="L1576" s="249"/>
    </row>
    <row r="1577" spans="9:12" x14ac:dyDescent="0.2">
      <c r="I1577" s="249"/>
      <c r="J1577" s="249"/>
      <c r="K1577" s="249"/>
      <c r="L1577" s="249"/>
    </row>
    <row r="1578" spans="9:12" x14ac:dyDescent="0.2">
      <c r="I1578" s="249"/>
      <c r="J1578" s="249"/>
      <c r="K1578" s="249"/>
      <c r="L1578" s="249"/>
    </row>
    <row r="1579" spans="9:12" x14ac:dyDescent="0.2">
      <c r="I1579" s="249"/>
      <c r="J1579" s="249"/>
      <c r="K1579" s="249"/>
      <c r="L1579" s="249"/>
    </row>
    <row r="1580" spans="9:12" x14ac:dyDescent="0.2">
      <c r="I1580" s="249"/>
      <c r="J1580" s="249"/>
      <c r="K1580" s="249"/>
      <c r="L1580" s="249"/>
    </row>
    <row r="1581" spans="9:12" x14ac:dyDescent="0.2">
      <c r="I1581" s="249"/>
      <c r="J1581" s="249"/>
      <c r="K1581" s="249"/>
      <c r="L1581" s="249"/>
    </row>
    <row r="1582" spans="9:12" x14ac:dyDescent="0.2">
      <c r="I1582" s="249"/>
      <c r="J1582" s="249"/>
      <c r="K1582" s="249"/>
      <c r="L1582" s="249"/>
    </row>
    <row r="1583" spans="9:12" x14ac:dyDescent="0.2">
      <c r="I1583" s="249"/>
      <c r="J1583" s="249"/>
      <c r="K1583" s="249"/>
      <c r="L1583" s="249"/>
    </row>
    <row r="1584" spans="9:12" x14ac:dyDescent="0.2">
      <c r="I1584" s="249"/>
      <c r="J1584" s="249"/>
      <c r="K1584" s="249"/>
      <c r="L1584" s="249"/>
    </row>
    <row r="1585" spans="9:12" x14ac:dyDescent="0.2">
      <c r="I1585" s="249"/>
      <c r="J1585" s="249"/>
      <c r="K1585" s="249"/>
      <c r="L1585" s="249"/>
    </row>
    <row r="1586" spans="9:12" x14ac:dyDescent="0.2">
      <c r="I1586" s="249"/>
      <c r="J1586" s="249"/>
      <c r="K1586" s="249"/>
      <c r="L1586" s="249"/>
    </row>
    <row r="1587" spans="9:12" x14ac:dyDescent="0.2">
      <c r="I1587" s="249"/>
      <c r="J1587" s="249"/>
      <c r="K1587" s="249"/>
      <c r="L1587" s="249"/>
    </row>
    <row r="1588" spans="9:12" x14ac:dyDescent="0.2">
      <c r="I1588" s="249"/>
      <c r="J1588" s="249"/>
      <c r="K1588" s="249"/>
      <c r="L1588" s="249"/>
    </row>
    <row r="1589" spans="9:12" x14ac:dyDescent="0.2">
      <c r="I1589" s="249"/>
      <c r="J1589" s="249"/>
      <c r="K1589" s="249"/>
      <c r="L1589" s="249"/>
    </row>
    <row r="1590" spans="9:12" x14ac:dyDescent="0.2">
      <c r="I1590" s="249"/>
      <c r="J1590" s="249"/>
      <c r="K1590" s="249"/>
      <c r="L1590" s="249"/>
    </row>
    <row r="1591" spans="9:12" x14ac:dyDescent="0.2">
      <c r="I1591" s="249"/>
      <c r="J1591" s="249"/>
      <c r="K1591" s="249"/>
      <c r="L1591" s="249"/>
    </row>
    <row r="1592" spans="9:12" x14ac:dyDescent="0.2">
      <c r="I1592" s="249"/>
      <c r="J1592" s="249"/>
      <c r="K1592" s="249"/>
      <c r="L1592" s="249"/>
    </row>
    <row r="1593" spans="9:12" x14ac:dyDescent="0.2">
      <c r="I1593" s="249"/>
      <c r="J1593" s="249"/>
      <c r="K1593" s="249"/>
      <c r="L1593" s="249"/>
    </row>
    <row r="1594" spans="9:12" x14ac:dyDescent="0.2">
      <c r="I1594" s="249"/>
      <c r="J1594" s="249"/>
      <c r="K1594" s="249"/>
      <c r="L1594" s="249"/>
    </row>
    <row r="1595" spans="9:12" x14ac:dyDescent="0.2">
      <c r="I1595" s="249"/>
      <c r="J1595" s="249"/>
      <c r="K1595" s="249"/>
      <c r="L1595" s="249"/>
    </row>
    <row r="1596" spans="9:12" x14ac:dyDescent="0.2">
      <c r="I1596" s="249"/>
      <c r="J1596" s="249"/>
      <c r="K1596" s="249"/>
      <c r="L1596" s="249"/>
    </row>
    <row r="1597" spans="9:12" x14ac:dyDescent="0.2">
      <c r="I1597" s="249"/>
      <c r="J1597" s="249"/>
      <c r="K1597" s="249"/>
      <c r="L1597" s="249"/>
    </row>
    <row r="1598" spans="9:12" x14ac:dyDescent="0.2">
      <c r="I1598" s="249"/>
      <c r="J1598" s="249"/>
      <c r="K1598" s="249"/>
      <c r="L1598" s="249"/>
    </row>
    <row r="1599" spans="9:12" x14ac:dyDescent="0.2">
      <c r="I1599" s="249"/>
      <c r="J1599" s="249"/>
      <c r="K1599" s="249"/>
      <c r="L1599" s="249"/>
    </row>
    <row r="1600" spans="9:12" x14ac:dyDescent="0.2">
      <c r="I1600" s="249"/>
      <c r="J1600" s="249"/>
      <c r="K1600" s="249"/>
      <c r="L1600" s="249"/>
    </row>
    <row r="1601" spans="9:12" x14ac:dyDescent="0.2">
      <c r="I1601" s="249"/>
      <c r="J1601" s="249"/>
      <c r="K1601" s="249"/>
      <c r="L1601" s="249"/>
    </row>
    <row r="1602" spans="9:12" x14ac:dyDescent="0.2">
      <c r="I1602" s="249"/>
      <c r="J1602" s="249"/>
      <c r="K1602" s="249"/>
      <c r="L1602" s="249"/>
    </row>
    <row r="1603" spans="9:12" x14ac:dyDescent="0.2">
      <c r="I1603" s="249"/>
      <c r="J1603" s="249"/>
      <c r="K1603" s="249"/>
      <c r="L1603" s="249"/>
    </row>
    <row r="1604" spans="9:12" x14ac:dyDescent="0.2">
      <c r="I1604" s="249"/>
      <c r="J1604" s="249"/>
      <c r="K1604" s="249"/>
      <c r="L1604" s="249"/>
    </row>
    <row r="1605" spans="9:12" x14ac:dyDescent="0.2">
      <c r="I1605" s="249"/>
      <c r="J1605" s="249"/>
      <c r="K1605" s="249"/>
      <c r="L1605" s="249"/>
    </row>
    <row r="1606" spans="9:12" x14ac:dyDescent="0.2">
      <c r="I1606" s="249"/>
      <c r="J1606" s="249"/>
      <c r="K1606" s="249"/>
      <c r="L1606" s="249"/>
    </row>
    <row r="1607" spans="9:12" x14ac:dyDescent="0.2">
      <c r="I1607" s="249"/>
      <c r="J1607" s="249"/>
      <c r="K1607" s="249"/>
      <c r="L1607" s="249"/>
    </row>
    <row r="1608" spans="9:12" x14ac:dyDescent="0.2">
      <c r="I1608" s="249"/>
      <c r="J1608" s="249"/>
      <c r="K1608" s="249"/>
      <c r="L1608" s="249"/>
    </row>
    <row r="1609" spans="9:12" x14ac:dyDescent="0.2">
      <c r="I1609" s="249"/>
      <c r="J1609" s="249"/>
      <c r="K1609" s="249"/>
      <c r="L1609" s="249"/>
    </row>
    <row r="1610" spans="9:12" x14ac:dyDescent="0.2">
      <c r="I1610" s="249"/>
      <c r="J1610" s="249"/>
      <c r="K1610" s="249"/>
      <c r="L1610" s="249"/>
    </row>
    <row r="1611" spans="9:12" x14ac:dyDescent="0.2">
      <c r="I1611" s="249"/>
      <c r="J1611" s="249"/>
      <c r="K1611" s="249"/>
      <c r="L1611" s="249"/>
    </row>
    <row r="1612" spans="9:12" x14ac:dyDescent="0.2">
      <c r="I1612" s="249"/>
      <c r="J1612" s="249"/>
      <c r="K1612" s="249"/>
      <c r="L1612" s="249"/>
    </row>
    <row r="1613" spans="9:12" x14ac:dyDescent="0.2">
      <c r="I1613" s="249"/>
      <c r="J1613" s="249"/>
      <c r="K1613" s="249"/>
      <c r="L1613" s="249"/>
    </row>
    <row r="1614" spans="9:12" x14ac:dyDescent="0.2">
      <c r="I1614" s="249"/>
      <c r="J1614" s="249"/>
      <c r="K1614" s="249"/>
      <c r="L1614" s="249"/>
    </row>
    <row r="1615" spans="9:12" x14ac:dyDescent="0.2">
      <c r="I1615" s="249"/>
      <c r="J1615" s="249"/>
      <c r="K1615" s="249"/>
      <c r="L1615" s="249"/>
    </row>
    <row r="1616" spans="9:12" x14ac:dyDescent="0.2">
      <c r="I1616" s="249"/>
      <c r="J1616" s="249"/>
      <c r="K1616" s="249"/>
      <c r="L1616" s="249"/>
    </row>
    <row r="1617" spans="9:12" x14ac:dyDescent="0.2">
      <c r="I1617" s="249"/>
      <c r="J1617" s="249"/>
      <c r="K1617" s="249"/>
      <c r="L1617" s="249"/>
    </row>
    <row r="1618" spans="9:12" x14ac:dyDescent="0.2">
      <c r="I1618" s="249"/>
      <c r="J1618" s="249"/>
      <c r="K1618" s="249"/>
      <c r="L1618" s="249"/>
    </row>
    <row r="1619" spans="9:12" x14ac:dyDescent="0.2">
      <c r="I1619" s="249"/>
      <c r="J1619" s="249"/>
      <c r="K1619" s="249"/>
      <c r="L1619" s="249"/>
    </row>
    <row r="1620" spans="9:12" x14ac:dyDescent="0.2">
      <c r="I1620" s="249"/>
      <c r="J1620" s="249"/>
      <c r="K1620" s="249"/>
      <c r="L1620" s="249"/>
    </row>
    <row r="1621" spans="9:12" x14ac:dyDescent="0.2">
      <c r="I1621" s="249"/>
      <c r="J1621" s="249"/>
      <c r="K1621" s="249"/>
      <c r="L1621" s="249"/>
    </row>
    <row r="1622" spans="9:12" x14ac:dyDescent="0.2">
      <c r="I1622" s="249"/>
      <c r="J1622" s="249"/>
      <c r="K1622" s="249"/>
      <c r="L1622" s="249"/>
    </row>
    <row r="1623" spans="9:12" x14ac:dyDescent="0.2">
      <c r="I1623" s="249"/>
      <c r="J1623" s="249"/>
      <c r="K1623" s="249"/>
      <c r="L1623" s="249"/>
    </row>
    <row r="1624" spans="9:12" x14ac:dyDescent="0.2">
      <c r="I1624" s="249"/>
      <c r="J1624" s="249"/>
      <c r="K1624" s="249"/>
      <c r="L1624" s="249"/>
    </row>
    <row r="1625" spans="9:12" x14ac:dyDescent="0.2">
      <c r="I1625" s="249"/>
      <c r="J1625" s="249"/>
      <c r="K1625" s="249"/>
      <c r="L1625" s="249"/>
    </row>
    <row r="1626" spans="9:12" x14ac:dyDescent="0.2">
      <c r="I1626" s="249"/>
      <c r="J1626" s="249"/>
      <c r="K1626" s="249"/>
      <c r="L1626" s="249"/>
    </row>
    <row r="1627" spans="9:12" x14ac:dyDescent="0.2">
      <c r="I1627" s="249"/>
      <c r="J1627" s="249"/>
      <c r="K1627" s="249"/>
      <c r="L1627" s="249"/>
    </row>
    <row r="1628" spans="9:12" x14ac:dyDescent="0.2">
      <c r="I1628" s="249"/>
      <c r="J1628" s="249"/>
      <c r="K1628" s="249"/>
      <c r="L1628" s="249"/>
    </row>
    <row r="1629" spans="9:12" x14ac:dyDescent="0.2">
      <c r="I1629" s="249"/>
      <c r="J1629" s="249"/>
      <c r="K1629" s="249"/>
      <c r="L1629" s="249"/>
    </row>
    <row r="1630" spans="9:12" x14ac:dyDescent="0.2">
      <c r="I1630" s="249"/>
      <c r="J1630" s="249"/>
      <c r="K1630" s="249"/>
      <c r="L1630" s="249"/>
    </row>
    <row r="1631" spans="9:12" x14ac:dyDescent="0.2">
      <c r="I1631" s="249"/>
      <c r="J1631" s="249"/>
      <c r="K1631" s="249"/>
      <c r="L1631" s="249"/>
    </row>
    <row r="1632" spans="9:12" x14ac:dyDescent="0.2">
      <c r="I1632" s="249"/>
      <c r="J1632" s="249"/>
      <c r="K1632" s="249"/>
      <c r="L1632" s="249"/>
    </row>
    <row r="1633" spans="9:12" x14ac:dyDescent="0.2">
      <c r="I1633" s="249"/>
      <c r="J1633" s="249"/>
      <c r="K1633" s="249"/>
      <c r="L1633" s="249"/>
    </row>
    <row r="1634" spans="9:12" x14ac:dyDescent="0.2">
      <c r="I1634" s="249"/>
      <c r="J1634" s="249"/>
      <c r="K1634" s="249"/>
      <c r="L1634" s="249"/>
    </row>
    <row r="1635" spans="9:12" x14ac:dyDescent="0.2">
      <c r="I1635" s="249"/>
      <c r="J1635" s="249"/>
      <c r="K1635" s="249"/>
      <c r="L1635" s="249"/>
    </row>
    <row r="1636" spans="9:12" x14ac:dyDescent="0.2">
      <c r="I1636" s="249"/>
      <c r="J1636" s="249"/>
      <c r="K1636" s="249"/>
      <c r="L1636" s="249"/>
    </row>
    <row r="1637" spans="9:12" x14ac:dyDescent="0.2">
      <c r="I1637" s="249"/>
      <c r="J1637" s="249"/>
      <c r="K1637" s="249"/>
      <c r="L1637" s="249"/>
    </row>
    <row r="1638" spans="9:12" x14ac:dyDescent="0.2">
      <c r="I1638" s="249"/>
      <c r="J1638" s="249"/>
      <c r="K1638" s="249"/>
      <c r="L1638" s="249"/>
    </row>
    <row r="1639" spans="9:12" x14ac:dyDescent="0.2">
      <c r="I1639" s="249"/>
      <c r="J1639" s="249"/>
      <c r="K1639" s="249"/>
      <c r="L1639" s="249"/>
    </row>
    <row r="1640" spans="9:12" x14ac:dyDescent="0.2">
      <c r="I1640" s="249"/>
      <c r="J1640" s="249"/>
      <c r="K1640" s="249"/>
      <c r="L1640" s="249"/>
    </row>
    <row r="1641" spans="9:12" x14ac:dyDescent="0.2">
      <c r="I1641" s="249"/>
      <c r="J1641" s="249"/>
      <c r="K1641" s="249"/>
      <c r="L1641" s="249"/>
    </row>
    <row r="1642" spans="9:12" x14ac:dyDescent="0.2">
      <c r="I1642" s="249"/>
      <c r="J1642" s="249"/>
      <c r="K1642" s="249"/>
      <c r="L1642" s="249"/>
    </row>
    <row r="1643" spans="9:12" x14ac:dyDescent="0.2">
      <c r="I1643" s="249"/>
      <c r="J1643" s="249"/>
      <c r="K1643" s="249"/>
      <c r="L1643" s="249"/>
    </row>
    <row r="1644" spans="9:12" x14ac:dyDescent="0.2">
      <c r="I1644" s="249"/>
      <c r="J1644" s="249"/>
      <c r="K1644" s="249"/>
      <c r="L1644" s="249"/>
    </row>
    <row r="1645" spans="9:12" x14ac:dyDescent="0.2">
      <c r="I1645" s="249"/>
      <c r="J1645" s="249"/>
      <c r="K1645" s="249"/>
      <c r="L1645" s="249"/>
    </row>
    <row r="1646" spans="9:12" x14ac:dyDescent="0.2">
      <c r="I1646" s="249"/>
      <c r="J1646" s="249"/>
      <c r="K1646" s="249"/>
      <c r="L1646" s="249"/>
    </row>
    <row r="1647" spans="9:12" x14ac:dyDescent="0.2">
      <c r="I1647" s="249"/>
      <c r="J1647" s="249"/>
      <c r="K1647" s="249"/>
      <c r="L1647" s="249"/>
    </row>
    <row r="1648" spans="9:12" x14ac:dyDescent="0.2">
      <c r="I1648" s="249"/>
      <c r="J1648" s="249"/>
      <c r="K1648" s="249"/>
      <c r="L1648" s="249"/>
    </row>
    <row r="1649" spans="9:12" x14ac:dyDescent="0.2">
      <c r="I1649" s="249"/>
      <c r="J1649" s="249"/>
      <c r="K1649" s="249"/>
      <c r="L1649" s="249"/>
    </row>
    <row r="1650" spans="9:12" x14ac:dyDescent="0.2">
      <c r="I1650" s="249"/>
      <c r="J1650" s="249"/>
      <c r="K1650" s="249"/>
      <c r="L1650" s="249"/>
    </row>
    <row r="1651" spans="9:12" x14ac:dyDescent="0.2">
      <c r="I1651" s="249"/>
      <c r="J1651" s="249"/>
      <c r="K1651" s="249"/>
      <c r="L1651" s="249"/>
    </row>
    <row r="1652" spans="9:12" x14ac:dyDescent="0.2">
      <c r="I1652" s="249"/>
      <c r="J1652" s="249"/>
      <c r="K1652" s="249"/>
      <c r="L1652" s="249"/>
    </row>
    <row r="1653" spans="9:12" x14ac:dyDescent="0.2">
      <c r="I1653" s="249"/>
      <c r="J1653" s="249"/>
      <c r="K1653" s="249"/>
      <c r="L1653" s="249"/>
    </row>
    <row r="1654" spans="9:12" x14ac:dyDescent="0.2">
      <c r="I1654" s="249"/>
      <c r="J1654" s="249"/>
      <c r="K1654" s="249"/>
      <c r="L1654" s="249"/>
    </row>
    <row r="1655" spans="9:12" x14ac:dyDescent="0.2">
      <c r="I1655" s="249"/>
      <c r="J1655" s="249"/>
      <c r="K1655" s="249"/>
      <c r="L1655" s="249"/>
    </row>
    <row r="1656" spans="9:12" x14ac:dyDescent="0.2">
      <c r="I1656" s="249"/>
      <c r="J1656" s="249"/>
      <c r="K1656" s="249"/>
      <c r="L1656" s="249"/>
    </row>
    <row r="1657" spans="9:12" x14ac:dyDescent="0.2">
      <c r="I1657" s="249"/>
      <c r="J1657" s="249"/>
      <c r="K1657" s="249"/>
      <c r="L1657" s="249"/>
    </row>
    <row r="1658" spans="9:12" x14ac:dyDescent="0.2">
      <c r="I1658" s="249"/>
      <c r="J1658" s="249"/>
      <c r="K1658" s="249"/>
      <c r="L1658" s="249"/>
    </row>
    <row r="1659" spans="9:12" x14ac:dyDescent="0.2">
      <c r="I1659" s="249"/>
      <c r="J1659" s="249"/>
      <c r="K1659" s="249"/>
      <c r="L1659" s="249"/>
    </row>
    <row r="1660" spans="9:12" x14ac:dyDescent="0.2">
      <c r="I1660" s="249"/>
      <c r="J1660" s="249"/>
      <c r="K1660" s="249"/>
      <c r="L1660" s="249"/>
    </row>
    <row r="1661" spans="9:12" x14ac:dyDescent="0.2">
      <c r="I1661" s="249"/>
      <c r="J1661" s="249"/>
      <c r="K1661" s="249"/>
      <c r="L1661" s="249"/>
    </row>
    <row r="1662" spans="9:12" x14ac:dyDescent="0.2">
      <c r="I1662" s="249"/>
      <c r="J1662" s="249"/>
      <c r="K1662" s="249"/>
      <c r="L1662" s="249"/>
    </row>
    <row r="1663" spans="9:12" x14ac:dyDescent="0.2">
      <c r="I1663" s="249"/>
      <c r="J1663" s="249"/>
      <c r="K1663" s="249"/>
      <c r="L1663" s="249"/>
    </row>
    <row r="1664" spans="9:12" x14ac:dyDescent="0.2">
      <c r="I1664" s="249"/>
      <c r="J1664" s="249"/>
      <c r="K1664" s="249"/>
      <c r="L1664" s="249"/>
    </row>
    <row r="1665" spans="9:12" x14ac:dyDescent="0.2">
      <c r="I1665" s="249"/>
      <c r="J1665" s="249"/>
      <c r="K1665" s="249"/>
      <c r="L1665" s="249"/>
    </row>
    <row r="1666" spans="9:12" x14ac:dyDescent="0.2">
      <c r="I1666" s="249"/>
      <c r="J1666" s="249"/>
      <c r="K1666" s="249"/>
      <c r="L1666" s="249"/>
    </row>
    <row r="1667" spans="9:12" x14ac:dyDescent="0.2">
      <c r="I1667" s="249"/>
      <c r="J1667" s="249"/>
      <c r="K1667" s="249"/>
      <c r="L1667" s="249"/>
    </row>
    <row r="1668" spans="9:12" x14ac:dyDescent="0.2">
      <c r="I1668" s="249"/>
      <c r="J1668" s="249"/>
      <c r="K1668" s="249"/>
      <c r="L1668" s="249"/>
    </row>
    <row r="1669" spans="9:12" x14ac:dyDescent="0.2">
      <c r="I1669" s="249"/>
      <c r="J1669" s="249"/>
      <c r="K1669" s="249"/>
      <c r="L1669" s="249"/>
    </row>
    <row r="1670" spans="9:12" x14ac:dyDescent="0.2">
      <c r="I1670" s="249"/>
      <c r="J1670" s="249"/>
      <c r="K1670" s="249"/>
      <c r="L1670" s="249"/>
    </row>
    <row r="1671" spans="9:12" x14ac:dyDescent="0.2">
      <c r="I1671" s="249"/>
      <c r="J1671" s="249"/>
      <c r="K1671" s="249"/>
      <c r="L1671" s="249"/>
    </row>
    <row r="1672" spans="9:12" x14ac:dyDescent="0.2">
      <c r="I1672" s="249"/>
      <c r="J1672" s="249"/>
      <c r="K1672" s="249"/>
      <c r="L1672" s="249"/>
    </row>
    <row r="1673" spans="9:12" x14ac:dyDescent="0.2">
      <c r="I1673" s="249"/>
      <c r="J1673" s="249"/>
      <c r="K1673" s="249"/>
      <c r="L1673" s="249"/>
    </row>
    <row r="1674" spans="9:12" x14ac:dyDescent="0.2">
      <c r="I1674" s="249"/>
      <c r="J1674" s="249"/>
      <c r="K1674" s="249"/>
      <c r="L1674" s="249"/>
    </row>
    <row r="1675" spans="9:12" x14ac:dyDescent="0.2">
      <c r="I1675" s="249"/>
      <c r="J1675" s="249"/>
      <c r="K1675" s="249"/>
      <c r="L1675" s="249"/>
    </row>
    <row r="1676" spans="9:12" x14ac:dyDescent="0.2">
      <c r="I1676" s="249"/>
      <c r="J1676" s="249"/>
      <c r="K1676" s="249"/>
      <c r="L1676" s="249"/>
    </row>
    <row r="1677" spans="9:12" x14ac:dyDescent="0.2">
      <c r="I1677" s="249"/>
      <c r="J1677" s="249"/>
      <c r="K1677" s="249"/>
      <c r="L1677" s="249"/>
    </row>
    <row r="1678" spans="9:12" x14ac:dyDescent="0.2">
      <c r="I1678" s="249"/>
      <c r="J1678" s="249"/>
      <c r="K1678" s="249"/>
      <c r="L1678" s="249"/>
    </row>
    <row r="1679" spans="9:12" x14ac:dyDescent="0.2">
      <c r="I1679" s="249"/>
      <c r="J1679" s="249"/>
      <c r="K1679" s="249"/>
      <c r="L1679" s="249"/>
    </row>
    <row r="1680" spans="9:12" x14ac:dyDescent="0.2">
      <c r="I1680" s="249"/>
      <c r="J1680" s="249"/>
      <c r="K1680" s="249"/>
      <c r="L1680" s="249"/>
    </row>
    <row r="1681" spans="9:12" x14ac:dyDescent="0.2">
      <c r="I1681" s="249"/>
      <c r="J1681" s="249"/>
      <c r="K1681" s="249"/>
      <c r="L1681" s="249"/>
    </row>
    <row r="1682" spans="9:12" x14ac:dyDescent="0.2">
      <c r="I1682" s="249"/>
      <c r="J1682" s="249"/>
      <c r="K1682" s="249"/>
      <c r="L1682" s="249"/>
    </row>
    <row r="1683" spans="9:12" x14ac:dyDescent="0.2">
      <c r="I1683" s="249"/>
      <c r="J1683" s="249"/>
      <c r="K1683" s="249"/>
      <c r="L1683" s="249"/>
    </row>
    <row r="1684" spans="9:12" x14ac:dyDescent="0.2">
      <c r="I1684" s="249"/>
      <c r="J1684" s="249"/>
      <c r="K1684" s="249"/>
      <c r="L1684" s="249"/>
    </row>
    <row r="1685" spans="9:12" x14ac:dyDescent="0.2">
      <c r="I1685" s="249"/>
      <c r="J1685" s="249"/>
      <c r="K1685" s="249"/>
      <c r="L1685" s="249"/>
    </row>
    <row r="1686" spans="9:12" x14ac:dyDescent="0.2">
      <c r="I1686" s="249"/>
      <c r="J1686" s="249"/>
      <c r="K1686" s="249"/>
      <c r="L1686" s="249"/>
    </row>
    <row r="1687" spans="9:12" x14ac:dyDescent="0.2">
      <c r="I1687" s="249"/>
      <c r="J1687" s="249"/>
      <c r="K1687" s="249"/>
      <c r="L1687" s="249"/>
    </row>
    <row r="1688" spans="9:12" x14ac:dyDescent="0.2">
      <c r="I1688" s="249"/>
      <c r="J1688" s="249"/>
      <c r="K1688" s="249"/>
      <c r="L1688" s="249"/>
    </row>
    <row r="1689" spans="9:12" x14ac:dyDescent="0.2">
      <c r="I1689" s="249"/>
      <c r="J1689" s="249"/>
      <c r="K1689" s="249"/>
      <c r="L1689" s="249"/>
    </row>
  </sheetData>
  <mergeCells count="14">
    <mergeCell ref="L8:L12"/>
    <mergeCell ref="F8:F12"/>
    <mergeCell ref="I8:I12"/>
    <mergeCell ref="B8:B12"/>
    <mergeCell ref="A8:A12"/>
    <mergeCell ref="E8:E12"/>
    <mergeCell ref="J8:J12"/>
    <mergeCell ref="K8:K12"/>
    <mergeCell ref="A5:L5"/>
    <mergeCell ref="A6:L6"/>
    <mergeCell ref="C8:C12"/>
    <mergeCell ref="D8:D12"/>
    <mergeCell ref="G8:G12"/>
    <mergeCell ref="H8:H12"/>
  </mergeCells>
  <phoneticPr fontId="2" type="noConversion"/>
  <hyperlinks>
    <hyperlink ref="A1" location="ICINDEKILER!A1" display="İçindekiler"/>
    <hyperlink ref="A2" location="CONTENTS!A1" display="Contents"/>
  </hyperlinks>
  <printOptions horizontalCentered="1" verticalCentered="1"/>
  <pageMargins left="0.36" right="0.15" top="0.25" bottom="0.79" header="0.14000000000000001" footer="0.51181102362204722"/>
  <pageSetup paperSize="9" scale="70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A2" sqref="A2"/>
    </sheetView>
  </sheetViews>
  <sheetFormatPr defaultRowHeight="12.75" x14ac:dyDescent="0.2"/>
  <cols>
    <col min="1" max="1" width="45.7109375" style="3" customWidth="1"/>
    <col min="2" max="2" width="11.140625" style="3" customWidth="1"/>
    <col min="3" max="3" width="11.85546875" style="3" customWidth="1"/>
    <col min="4" max="4" width="10.5703125" style="3" customWidth="1"/>
    <col min="5" max="5" width="10.28515625" style="3" customWidth="1"/>
    <col min="6" max="6" width="11.28515625" style="3" customWidth="1"/>
    <col min="7" max="7" width="11.7109375" style="3" customWidth="1"/>
    <col min="8" max="9" width="10.5703125" style="3" customWidth="1"/>
    <col min="10" max="10" width="10" style="3" customWidth="1"/>
    <col min="11" max="11" width="10.140625" style="3" customWidth="1"/>
    <col min="12" max="12" width="9.5703125" style="3" customWidth="1"/>
    <col min="13" max="13" width="9.140625" style="3"/>
    <col min="14" max="14" width="11" style="3" customWidth="1"/>
    <col min="15" max="16384" width="9.140625" style="3"/>
  </cols>
  <sheetData>
    <row r="1" spans="1:14" x14ac:dyDescent="0.2">
      <c r="A1" s="519" t="s">
        <v>185</v>
      </c>
    </row>
    <row r="2" spans="1:14" x14ac:dyDescent="0.2">
      <c r="A2" s="519" t="s">
        <v>2786</v>
      </c>
    </row>
    <row r="3" spans="1:14" x14ac:dyDescent="0.2">
      <c r="A3" s="4" t="s">
        <v>2321</v>
      </c>
      <c r="N3" s="179" t="s">
        <v>2322</v>
      </c>
    </row>
    <row r="5" spans="1:14" ht="12.75" customHeight="1" x14ac:dyDescent="0.2">
      <c r="A5" s="674" t="s">
        <v>2323</v>
      </c>
      <c r="B5" s="674"/>
      <c r="C5" s="674"/>
      <c r="D5" s="674"/>
      <c r="E5" s="674"/>
      <c r="F5" s="674"/>
      <c r="G5" s="675" t="s">
        <v>2324</v>
      </c>
      <c r="H5" s="675"/>
      <c r="I5" s="675"/>
      <c r="J5" s="675"/>
      <c r="K5" s="675"/>
      <c r="L5" s="675"/>
      <c r="M5" s="675"/>
    </row>
    <row r="6" spans="1:14" ht="12.75" customHeight="1" x14ac:dyDescent="0.2">
      <c r="A6" s="674"/>
      <c r="B6" s="674"/>
      <c r="C6" s="674"/>
      <c r="D6" s="674"/>
      <c r="E6" s="674"/>
      <c r="F6" s="674"/>
      <c r="G6" s="675"/>
      <c r="H6" s="675"/>
      <c r="I6" s="675"/>
      <c r="J6" s="675"/>
      <c r="K6" s="675"/>
      <c r="L6" s="675"/>
      <c r="M6" s="675"/>
    </row>
    <row r="7" spans="1:14" ht="13.5" thickBot="1" x14ac:dyDescent="0.25">
      <c r="B7" s="180"/>
      <c r="C7" s="180"/>
      <c r="F7" s="223"/>
      <c r="G7" s="223"/>
      <c r="H7" s="223"/>
      <c r="I7" s="223"/>
      <c r="J7" s="223"/>
      <c r="K7" s="223"/>
      <c r="L7" s="14"/>
      <c r="N7" s="336" t="s">
        <v>727</v>
      </c>
    </row>
    <row r="8" spans="1:14" s="181" customFormat="1" ht="61.5" customHeight="1" thickBot="1" x14ac:dyDescent="0.25">
      <c r="A8" s="144"/>
      <c r="B8" s="267" t="s">
        <v>2718</v>
      </c>
      <c r="C8" s="267" t="s">
        <v>2720</v>
      </c>
      <c r="D8" s="267" t="s">
        <v>2043</v>
      </c>
      <c r="E8" s="267" t="s">
        <v>2044</v>
      </c>
      <c r="F8" s="267" t="s">
        <v>2045</v>
      </c>
      <c r="G8" s="267" t="s">
        <v>2046</v>
      </c>
      <c r="H8" s="267" t="s">
        <v>295</v>
      </c>
      <c r="I8" s="267" t="s">
        <v>2726</v>
      </c>
      <c r="J8" s="267" t="s">
        <v>2047</v>
      </c>
      <c r="K8" s="267" t="s">
        <v>2048</v>
      </c>
      <c r="L8" s="267" t="s">
        <v>2049</v>
      </c>
      <c r="M8" s="267" t="s">
        <v>2050</v>
      </c>
    </row>
    <row r="9" spans="1:14" x14ac:dyDescent="0.2">
      <c r="A9" s="319" t="s">
        <v>2325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</row>
    <row r="10" spans="1:14" x14ac:dyDescent="0.2">
      <c r="A10" s="86" t="s">
        <v>2326</v>
      </c>
      <c r="B10" s="86">
        <v>10</v>
      </c>
      <c r="C10" s="86">
        <v>17</v>
      </c>
      <c r="D10" s="86">
        <v>5</v>
      </c>
      <c r="E10" s="86">
        <v>9</v>
      </c>
      <c r="F10" s="86">
        <v>5</v>
      </c>
      <c r="G10" s="86">
        <v>7</v>
      </c>
      <c r="H10" s="86">
        <v>11</v>
      </c>
      <c r="I10" s="86">
        <v>8</v>
      </c>
      <c r="J10" s="86">
        <v>7</v>
      </c>
      <c r="K10" s="86">
        <v>10</v>
      </c>
      <c r="L10" s="86">
        <v>11</v>
      </c>
      <c r="M10" s="86">
        <f>SUM(B10:L10)</f>
        <v>100</v>
      </c>
    </row>
    <row r="11" spans="1:14" x14ac:dyDescent="0.2">
      <c r="A11" s="86" t="s">
        <v>2327</v>
      </c>
      <c r="B11" s="86">
        <v>17</v>
      </c>
      <c r="C11" s="86">
        <v>5</v>
      </c>
      <c r="D11" s="86">
        <v>10</v>
      </c>
      <c r="E11" s="86">
        <v>4</v>
      </c>
      <c r="F11" s="86">
        <v>9</v>
      </c>
      <c r="G11" s="86">
        <v>5</v>
      </c>
      <c r="H11" s="86">
        <v>24</v>
      </c>
      <c r="I11" s="86">
        <v>7</v>
      </c>
      <c r="J11" s="86">
        <v>10</v>
      </c>
      <c r="K11" s="86">
        <v>5</v>
      </c>
      <c r="L11" s="86">
        <v>8</v>
      </c>
      <c r="M11" s="86">
        <f t="shared" ref="M11:M24" si="0">SUM(B11:L11)</f>
        <v>104</v>
      </c>
    </row>
    <row r="12" spans="1:14" x14ac:dyDescent="0.2">
      <c r="A12" s="86" t="s">
        <v>2328</v>
      </c>
      <c r="B12" s="86">
        <v>12</v>
      </c>
      <c r="C12" s="86">
        <v>52</v>
      </c>
      <c r="D12" s="86">
        <v>8</v>
      </c>
      <c r="E12" s="86">
        <v>88</v>
      </c>
      <c r="F12" s="86">
        <v>6</v>
      </c>
      <c r="G12" s="86">
        <v>26</v>
      </c>
      <c r="H12" s="86">
        <v>499</v>
      </c>
      <c r="I12" s="86">
        <v>9</v>
      </c>
      <c r="J12" s="86">
        <v>18</v>
      </c>
      <c r="K12" s="86">
        <v>9</v>
      </c>
      <c r="L12" s="86">
        <v>108</v>
      </c>
      <c r="M12" s="86">
        <f t="shared" si="0"/>
        <v>835</v>
      </c>
    </row>
    <row r="13" spans="1:14" x14ac:dyDescent="0.2">
      <c r="A13" s="86" t="s">
        <v>2329</v>
      </c>
      <c r="B13" s="86">
        <v>6219</v>
      </c>
      <c r="C13" s="86">
        <v>9236</v>
      </c>
      <c r="D13" s="86">
        <v>0</v>
      </c>
      <c r="E13" s="86">
        <v>1852</v>
      </c>
      <c r="F13" s="86">
        <v>4144</v>
      </c>
      <c r="G13" s="86">
        <v>595</v>
      </c>
      <c r="H13" s="86">
        <v>5410</v>
      </c>
      <c r="I13" s="86">
        <v>1167</v>
      </c>
      <c r="J13" s="86">
        <v>10145</v>
      </c>
      <c r="K13" s="86">
        <v>9513</v>
      </c>
      <c r="L13" s="86">
        <v>8037</v>
      </c>
      <c r="M13" s="86">
        <f>SUM(B13:L13)</f>
        <v>56318</v>
      </c>
    </row>
    <row r="14" spans="1:14" x14ac:dyDescent="0.2">
      <c r="A14" s="86" t="s">
        <v>2330</v>
      </c>
      <c r="B14" s="86">
        <v>5078</v>
      </c>
      <c r="C14" s="86">
        <v>6863</v>
      </c>
      <c r="D14" s="86">
        <v>6</v>
      </c>
      <c r="E14" s="86">
        <v>720</v>
      </c>
      <c r="F14" s="86">
        <v>136</v>
      </c>
      <c r="G14" s="86">
        <v>1340</v>
      </c>
      <c r="H14" s="86">
        <v>2842</v>
      </c>
      <c r="I14" s="86">
        <v>2240</v>
      </c>
      <c r="J14" s="86">
        <v>2927</v>
      </c>
      <c r="K14" s="86">
        <v>1126</v>
      </c>
      <c r="L14" s="86">
        <v>17147</v>
      </c>
      <c r="M14" s="86">
        <f t="shared" si="0"/>
        <v>40425</v>
      </c>
    </row>
    <row r="15" spans="1:14" x14ac:dyDescent="0.2">
      <c r="A15" s="86" t="s">
        <v>2331</v>
      </c>
      <c r="B15" s="86">
        <v>165068</v>
      </c>
      <c r="C15" s="86">
        <v>204890</v>
      </c>
      <c r="D15" s="86">
        <v>51015</v>
      </c>
      <c r="E15" s="86">
        <v>62416</v>
      </c>
      <c r="F15" s="86">
        <v>40780</v>
      </c>
      <c r="G15" s="86">
        <v>54881</v>
      </c>
      <c r="H15" s="86">
        <v>198066</v>
      </c>
      <c r="I15" s="86">
        <v>47787</v>
      </c>
      <c r="J15" s="86">
        <v>125981</v>
      </c>
      <c r="K15" s="86">
        <v>63889</v>
      </c>
      <c r="L15" s="86">
        <v>193568</v>
      </c>
      <c r="M15" s="86">
        <f>SUM(B15:L15)</f>
        <v>1208341</v>
      </c>
    </row>
    <row r="16" spans="1:14" x14ac:dyDescent="0.2">
      <c r="A16" s="86" t="s">
        <v>2332</v>
      </c>
      <c r="B16" s="86">
        <v>135665</v>
      </c>
      <c r="C16" s="86">
        <v>161298</v>
      </c>
      <c r="D16" s="86">
        <v>31042</v>
      </c>
      <c r="E16" s="86">
        <v>60383</v>
      </c>
      <c r="F16" s="86">
        <v>31778</v>
      </c>
      <c r="G16" s="86">
        <v>51067</v>
      </c>
      <c r="H16" s="86">
        <v>133296</v>
      </c>
      <c r="I16" s="86">
        <v>29848</v>
      </c>
      <c r="J16" s="86">
        <v>104111</v>
      </c>
      <c r="K16" s="86">
        <v>17236</v>
      </c>
      <c r="L16" s="86">
        <v>174489</v>
      </c>
      <c r="M16" s="86">
        <f t="shared" si="0"/>
        <v>930213</v>
      </c>
    </row>
    <row r="17" spans="1:13" x14ac:dyDescent="0.2">
      <c r="A17" s="86" t="s">
        <v>2333</v>
      </c>
      <c r="B17" s="86">
        <v>29403</v>
      </c>
      <c r="C17" s="86">
        <v>43592</v>
      </c>
      <c r="D17" s="86">
        <v>19973</v>
      </c>
      <c r="E17" s="86">
        <v>2033</v>
      </c>
      <c r="F17" s="86">
        <v>9002</v>
      </c>
      <c r="G17" s="86">
        <v>3814</v>
      </c>
      <c r="H17" s="86">
        <v>64770</v>
      </c>
      <c r="I17" s="86">
        <v>17939</v>
      </c>
      <c r="J17" s="86">
        <v>21870</v>
      </c>
      <c r="K17" s="86">
        <v>46653</v>
      </c>
      <c r="L17" s="86">
        <v>19079</v>
      </c>
      <c r="M17" s="86">
        <f>SUM(B17:L17)</f>
        <v>278128</v>
      </c>
    </row>
    <row r="18" spans="1:13" x14ac:dyDescent="0.2">
      <c r="A18" s="86" t="s">
        <v>2334</v>
      </c>
      <c r="B18" s="86">
        <v>105131</v>
      </c>
      <c r="C18" s="86">
        <v>199845</v>
      </c>
      <c r="D18" s="86">
        <v>42087</v>
      </c>
      <c r="E18" s="86">
        <v>57589</v>
      </c>
      <c r="F18" s="86">
        <v>38468</v>
      </c>
      <c r="G18" s="86">
        <v>51171</v>
      </c>
      <c r="H18" s="86">
        <v>189123</v>
      </c>
      <c r="I18" s="86">
        <v>46848</v>
      </c>
      <c r="J18" s="86">
        <v>121542</v>
      </c>
      <c r="K18" s="86">
        <v>62168</v>
      </c>
      <c r="L18" s="86">
        <v>187728</v>
      </c>
      <c r="M18" s="86">
        <f t="shared" si="0"/>
        <v>1101700</v>
      </c>
    </row>
    <row r="19" spans="1:13" x14ac:dyDescent="0.2">
      <c r="A19" s="86" t="s">
        <v>2332</v>
      </c>
      <c r="B19" s="86">
        <v>89219</v>
      </c>
      <c r="C19" s="86">
        <v>156838</v>
      </c>
      <c r="D19" s="86">
        <v>25356</v>
      </c>
      <c r="E19" s="86">
        <v>55657</v>
      </c>
      <c r="F19" s="86">
        <v>29948</v>
      </c>
      <c r="G19" s="86">
        <v>47569</v>
      </c>
      <c r="H19" s="86">
        <v>128410</v>
      </c>
      <c r="I19" s="86">
        <v>29334</v>
      </c>
      <c r="J19" s="86">
        <v>100929</v>
      </c>
      <c r="K19" s="86">
        <v>16891</v>
      </c>
      <c r="L19" s="86">
        <v>169165</v>
      </c>
      <c r="M19" s="86">
        <f>SUM(B19:L19)</f>
        <v>849316</v>
      </c>
    </row>
    <row r="20" spans="1:13" x14ac:dyDescent="0.2">
      <c r="A20" s="86" t="s">
        <v>2333</v>
      </c>
      <c r="B20" s="86">
        <v>15912</v>
      </c>
      <c r="C20" s="86">
        <v>43007</v>
      </c>
      <c r="D20" s="86">
        <v>16731</v>
      </c>
      <c r="E20" s="86">
        <v>1932</v>
      </c>
      <c r="F20" s="86">
        <v>8520</v>
      </c>
      <c r="G20" s="86">
        <v>3602</v>
      </c>
      <c r="H20" s="86">
        <v>60713</v>
      </c>
      <c r="I20" s="86">
        <v>17514</v>
      </c>
      <c r="J20" s="86">
        <v>20613</v>
      </c>
      <c r="K20" s="86">
        <v>45277</v>
      </c>
      <c r="L20" s="86">
        <v>18563</v>
      </c>
      <c r="M20" s="86">
        <f t="shared" si="0"/>
        <v>252384</v>
      </c>
    </row>
    <row r="21" spans="1:13" x14ac:dyDescent="0.2">
      <c r="A21" s="86" t="s">
        <v>2335</v>
      </c>
      <c r="B21" s="86">
        <v>404624.43433000002</v>
      </c>
      <c r="C21" s="86">
        <v>542929.78863999981</v>
      </c>
      <c r="D21" s="86">
        <v>41985.420570000009</v>
      </c>
      <c r="E21" s="86">
        <v>293129.08099454327</v>
      </c>
      <c r="F21" s="86">
        <v>168048.27502</v>
      </c>
      <c r="G21" s="86">
        <v>83074.418400000024</v>
      </c>
      <c r="H21" s="86">
        <v>300326.11758000229</v>
      </c>
      <c r="I21" s="86">
        <v>160166.66118999998</v>
      </c>
      <c r="J21" s="86">
        <v>170148.02522413002</v>
      </c>
      <c r="K21" s="86">
        <v>190960.92736999999</v>
      </c>
      <c r="L21" s="86">
        <v>480182.73668941931</v>
      </c>
      <c r="M21" s="86">
        <f>SUM(B21:L21)</f>
        <v>2835575.886008095</v>
      </c>
    </row>
    <row r="22" spans="1:13" x14ac:dyDescent="0.2">
      <c r="A22" s="86" t="s">
        <v>2332</v>
      </c>
      <c r="B22" s="86">
        <v>336835.89916000003</v>
      </c>
      <c r="C22" s="86">
        <v>470662.81088999991</v>
      </c>
      <c r="D22" s="86">
        <v>23888.462340000002</v>
      </c>
      <c r="E22" s="86">
        <v>283041.85119926516</v>
      </c>
      <c r="F22" s="86">
        <v>152501.8585</v>
      </c>
      <c r="G22" s="86">
        <v>75813.623300000007</v>
      </c>
      <c r="H22" s="86">
        <v>222177.43710000205</v>
      </c>
      <c r="I22" s="86">
        <v>93765.682060000006</v>
      </c>
      <c r="J22" s="86">
        <v>125435.53563190001</v>
      </c>
      <c r="K22" s="86">
        <v>66153.290850000005</v>
      </c>
      <c r="L22" s="86">
        <v>408212.38022704324</v>
      </c>
      <c r="M22" s="86">
        <f t="shared" si="0"/>
        <v>2258488.8312582104</v>
      </c>
    </row>
    <row r="23" spans="1:13" x14ac:dyDescent="0.2">
      <c r="A23" s="86" t="s">
        <v>2333</v>
      </c>
      <c r="B23" s="86">
        <v>67788.535169999988</v>
      </c>
      <c r="C23" s="86">
        <v>72266.977750000005</v>
      </c>
      <c r="D23" s="86">
        <v>18096.95823</v>
      </c>
      <c r="E23" s="86">
        <v>10087.229795278072</v>
      </c>
      <c r="F23" s="86">
        <v>15546.416520000001</v>
      </c>
      <c r="G23" s="86">
        <v>7260.7951000000021</v>
      </c>
      <c r="H23" s="86">
        <v>78148.680480000257</v>
      </c>
      <c r="I23" s="86">
        <v>66400.979129999992</v>
      </c>
      <c r="J23" s="86">
        <v>44712.489592229998</v>
      </c>
      <c r="K23" s="86">
        <v>124807.63652</v>
      </c>
      <c r="L23" s="86">
        <v>71970.356462376119</v>
      </c>
      <c r="M23" s="86">
        <f>SUM(B23:L23)</f>
        <v>577087.05474988441</v>
      </c>
    </row>
    <row r="24" spans="1:13" x14ac:dyDescent="0.2">
      <c r="A24" s="86" t="s">
        <v>2336</v>
      </c>
      <c r="B24" s="86">
        <v>368825.75708000013</v>
      </c>
      <c r="C24" s="86">
        <v>517961.74690999999</v>
      </c>
      <c r="D24" s="86">
        <v>39300.043399999988</v>
      </c>
      <c r="E24" s="86">
        <v>280609.79149999999</v>
      </c>
      <c r="F24" s="86">
        <v>151597.88719000001</v>
      </c>
      <c r="G24" s="86">
        <v>84298.601400000014</v>
      </c>
      <c r="H24" s="86">
        <v>114126.56744</v>
      </c>
      <c r="I24" s="86">
        <v>106218.72750316498</v>
      </c>
      <c r="J24" s="86">
        <v>168490.89089999997</v>
      </c>
      <c r="K24" s="86">
        <v>138993.26353</v>
      </c>
      <c r="L24" s="86">
        <v>468562.19526000001</v>
      </c>
      <c r="M24" s="86">
        <f t="shared" si="0"/>
        <v>2438985.4721131646</v>
      </c>
    </row>
    <row r="25" spans="1:13" x14ac:dyDescent="0.2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</row>
    <row r="26" spans="1:13" s="4" customFormat="1" x14ac:dyDescent="0.2">
      <c r="A26" s="259" t="s">
        <v>2337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</row>
    <row r="27" spans="1:13" x14ac:dyDescent="0.2">
      <c r="A27" s="86" t="s">
        <v>2338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1:13" x14ac:dyDescent="0.2">
      <c r="A28" s="86" t="s">
        <v>2339</v>
      </c>
      <c r="B28" s="86">
        <v>1209</v>
      </c>
      <c r="C28" s="86">
        <v>1467</v>
      </c>
      <c r="D28" s="86">
        <v>0</v>
      </c>
      <c r="E28" s="86">
        <v>4292</v>
      </c>
      <c r="F28" s="86">
        <v>374</v>
      </c>
      <c r="G28" s="86">
        <v>1508</v>
      </c>
      <c r="H28" s="86">
        <v>0</v>
      </c>
      <c r="I28" s="86">
        <v>983</v>
      </c>
      <c r="J28" s="86">
        <v>0</v>
      </c>
      <c r="K28" s="86">
        <v>422</v>
      </c>
      <c r="L28" s="86">
        <v>1086</v>
      </c>
      <c r="M28" s="86">
        <f>SUM(B28:L28)</f>
        <v>11341</v>
      </c>
    </row>
    <row r="29" spans="1:13" x14ac:dyDescent="0.2">
      <c r="A29" s="86" t="s">
        <v>2340</v>
      </c>
      <c r="B29" s="86">
        <v>1995.8299199999999</v>
      </c>
      <c r="C29" s="86">
        <v>18981.444930000001</v>
      </c>
      <c r="D29" s="86">
        <v>0</v>
      </c>
      <c r="E29" s="86">
        <v>20265.33296</v>
      </c>
      <c r="F29" s="86">
        <v>771.36900000000003</v>
      </c>
      <c r="G29" s="86">
        <v>3787.9424300000001</v>
      </c>
      <c r="H29" s="86">
        <v>657.85020999999995</v>
      </c>
      <c r="I29" s="86">
        <v>6750.2784900000042</v>
      </c>
      <c r="J29" s="86">
        <v>0</v>
      </c>
      <c r="K29" s="86">
        <v>720.80432999999994</v>
      </c>
      <c r="L29" s="86">
        <v>3150.0704100000003</v>
      </c>
      <c r="M29" s="86">
        <f>SUM(B29:L29)</f>
        <v>57080.922680000003</v>
      </c>
    </row>
    <row r="30" spans="1:13" x14ac:dyDescent="0.2">
      <c r="A30" s="86" t="s">
        <v>1753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13" x14ac:dyDescent="0.2">
      <c r="A31" s="86" t="s">
        <v>2339</v>
      </c>
      <c r="B31" s="86">
        <v>5154</v>
      </c>
      <c r="C31" s="86">
        <v>3673</v>
      </c>
      <c r="D31" s="86">
        <v>0</v>
      </c>
      <c r="E31" s="86">
        <v>9652</v>
      </c>
      <c r="F31" s="86">
        <v>1722</v>
      </c>
      <c r="G31" s="86">
        <v>1485</v>
      </c>
      <c r="H31" s="86">
        <v>0</v>
      </c>
      <c r="I31" s="86">
        <v>2806</v>
      </c>
      <c r="J31" s="86">
        <v>0</v>
      </c>
      <c r="K31" s="86">
        <v>1071</v>
      </c>
      <c r="L31" s="86">
        <v>6528</v>
      </c>
      <c r="M31" s="86">
        <f>SUM(B31:L31)</f>
        <v>32091</v>
      </c>
    </row>
    <row r="32" spans="1:13" x14ac:dyDescent="0.2">
      <c r="A32" s="86" t="s">
        <v>2340</v>
      </c>
      <c r="B32" s="86">
        <v>18723.159460000003</v>
      </c>
      <c r="C32" s="86">
        <v>33516.955390000003</v>
      </c>
      <c r="D32" s="86">
        <v>0</v>
      </c>
      <c r="E32" s="86">
        <v>64454.810509999996</v>
      </c>
      <c r="F32" s="86">
        <v>9899.732</v>
      </c>
      <c r="G32" s="86">
        <v>3741.9630999999927</v>
      </c>
      <c r="H32" s="86">
        <v>2005.9196499999998</v>
      </c>
      <c r="I32" s="86">
        <v>12382.479460000088</v>
      </c>
      <c r="J32" s="86">
        <v>0</v>
      </c>
      <c r="K32" s="86">
        <v>3661.17929</v>
      </c>
      <c r="L32" s="86">
        <v>25230.500030000003</v>
      </c>
      <c r="M32" s="86">
        <f>SUM(B32:L32)</f>
        <v>173616.69889000009</v>
      </c>
    </row>
    <row r="33" spans="1:13" x14ac:dyDescent="0.2">
      <c r="A33" s="86" t="s">
        <v>1754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</row>
    <row r="34" spans="1:13" x14ac:dyDescent="0.2">
      <c r="A34" s="86" t="s">
        <v>2339</v>
      </c>
      <c r="B34" s="86">
        <v>7610</v>
      </c>
      <c r="C34" s="86">
        <v>14353</v>
      </c>
      <c r="D34" s="86">
        <v>689</v>
      </c>
      <c r="E34" s="86">
        <v>9386</v>
      </c>
      <c r="F34" s="86">
        <v>2072</v>
      </c>
      <c r="G34" s="86">
        <v>1795</v>
      </c>
      <c r="H34" s="86">
        <v>1679</v>
      </c>
      <c r="I34" s="86">
        <v>1650</v>
      </c>
      <c r="J34" s="86">
        <v>0</v>
      </c>
      <c r="K34" s="86">
        <v>1457</v>
      </c>
      <c r="L34" s="86">
        <v>29279</v>
      </c>
      <c r="M34" s="86">
        <f>SUM(B34:L34)</f>
        <v>69970</v>
      </c>
    </row>
    <row r="35" spans="1:13" x14ac:dyDescent="0.2">
      <c r="A35" s="86" t="s">
        <v>2340</v>
      </c>
      <c r="B35" s="86">
        <v>23196.9398</v>
      </c>
      <c r="C35" s="86">
        <v>153077.38733000003</v>
      </c>
      <c r="D35" s="86">
        <v>0</v>
      </c>
      <c r="E35" s="86">
        <v>79584.232939697889</v>
      </c>
      <c r="F35" s="86">
        <v>12226.734</v>
      </c>
      <c r="G35" s="86">
        <v>3279.8128999999999</v>
      </c>
      <c r="H35" s="86">
        <v>9726.9848599999987</v>
      </c>
      <c r="I35" s="86">
        <v>19381.644439999938</v>
      </c>
      <c r="J35" s="86">
        <v>0</v>
      </c>
      <c r="K35" s="86">
        <v>8559.6732100000008</v>
      </c>
      <c r="L35" s="86">
        <v>125376.1326</v>
      </c>
      <c r="M35" s="86">
        <f>SUM(B35:L35)</f>
        <v>434409.54207969789</v>
      </c>
    </row>
    <row r="36" spans="1:13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3" s="4" customFormat="1" x14ac:dyDescent="0.2">
      <c r="A37" s="259" t="s">
        <v>1755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</row>
    <row r="38" spans="1:13" x14ac:dyDescent="0.2">
      <c r="A38" s="86" t="s">
        <v>1756</v>
      </c>
      <c r="B38" s="86">
        <v>1708.92617</v>
      </c>
      <c r="C38" s="86">
        <v>2510.97183</v>
      </c>
      <c r="D38" s="86">
        <v>1898.24485</v>
      </c>
      <c r="E38" s="86">
        <v>0</v>
      </c>
      <c r="F38" s="86">
        <v>865.34299999999996</v>
      </c>
      <c r="G38" s="86">
        <v>302.99559999999997</v>
      </c>
      <c r="H38" s="86">
        <v>8158.0925800000005</v>
      </c>
      <c r="I38" s="86">
        <v>125.559</v>
      </c>
      <c r="J38" s="86">
        <v>4473.49773</v>
      </c>
      <c r="K38" s="86">
        <v>543.33652000000006</v>
      </c>
      <c r="L38" s="86">
        <v>7352.242180000002</v>
      </c>
      <c r="M38" s="86">
        <f>SUM(B38:L38)</f>
        <v>27939.209460000002</v>
      </c>
    </row>
    <row r="39" spans="1:13" x14ac:dyDescent="0.2">
      <c r="A39" s="86" t="s">
        <v>1757</v>
      </c>
      <c r="B39" s="86">
        <v>0</v>
      </c>
      <c r="C39" s="86">
        <v>0</v>
      </c>
      <c r="D39" s="86">
        <v>309.58095000000003</v>
      </c>
      <c r="E39" s="86">
        <v>551.64569999999992</v>
      </c>
      <c r="F39" s="86">
        <v>0</v>
      </c>
      <c r="G39" s="86">
        <v>291.86020000000002</v>
      </c>
      <c r="H39" s="86">
        <v>0</v>
      </c>
      <c r="I39" s="86">
        <v>1029.2008000000001</v>
      </c>
      <c r="J39" s="86">
        <v>700.78558999999154</v>
      </c>
      <c r="K39" s="86">
        <v>0</v>
      </c>
      <c r="L39" s="86">
        <v>1926.768</v>
      </c>
      <c r="M39" s="86">
        <f t="shared" ref="M39:M45" si="1">SUM(B39:L39)</f>
        <v>4809.8412399999916</v>
      </c>
    </row>
    <row r="40" spans="1:13" x14ac:dyDescent="0.2">
      <c r="A40" s="86" t="s">
        <v>1758</v>
      </c>
      <c r="B40" s="86">
        <v>7681.6155699999999</v>
      </c>
      <c r="C40" s="86">
        <v>8251.9555</v>
      </c>
      <c r="D40" s="86">
        <v>0</v>
      </c>
      <c r="E40" s="86">
        <v>4149.8396600000005</v>
      </c>
      <c r="F40" s="86">
        <v>4513.4719999999998</v>
      </c>
      <c r="G40" s="86">
        <v>0</v>
      </c>
      <c r="H40" s="86">
        <v>3960.6122599999999</v>
      </c>
      <c r="I40" s="86">
        <v>1921.03828</v>
      </c>
      <c r="J40" s="86">
        <v>4160.7991300000003</v>
      </c>
      <c r="K40" s="86">
        <v>3497.8683500000002</v>
      </c>
      <c r="L40" s="86">
        <v>6604.3597599999994</v>
      </c>
      <c r="M40" s="86">
        <f t="shared" si="1"/>
        <v>44741.560509999996</v>
      </c>
    </row>
    <row r="41" spans="1:13" x14ac:dyDescent="0.2">
      <c r="A41" s="86" t="s">
        <v>1759</v>
      </c>
      <c r="B41" s="86">
        <v>5877.4516599999997</v>
      </c>
      <c r="C41" s="86">
        <v>5711.0680899999998</v>
      </c>
      <c r="D41" s="86">
        <v>999.38466000000005</v>
      </c>
      <c r="E41" s="86">
        <v>7579.5884699999997</v>
      </c>
      <c r="F41" s="86">
        <v>1479.2149999999999</v>
      </c>
      <c r="G41" s="86">
        <v>764.80090000000007</v>
      </c>
      <c r="H41" s="86">
        <v>4469.7208799999999</v>
      </c>
      <c r="I41" s="86">
        <v>2429.5218239055389</v>
      </c>
      <c r="J41" s="86">
        <v>4333.6392800005096</v>
      </c>
      <c r="K41" s="86">
        <v>797.68322999999998</v>
      </c>
      <c r="L41" s="86">
        <v>12825.325770000001</v>
      </c>
      <c r="M41" s="86">
        <f t="shared" si="1"/>
        <v>47267.399763906054</v>
      </c>
    </row>
    <row r="42" spans="1:13" x14ac:dyDescent="0.2">
      <c r="A42" s="86" t="s">
        <v>2855</v>
      </c>
      <c r="B42" s="86">
        <v>0</v>
      </c>
      <c r="C42" s="86">
        <v>1113.6968700000002</v>
      </c>
      <c r="D42" s="86">
        <v>181.72810999999999</v>
      </c>
      <c r="E42" s="86">
        <v>2.03552</v>
      </c>
      <c r="F42" s="86">
        <v>0</v>
      </c>
      <c r="G42" s="86">
        <v>5.0001000000000007</v>
      </c>
      <c r="H42" s="86">
        <v>619.67610000000002</v>
      </c>
      <c r="I42" s="86">
        <v>372.35765072200007</v>
      </c>
      <c r="J42" s="86">
        <v>377.74041999999594</v>
      </c>
      <c r="K42" s="86">
        <v>1434.23053</v>
      </c>
      <c r="L42" s="86">
        <v>146.54727999999906</v>
      </c>
      <c r="M42" s="86">
        <f t="shared" si="1"/>
        <v>4253.0125807219947</v>
      </c>
    </row>
    <row r="43" spans="1:13" x14ac:dyDescent="0.2">
      <c r="A43" s="86" t="s">
        <v>2856</v>
      </c>
      <c r="B43" s="86">
        <v>0</v>
      </c>
      <c r="C43" s="86">
        <v>0</v>
      </c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137.887</v>
      </c>
      <c r="K43" s="86">
        <v>0</v>
      </c>
      <c r="L43" s="86">
        <v>0</v>
      </c>
      <c r="M43" s="86">
        <f t="shared" si="1"/>
        <v>137.887</v>
      </c>
    </row>
    <row r="44" spans="1:13" x14ac:dyDescent="0.2">
      <c r="A44" s="86" t="s">
        <v>2857</v>
      </c>
      <c r="B44" s="86">
        <v>0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f t="shared" si="1"/>
        <v>0</v>
      </c>
    </row>
    <row r="45" spans="1:13" x14ac:dyDescent="0.2">
      <c r="A45" s="86" t="s">
        <v>2858</v>
      </c>
      <c r="B45" s="86">
        <v>0.59945000000000004</v>
      </c>
      <c r="C45" s="86">
        <v>0</v>
      </c>
      <c r="D45" s="86">
        <v>0</v>
      </c>
      <c r="E45" s="86">
        <v>0</v>
      </c>
      <c r="F45" s="86">
        <v>5.6550000000000002</v>
      </c>
      <c r="G45" s="86">
        <v>0</v>
      </c>
      <c r="H45" s="86">
        <v>0</v>
      </c>
      <c r="I45" s="86">
        <v>60.2532</v>
      </c>
      <c r="J45" s="86">
        <v>0</v>
      </c>
      <c r="K45" s="86">
        <v>227.08744000000002</v>
      </c>
      <c r="L45" s="86">
        <v>0</v>
      </c>
      <c r="M45" s="86">
        <f t="shared" si="1"/>
        <v>293.59509000000003</v>
      </c>
    </row>
    <row r="46" spans="1:13" s="4" customFormat="1" x14ac:dyDescent="0.2">
      <c r="A46" s="106" t="s">
        <v>2859</v>
      </c>
      <c r="B46" s="86">
        <f>SUM(B38:B45)</f>
        <v>15268.592849999999</v>
      </c>
      <c r="C46" s="86">
        <f>SUM(C38:C45)</f>
        <v>17587.692289999999</v>
      </c>
      <c r="D46" s="86">
        <f t="shared" ref="D46:M46" si="2">SUM(D38:D45)</f>
        <v>3388.9385700000003</v>
      </c>
      <c r="E46" s="86">
        <f t="shared" si="2"/>
        <v>12283.109350000001</v>
      </c>
      <c r="F46" s="86">
        <f t="shared" si="2"/>
        <v>6863.6849999999995</v>
      </c>
      <c r="G46" s="86">
        <f t="shared" si="2"/>
        <v>1364.6568</v>
      </c>
      <c r="H46" s="86">
        <f t="shared" si="2"/>
        <v>17208.10182</v>
      </c>
      <c r="I46" s="86">
        <f t="shared" si="2"/>
        <v>5937.9307546275395</v>
      </c>
      <c r="J46" s="86">
        <f t="shared" si="2"/>
        <v>14184.349150000497</v>
      </c>
      <c r="K46" s="86">
        <f t="shared" si="2"/>
        <v>6500.2060700000002</v>
      </c>
      <c r="L46" s="86">
        <f t="shared" si="2"/>
        <v>28855.242989999999</v>
      </c>
      <c r="M46" s="86">
        <f t="shared" si="2"/>
        <v>129442.50564462804</v>
      </c>
    </row>
    <row r="47" spans="1:13" x14ac:dyDescent="0.2">
      <c r="A47" s="10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</row>
    <row r="48" spans="1:13" s="4" customFormat="1" x14ac:dyDescent="0.2">
      <c r="A48" s="259" t="s">
        <v>2860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</row>
    <row r="49" spans="1:13" x14ac:dyDescent="0.2">
      <c r="A49" s="86" t="s">
        <v>2861</v>
      </c>
      <c r="B49" s="86">
        <v>22</v>
      </c>
      <c r="C49" s="86">
        <v>16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f>SUM(B49:L49)</f>
        <v>38</v>
      </c>
    </row>
    <row r="50" spans="1:13" x14ac:dyDescent="0.2">
      <c r="A50" s="86" t="s">
        <v>2862</v>
      </c>
      <c r="B50" s="86">
        <v>0</v>
      </c>
      <c r="C50" s="86">
        <v>297</v>
      </c>
      <c r="D50" s="86">
        <v>0</v>
      </c>
      <c r="E50" s="86">
        <v>0</v>
      </c>
      <c r="F50" s="86">
        <v>181</v>
      </c>
      <c r="G50" s="86">
        <v>0</v>
      </c>
      <c r="H50" s="86">
        <v>0</v>
      </c>
      <c r="I50" s="86">
        <v>0</v>
      </c>
      <c r="J50" s="86">
        <v>0</v>
      </c>
      <c r="K50" s="86">
        <v>231</v>
      </c>
      <c r="L50" s="86">
        <v>0</v>
      </c>
      <c r="M50" s="86">
        <f>SUM(B50:L50)</f>
        <v>709</v>
      </c>
    </row>
    <row r="51" spans="1:13" x14ac:dyDescent="0.2">
      <c r="A51" s="86" t="s">
        <v>2863</v>
      </c>
      <c r="B51" s="86">
        <v>0</v>
      </c>
      <c r="C51" s="86">
        <v>1012</v>
      </c>
      <c r="D51" s="86">
        <v>177</v>
      </c>
      <c r="E51" s="86">
        <v>0</v>
      </c>
      <c r="F51" s="86">
        <v>162</v>
      </c>
      <c r="G51" s="86">
        <v>475</v>
      </c>
      <c r="H51" s="86">
        <v>296</v>
      </c>
      <c r="I51" s="86">
        <v>482</v>
      </c>
      <c r="J51" s="86">
        <v>533</v>
      </c>
      <c r="K51" s="86">
        <v>407</v>
      </c>
      <c r="L51" s="86">
        <v>1342</v>
      </c>
      <c r="M51" s="86">
        <f>SUM(B51:L51)</f>
        <v>4886</v>
      </c>
    </row>
    <row r="52" spans="1:13" x14ac:dyDescent="0.2">
      <c r="A52" s="86" t="s">
        <v>2864</v>
      </c>
      <c r="B52" s="86">
        <v>113</v>
      </c>
      <c r="C52" s="86">
        <v>527</v>
      </c>
      <c r="D52" s="86">
        <v>0</v>
      </c>
      <c r="E52" s="86">
        <v>0</v>
      </c>
      <c r="F52" s="86">
        <v>93</v>
      </c>
      <c r="G52" s="86">
        <v>76</v>
      </c>
      <c r="H52" s="86">
        <v>15</v>
      </c>
      <c r="I52" s="86">
        <v>206</v>
      </c>
      <c r="J52" s="86">
        <v>286</v>
      </c>
      <c r="K52" s="86">
        <v>83</v>
      </c>
      <c r="L52" s="86">
        <v>188</v>
      </c>
      <c r="M52" s="86">
        <f>SUM(B52:L52)</f>
        <v>1587</v>
      </c>
    </row>
    <row r="53" spans="1:13" x14ac:dyDescent="0.2">
      <c r="A53" s="86" t="s">
        <v>2865</v>
      </c>
      <c r="B53" s="86">
        <v>455</v>
      </c>
      <c r="C53" s="86">
        <v>73</v>
      </c>
      <c r="D53" s="86">
        <v>0</v>
      </c>
      <c r="E53" s="86">
        <v>824</v>
      </c>
      <c r="F53" s="86">
        <v>24</v>
      </c>
      <c r="G53" s="86">
        <v>246</v>
      </c>
      <c r="H53" s="86">
        <v>269</v>
      </c>
      <c r="I53" s="86">
        <v>265</v>
      </c>
      <c r="J53" s="86">
        <v>75</v>
      </c>
      <c r="K53" s="86">
        <v>23</v>
      </c>
      <c r="L53" s="86">
        <v>614</v>
      </c>
      <c r="M53" s="86">
        <f>SUM(B53:L53)</f>
        <v>2868</v>
      </c>
    </row>
    <row r="54" spans="1:13" s="4" customFormat="1" ht="13.5" thickBot="1" x14ac:dyDescent="0.25">
      <c r="A54" s="107" t="s">
        <v>2859</v>
      </c>
      <c r="B54" s="100">
        <f>SUM(B49:B53)</f>
        <v>590</v>
      </c>
      <c r="C54" s="100">
        <f t="shared" ref="C54:M54" si="3">SUM(C49:C53)</f>
        <v>1925</v>
      </c>
      <c r="D54" s="100">
        <f t="shared" si="3"/>
        <v>177</v>
      </c>
      <c r="E54" s="100">
        <f t="shared" si="3"/>
        <v>824</v>
      </c>
      <c r="F54" s="100">
        <f t="shared" si="3"/>
        <v>460</v>
      </c>
      <c r="G54" s="100">
        <f t="shared" si="3"/>
        <v>797</v>
      </c>
      <c r="H54" s="100">
        <f t="shared" si="3"/>
        <v>580</v>
      </c>
      <c r="I54" s="100">
        <f t="shared" si="3"/>
        <v>953</v>
      </c>
      <c r="J54" s="100">
        <f t="shared" si="3"/>
        <v>894</v>
      </c>
      <c r="K54" s="100">
        <f t="shared" si="3"/>
        <v>744</v>
      </c>
      <c r="L54" s="100">
        <f t="shared" si="3"/>
        <v>2144</v>
      </c>
      <c r="M54" s="100">
        <f t="shared" si="3"/>
        <v>10088</v>
      </c>
    </row>
  </sheetData>
  <mergeCells count="2">
    <mergeCell ref="A5:F6"/>
    <mergeCell ref="G5:M6"/>
  </mergeCells>
  <phoneticPr fontId="2" type="noConversion"/>
  <conditionalFormatting sqref="B8:M8">
    <cfRule type="expression" dxfId="10" priority="1" stopIfTrue="1">
      <formula>$AM8=1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28000000000000003" top="0.98425196850393704" bottom="0.98425196850393704" header="0.51181102362204722" footer="0.51181102362204722"/>
  <pageSetup paperSize="8" scale="97" orientation="landscape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4"/>
  <sheetViews>
    <sheetView showGridLines="0" workbookViewId="0">
      <selection activeCell="A2" sqref="A2"/>
    </sheetView>
  </sheetViews>
  <sheetFormatPr defaultRowHeight="12.75" x14ac:dyDescent="0.2"/>
  <cols>
    <col min="1" max="1" width="45.7109375" style="3" customWidth="1"/>
    <col min="2" max="2" width="13.5703125" style="3" customWidth="1"/>
    <col min="3" max="3" width="12" style="3" customWidth="1"/>
    <col min="4" max="4" width="11.85546875" style="3" customWidth="1"/>
    <col min="5" max="5" width="12.28515625" style="3" customWidth="1"/>
    <col min="6" max="6" width="12" style="3" customWidth="1"/>
    <col min="7" max="7" width="11.140625" style="3" customWidth="1"/>
    <col min="8" max="8" width="12.5703125" style="3" customWidth="1"/>
    <col min="9" max="9" width="11.7109375" style="3" customWidth="1"/>
    <col min="10" max="10" width="12.5703125" style="3" customWidth="1"/>
    <col min="11" max="11" width="12.42578125" style="3" customWidth="1"/>
    <col min="12" max="12" width="12.85546875" style="3" customWidth="1"/>
    <col min="13" max="13" width="14" style="3" customWidth="1"/>
    <col min="14" max="14" width="11.7109375" style="3" customWidth="1"/>
    <col min="15" max="15" width="10.28515625" style="3" customWidth="1"/>
    <col min="16" max="16384" width="9.140625" style="3"/>
  </cols>
  <sheetData>
    <row r="1" spans="1:15" x14ac:dyDescent="0.2">
      <c r="A1" s="519" t="s">
        <v>185</v>
      </c>
    </row>
    <row r="2" spans="1:15" x14ac:dyDescent="0.2">
      <c r="A2" s="519" t="s">
        <v>2786</v>
      </c>
    </row>
    <row r="3" spans="1:15" x14ac:dyDescent="0.2">
      <c r="A3" s="4" t="s">
        <v>2866</v>
      </c>
      <c r="N3" s="343" t="s">
        <v>2867</v>
      </c>
    </row>
    <row r="5" spans="1:15" ht="12.75" customHeight="1" x14ac:dyDescent="0.2">
      <c r="A5" s="674" t="s">
        <v>2868</v>
      </c>
      <c r="B5" s="682"/>
      <c r="C5" s="682"/>
      <c r="D5" s="682"/>
      <c r="E5" s="682"/>
      <c r="F5" s="682"/>
      <c r="G5" s="675" t="s">
        <v>2869</v>
      </c>
      <c r="H5" s="675"/>
      <c r="I5" s="675"/>
      <c r="J5" s="675"/>
      <c r="K5" s="675"/>
      <c r="L5" s="675"/>
      <c r="M5" s="675"/>
      <c r="N5" s="222"/>
      <c r="O5" s="222"/>
    </row>
    <row r="6" spans="1:15" x14ac:dyDescent="0.2">
      <c r="A6" s="682"/>
      <c r="B6" s="682"/>
      <c r="C6" s="682"/>
      <c r="D6" s="682"/>
      <c r="E6" s="682"/>
      <c r="F6" s="682"/>
      <c r="G6" s="675"/>
      <c r="H6" s="675"/>
      <c r="I6" s="675"/>
      <c r="J6" s="675"/>
      <c r="K6" s="675"/>
      <c r="L6" s="675"/>
      <c r="M6" s="675"/>
      <c r="N6" s="222"/>
      <c r="O6" s="222"/>
    </row>
    <row r="7" spans="1:15" ht="13.5" thickBot="1" x14ac:dyDescent="0.25">
      <c r="N7" s="14" t="s">
        <v>10</v>
      </c>
    </row>
    <row r="8" spans="1:15" s="181" customFormat="1" ht="72.75" thickBot="1" x14ac:dyDescent="0.25">
      <c r="A8" s="144"/>
      <c r="B8" s="267" t="s">
        <v>2718</v>
      </c>
      <c r="C8" s="267" t="s">
        <v>2720</v>
      </c>
      <c r="D8" s="267" t="s">
        <v>2043</v>
      </c>
      <c r="E8" s="267" t="s">
        <v>2044</v>
      </c>
      <c r="F8" s="267" t="s">
        <v>2045</v>
      </c>
      <c r="G8" s="267" t="s">
        <v>2046</v>
      </c>
      <c r="H8" s="267" t="s">
        <v>295</v>
      </c>
      <c r="I8" s="267" t="s">
        <v>2726</v>
      </c>
      <c r="J8" s="267" t="s">
        <v>2047</v>
      </c>
      <c r="K8" s="267" t="s">
        <v>2048</v>
      </c>
      <c r="L8" s="267" t="s">
        <v>2049</v>
      </c>
      <c r="M8" s="267" t="s">
        <v>2050</v>
      </c>
    </row>
    <row r="9" spans="1:15" s="4" customFormat="1" ht="26.25" customHeight="1" x14ac:dyDescent="0.2">
      <c r="A9" s="184" t="s">
        <v>2870</v>
      </c>
      <c r="B9" s="318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93"/>
      <c r="O9" s="182"/>
    </row>
    <row r="10" spans="1:15" x14ac:dyDescent="0.2">
      <c r="A10" s="86" t="s">
        <v>2871</v>
      </c>
      <c r="B10" s="86">
        <v>87481</v>
      </c>
      <c r="C10" s="86">
        <v>74112</v>
      </c>
      <c r="D10" s="86">
        <v>19466</v>
      </c>
      <c r="E10" s="86">
        <v>39255</v>
      </c>
      <c r="F10" s="86">
        <v>17197</v>
      </c>
      <c r="G10" s="86">
        <v>29398</v>
      </c>
      <c r="H10" s="86">
        <v>69363</v>
      </c>
      <c r="I10" s="86">
        <v>27671</v>
      </c>
      <c r="J10" s="86">
        <v>67895</v>
      </c>
      <c r="K10" s="86">
        <v>17809</v>
      </c>
      <c r="L10" s="342">
        <v>112756</v>
      </c>
      <c r="M10" s="86">
        <v>562403</v>
      </c>
      <c r="O10" s="96"/>
    </row>
    <row r="11" spans="1:15" x14ac:dyDescent="0.2">
      <c r="A11" s="86" t="s">
        <v>2872</v>
      </c>
      <c r="B11" s="86">
        <v>69003</v>
      </c>
      <c r="C11" s="86">
        <v>95113</v>
      </c>
      <c r="D11" s="86">
        <v>18055</v>
      </c>
      <c r="E11" s="86">
        <v>31617</v>
      </c>
      <c r="F11" s="86">
        <v>16798</v>
      </c>
      <c r="G11" s="86">
        <v>28519</v>
      </c>
      <c r="H11" s="86">
        <v>76439</v>
      </c>
      <c r="I11" s="86">
        <v>4719</v>
      </c>
      <c r="J11" s="86">
        <v>49604</v>
      </c>
      <c r="K11" s="86">
        <v>4525</v>
      </c>
      <c r="L11" s="342">
        <v>88700</v>
      </c>
      <c r="M11" s="86">
        <v>483092</v>
      </c>
      <c r="O11" s="96"/>
    </row>
    <row r="12" spans="1:15" x14ac:dyDescent="0.2">
      <c r="A12" s="86" t="s">
        <v>2873</v>
      </c>
      <c r="B12" s="86">
        <v>7442</v>
      </c>
      <c r="C12" s="86">
        <v>14294</v>
      </c>
      <c r="D12" s="86">
        <v>157</v>
      </c>
      <c r="E12" s="86">
        <v>9325</v>
      </c>
      <c r="F12" s="86">
        <v>1906</v>
      </c>
      <c r="G12" s="86">
        <v>1735</v>
      </c>
      <c r="H12" s="86">
        <v>1361</v>
      </c>
      <c r="I12" s="86">
        <v>924</v>
      </c>
      <c r="J12" s="86">
        <v>0</v>
      </c>
      <c r="K12" s="86">
        <v>825</v>
      </c>
      <c r="L12" s="342">
        <v>25191</v>
      </c>
      <c r="M12" s="86">
        <v>63160</v>
      </c>
      <c r="O12" s="96"/>
    </row>
    <row r="13" spans="1:15" x14ac:dyDescent="0.2">
      <c r="A13" s="86" t="s">
        <v>2874</v>
      </c>
      <c r="B13" s="86">
        <v>9231</v>
      </c>
      <c r="C13" s="86">
        <v>1473</v>
      </c>
      <c r="D13" s="86">
        <v>555</v>
      </c>
      <c r="E13" s="86">
        <v>57</v>
      </c>
      <c r="F13" s="86">
        <v>737</v>
      </c>
      <c r="G13" s="86">
        <v>739</v>
      </c>
      <c r="H13" s="86">
        <v>1002</v>
      </c>
      <c r="I13" s="86">
        <v>445</v>
      </c>
      <c r="J13" s="86">
        <v>711</v>
      </c>
      <c r="K13" s="86">
        <v>145</v>
      </c>
      <c r="L13" s="342">
        <v>138</v>
      </c>
      <c r="M13" s="86">
        <v>15233</v>
      </c>
      <c r="O13" s="96"/>
    </row>
    <row r="14" spans="1:15" x14ac:dyDescent="0.2">
      <c r="A14" s="86" t="s">
        <v>2875</v>
      </c>
      <c r="B14" s="86">
        <v>52330</v>
      </c>
      <c r="C14" s="86">
        <v>79346</v>
      </c>
      <c r="D14" s="86">
        <v>17343</v>
      </c>
      <c r="E14" s="86">
        <v>22235</v>
      </c>
      <c r="F14" s="86">
        <v>14155</v>
      </c>
      <c r="G14" s="86">
        <v>26045</v>
      </c>
      <c r="H14" s="86">
        <v>74076</v>
      </c>
      <c r="I14" s="86">
        <v>3350</v>
      </c>
      <c r="J14" s="86">
        <v>48893</v>
      </c>
      <c r="K14" s="86">
        <v>3555</v>
      </c>
      <c r="L14" s="342">
        <v>63371</v>
      </c>
      <c r="M14" s="86">
        <v>404699</v>
      </c>
      <c r="O14" s="96"/>
    </row>
    <row r="15" spans="1:15" x14ac:dyDescent="0.2">
      <c r="A15" s="86" t="s">
        <v>2876</v>
      </c>
      <c r="B15" s="86">
        <v>20819</v>
      </c>
      <c r="C15" s="86">
        <v>7927</v>
      </c>
      <c r="D15" s="86">
        <v>6479</v>
      </c>
      <c r="E15" s="86">
        <v>10489</v>
      </c>
      <c r="F15" s="86">
        <v>2217</v>
      </c>
      <c r="G15" s="86">
        <v>6850</v>
      </c>
      <c r="H15" s="86">
        <v>12506</v>
      </c>
      <c r="I15" s="86">
        <v>2542</v>
      </c>
      <c r="J15" s="86">
        <v>13621</v>
      </c>
      <c r="K15" s="86">
        <v>5098</v>
      </c>
      <c r="L15" s="342">
        <v>25830</v>
      </c>
      <c r="M15" s="86">
        <v>114378</v>
      </c>
      <c r="O15" s="96"/>
    </row>
    <row r="16" spans="1:15" x14ac:dyDescent="0.2">
      <c r="A16" s="86" t="s">
        <v>2877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342">
        <v>0</v>
      </c>
      <c r="M16" s="86">
        <v>0</v>
      </c>
      <c r="O16" s="96"/>
    </row>
    <row r="17" spans="1:15" x14ac:dyDescent="0.2">
      <c r="A17" s="86" t="s">
        <v>2878</v>
      </c>
      <c r="B17" s="86">
        <v>8</v>
      </c>
      <c r="C17" s="86">
        <v>59</v>
      </c>
      <c r="D17" s="86">
        <v>12</v>
      </c>
      <c r="E17" s="86">
        <v>30</v>
      </c>
      <c r="F17" s="86">
        <v>17</v>
      </c>
      <c r="G17" s="86">
        <v>26</v>
      </c>
      <c r="H17" s="86">
        <v>53</v>
      </c>
      <c r="I17" s="86">
        <v>9</v>
      </c>
      <c r="J17" s="86">
        <v>43</v>
      </c>
      <c r="K17" s="86">
        <v>18</v>
      </c>
      <c r="L17" s="342">
        <v>88</v>
      </c>
      <c r="M17" s="86">
        <v>363</v>
      </c>
      <c r="O17" s="96"/>
    </row>
    <row r="18" spans="1:15" x14ac:dyDescent="0.2">
      <c r="A18" s="86" t="s">
        <v>2879</v>
      </c>
      <c r="B18" s="86">
        <v>1661</v>
      </c>
      <c r="C18" s="86">
        <v>156</v>
      </c>
      <c r="D18" s="86">
        <v>923</v>
      </c>
      <c r="E18" s="86">
        <v>3064</v>
      </c>
      <c r="F18" s="86">
        <v>203</v>
      </c>
      <c r="G18" s="86">
        <v>682</v>
      </c>
      <c r="H18" s="86">
        <v>599</v>
      </c>
      <c r="I18" s="86">
        <v>446</v>
      </c>
      <c r="J18" s="86">
        <v>666</v>
      </c>
      <c r="K18" s="86">
        <v>321</v>
      </c>
      <c r="L18" s="342">
        <v>3422</v>
      </c>
      <c r="M18" s="86">
        <v>12143</v>
      </c>
      <c r="O18" s="96"/>
    </row>
    <row r="19" spans="1:15" x14ac:dyDescent="0.2">
      <c r="A19" s="86" t="s">
        <v>2880</v>
      </c>
      <c r="B19" s="86">
        <v>19150</v>
      </c>
      <c r="C19" s="86">
        <v>7712</v>
      </c>
      <c r="D19" s="86">
        <v>5544</v>
      </c>
      <c r="E19" s="86">
        <v>7395</v>
      </c>
      <c r="F19" s="86">
        <v>1997</v>
      </c>
      <c r="G19" s="86">
        <v>6142</v>
      </c>
      <c r="H19" s="86">
        <v>11854</v>
      </c>
      <c r="I19" s="86">
        <v>2087</v>
      </c>
      <c r="J19" s="86">
        <v>12912</v>
      </c>
      <c r="K19" s="86">
        <v>4759</v>
      </c>
      <c r="L19" s="342">
        <v>22320</v>
      </c>
      <c r="M19" s="86">
        <v>101872</v>
      </c>
      <c r="O19" s="96"/>
    </row>
    <row r="20" spans="1:15" x14ac:dyDescent="0.2">
      <c r="A20" s="86" t="s">
        <v>2881</v>
      </c>
      <c r="B20" s="86">
        <v>135665</v>
      </c>
      <c r="C20" s="86">
        <v>161298</v>
      </c>
      <c r="D20" s="86">
        <v>31042</v>
      </c>
      <c r="E20" s="86">
        <v>60383</v>
      </c>
      <c r="F20" s="86">
        <v>31778</v>
      </c>
      <c r="G20" s="86">
        <v>51067</v>
      </c>
      <c r="H20" s="86">
        <v>133296</v>
      </c>
      <c r="I20" s="86">
        <v>29848</v>
      </c>
      <c r="J20" s="86">
        <v>103878</v>
      </c>
      <c r="K20" s="86">
        <v>17236</v>
      </c>
      <c r="L20" s="342">
        <v>174489</v>
      </c>
      <c r="M20" s="86">
        <v>929980</v>
      </c>
      <c r="O20" s="96"/>
    </row>
    <row r="21" spans="1:15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342"/>
      <c r="M21" s="86"/>
      <c r="O21" s="96"/>
    </row>
    <row r="22" spans="1:15" ht="24.75" x14ac:dyDescent="0.2">
      <c r="A22" s="185" t="s">
        <v>2882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342"/>
      <c r="M22" s="86"/>
      <c r="O22" s="96"/>
    </row>
    <row r="23" spans="1:15" x14ac:dyDescent="0.2">
      <c r="A23" s="86" t="s">
        <v>2871</v>
      </c>
      <c r="B23" s="86">
        <v>19900</v>
      </c>
      <c r="C23" s="86">
        <v>31623</v>
      </c>
      <c r="D23" s="342">
        <v>18024</v>
      </c>
      <c r="E23" s="86">
        <v>1179</v>
      </c>
      <c r="F23" s="86">
        <v>5513</v>
      </c>
      <c r="G23" s="86">
        <v>2315</v>
      </c>
      <c r="H23" s="86">
        <v>25393</v>
      </c>
      <c r="I23" s="86">
        <v>11133</v>
      </c>
      <c r="J23" s="86">
        <v>14211</v>
      </c>
      <c r="K23" s="86">
        <v>35612</v>
      </c>
      <c r="L23" s="342">
        <v>9201</v>
      </c>
      <c r="M23" s="86">
        <v>156080</v>
      </c>
      <c r="O23" s="96"/>
    </row>
    <row r="24" spans="1:15" x14ac:dyDescent="0.2">
      <c r="A24" s="86" t="s">
        <v>2872</v>
      </c>
      <c r="B24" s="86">
        <v>9934</v>
      </c>
      <c r="C24" s="86">
        <v>13445</v>
      </c>
      <c r="D24" s="342">
        <v>9398</v>
      </c>
      <c r="E24" s="86">
        <v>1550</v>
      </c>
      <c r="F24" s="86">
        <v>3813</v>
      </c>
      <c r="G24" s="86">
        <v>2039</v>
      </c>
      <c r="H24" s="86">
        <v>45340</v>
      </c>
      <c r="I24" s="86">
        <v>8016</v>
      </c>
      <c r="J24" s="86">
        <v>10110</v>
      </c>
      <c r="K24" s="86">
        <v>19910</v>
      </c>
      <c r="L24" s="342">
        <v>10871</v>
      </c>
      <c r="M24" s="86">
        <v>125028</v>
      </c>
      <c r="O24" s="96"/>
    </row>
    <row r="25" spans="1:15" x14ac:dyDescent="0.2">
      <c r="A25" s="86" t="s">
        <v>2873</v>
      </c>
      <c r="B25" s="86">
        <v>168</v>
      </c>
      <c r="C25" s="86">
        <v>59</v>
      </c>
      <c r="D25" s="342">
        <v>532</v>
      </c>
      <c r="E25" s="86">
        <v>61</v>
      </c>
      <c r="F25" s="86">
        <v>166</v>
      </c>
      <c r="G25" s="86">
        <v>60</v>
      </c>
      <c r="H25" s="86">
        <v>318</v>
      </c>
      <c r="I25" s="86">
        <v>726</v>
      </c>
      <c r="J25" s="86">
        <v>0</v>
      </c>
      <c r="K25" s="86">
        <v>632</v>
      </c>
      <c r="L25" s="342">
        <v>4088</v>
      </c>
      <c r="M25" s="86">
        <v>6278</v>
      </c>
      <c r="O25" s="96"/>
    </row>
    <row r="26" spans="1:15" x14ac:dyDescent="0.2">
      <c r="A26" s="86" t="s">
        <v>2874</v>
      </c>
      <c r="B26" s="86">
        <v>443</v>
      </c>
      <c r="C26" s="86">
        <v>390</v>
      </c>
      <c r="D26" s="342">
        <v>41</v>
      </c>
      <c r="E26" s="86">
        <v>22</v>
      </c>
      <c r="F26" s="86">
        <v>128</v>
      </c>
      <c r="G26" s="86">
        <v>80</v>
      </c>
      <c r="H26" s="86">
        <v>1349</v>
      </c>
      <c r="I26" s="86">
        <v>344</v>
      </c>
      <c r="J26" s="86">
        <v>158</v>
      </c>
      <c r="K26" s="86">
        <v>788</v>
      </c>
      <c r="L26" s="342">
        <v>58</v>
      </c>
      <c r="M26" s="86">
        <v>3760</v>
      </c>
      <c r="O26" s="96"/>
    </row>
    <row r="27" spans="1:15" x14ac:dyDescent="0.2">
      <c r="A27" s="86" t="s">
        <v>2875</v>
      </c>
      <c r="B27" s="86">
        <v>9323</v>
      </c>
      <c r="C27" s="86">
        <v>12996</v>
      </c>
      <c r="D27" s="342">
        <v>8825</v>
      </c>
      <c r="E27" s="86">
        <v>1467</v>
      </c>
      <c r="F27" s="86">
        <v>3519</v>
      </c>
      <c r="G27" s="86">
        <v>1899</v>
      </c>
      <c r="H27" s="86">
        <v>43673</v>
      </c>
      <c r="I27" s="86">
        <v>6946</v>
      </c>
      <c r="J27" s="86">
        <v>9952</v>
      </c>
      <c r="K27" s="86">
        <v>18490</v>
      </c>
      <c r="L27" s="342">
        <v>6725</v>
      </c>
      <c r="M27" s="86">
        <v>114990</v>
      </c>
      <c r="O27" s="96"/>
    </row>
    <row r="28" spans="1:15" x14ac:dyDescent="0.2">
      <c r="A28" s="86" t="s">
        <v>2876</v>
      </c>
      <c r="B28" s="86">
        <v>431</v>
      </c>
      <c r="C28" s="86">
        <v>1476</v>
      </c>
      <c r="D28" s="342">
        <v>7449</v>
      </c>
      <c r="E28" s="86">
        <v>696</v>
      </c>
      <c r="F28" s="86">
        <v>324</v>
      </c>
      <c r="G28" s="86">
        <v>540</v>
      </c>
      <c r="H28" s="86">
        <v>5963</v>
      </c>
      <c r="I28" s="86">
        <v>1210</v>
      </c>
      <c r="J28" s="86">
        <v>2218</v>
      </c>
      <c r="K28" s="86">
        <v>8869</v>
      </c>
      <c r="L28" s="342">
        <v>2130</v>
      </c>
      <c r="M28" s="86">
        <v>23857</v>
      </c>
      <c r="O28" s="96"/>
    </row>
    <row r="29" spans="1:15" x14ac:dyDescent="0.2">
      <c r="A29" s="86" t="s">
        <v>2877</v>
      </c>
      <c r="B29" s="86">
        <v>0</v>
      </c>
      <c r="C29" s="86">
        <v>0</v>
      </c>
      <c r="D29" s="342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342">
        <v>0</v>
      </c>
      <c r="M29" s="86">
        <v>0</v>
      </c>
      <c r="O29" s="96"/>
    </row>
    <row r="30" spans="1:15" x14ac:dyDescent="0.2">
      <c r="A30" s="86" t="s">
        <v>2878</v>
      </c>
      <c r="B30" s="86">
        <v>1</v>
      </c>
      <c r="C30" s="86">
        <v>15</v>
      </c>
      <c r="D30" s="342">
        <v>13</v>
      </c>
      <c r="E30" s="86">
        <v>3</v>
      </c>
      <c r="F30" s="86">
        <v>8</v>
      </c>
      <c r="G30" s="86">
        <v>1</v>
      </c>
      <c r="H30" s="86">
        <v>12</v>
      </c>
      <c r="I30" s="86">
        <v>6</v>
      </c>
      <c r="J30" s="86">
        <v>5</v>
      </c>
      <c r="K30" s="86">
        <v>30</v>
      </c>
      <c r="L30" s="342">
        <v>0</v>
      </c>
      <c r="M30" s="86">
        <v>81</v>
      </c>
      <c r="O30" s="96"/>
    </row>
    <row r="31" spans="1:15" x14ac:dyDescent="0.2">
      <c r="A31" s="86" t="s">
        <v>2879</v>
      </c>
      <c r="B31" s="86">
        <v>40</v>
      </c>
      <c r="C31" s="86">
        <v>25</v>
      </c>
      <c r="D31" s="342">
        <v>100</v>
      </c>
      <c r="E31" s="86">
        <v>11</v>
      </c>
      <c r="F31" s="86">
        <v>4</v>
      </c>
      <c r="G31" s="86">
        <v>45</v>
      </c>
      <c r="H31" s="86">
        <v>101</v>
      </c>
      <c r="I31" s="86">
        <v>82</v>
      </c>
      <c r="J31" s="86">
        <v>96</v>
      </c>
      <c r="K31" s="86">
        <v>510</v>
      </c>
      <c r="L31" s="342">
        <v>70</v>
      </c>
      <c r="M31" s="86">
        <v>984</v>
      </c>
      <c r="O31" s="96"/>
    </row>
    <row r="32" spans="1:15" x14ac:dyDescent="0.2">
      <c r="A32" s="86" t="s">
        <v>2880</v>
      </c>
      <c r="B32" s="86">
        <v>390</v>
      </c>
      <c r="C32" s="86">
        <v>1436</v>
      </c>
      <c r="D32" s="342">
        <v>7336</v>
      </c>
      <c r="E32" s="86">
        <v>682</v>
      </c>
      <c r="F32" s="86">
        <v>312</v>
      </c>
      <c r="G32" s="86">
        <v>494</v>
      </c>
      <c r="H32" s="86">
        <v>5850</v>
      </c>
      <c r="I32" s="86">
        <v>1122</v>
      </c>
      <c r="J32" s="86">
        <v>2117</v>
      </c>
      <c r="K32" s="86">
        <v>8329</v>
      </c>
      <c r="L32" s="342">
        <v>2060</v>
      </c>
      <c r="M32" s="86">
        <v>22792</v>
      </c>
      <c r="O32" s="96"/>
    </row>
    <row r="33" spans="1:15" x14ac:dyDescent="0.2">
      <c r="A33" s="86" t="s">
        <v>2881</v>
      </c>
      <c r="B33" s="86">
        <v>29403</v>
      </c>
      <c r="C33" s="86">
        <v>43592</v>
      </c>
      <c r="D33" s="342">
        <v>19973</v>
      </c>
      <c r="E33" s="86">
        <v>2033</v>
      </c>
      <c r="F33" s="86">
        <v>9002</v>
      </c>
      <c r="G33" s="86">
        <v>3814</v>
      </c>
      <c r="H33" s="86">
        <v>64770</v>
      </c>
      <c r="I33" s="86">
        <v>17939</v>
      </c>
      <c r="J33" s="86">
        <v>22103</v>
      </c>
      <c r="K33" s="86">
        <v>46653</v>
      </c>
      <c r="L33" s="342">
        <v>19079</v>
      </c>
      <c r="M33" s="86">
        <v>278361</v>
      </c>
      <c r="O33" s="96"/>
    </row>
    <row r="34" spans="1:15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O34" s="96"/>
    </row>
    <row r="35" spans="1:15" ht="24.75" x14ac:dyDescent="0.2">
      <c r="A35" s="185" t="s">
        <v>2883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O35" s="96"/>
    </row>
    <row r="36" spans="1:15" x14ac:dyDescent="0.2">
      <c r="A36" s="86" t="s">
        <v>2871</v>
      </c>
      <c r="B36" s="86">
        <v>175355.98558730856</v>
      </c>
      <c r="C36" s="86">
        <v>154978.23344000001</v>
      </c>
      <c r="D36" s="342">
        <v>13243.567489999999</v>
      </c>
      <c r="E36" s="86">
        <v>155653.60045999999</v>
      </c>
      <c r="F36" s="86">
        <v>66780.079159999994</v>
      </c>
      <c r="G36" s="86">
        <v>40171.351670000004</v>
      </c>
      <c r="H36" s="86">
        <v>86880.296189999994</v>
      </c>
      <c r="I36" s="86">
        <v>51350.160279999996</v>
      </c>
      <c r="J36" s="86">
        <v>58936.9722463</v>
      </c>
      <c r="K36" s="86">
        <v>30167.389789999997</v>
      </c>
      <c r="L36" s="86">
        <v>180310.73114988016</v>
      </c>
      <c r="M36" s="86">
        <v>1000584.7999734886</v>
      </c>
      <c r="O36" s="96"/>
    </row>
    <row r="37" spans="1:15" x14ac:dyDescent="0.2">
      <c r="A37" s="86" t="s">
        <v>2872</v>
      </c>
      <c r="B37" s="86">
        <v>166014.92243999999</v>
      </c>
      <c r="C37" s="86">
        <v>337893.30632999999</v>
      </c>
      <c r="D37" s="342">
        <v>15869.164140000001</v>
      </c>
      <c r="E37" s="86">
        <v>188874.5823593805</v>
      </c>
      <c r="F37" s="86">
        <v>98914.631120000005</v>
      </c>
      <c r="G37" s="86">
        <v>46978.778529999989</v>
      </c>
      <c r="H37" s="86">
        <v>153370.96132</v>
      </c>
      <c r="I37" s="86">
        <v>50316.749650000005</v>
      </c>
      <c r="J37" s="86">
        <v>82115.079759786022</v>
      </c>
      <c r="K37" s="86">
        <v>47625.521959999998</v>
      </c>
      <c r="L37" s="86">
        <v>280122.90509716311</v>
      </c>
      <c r="M37" s="86">
        <v>1452227.4385663294</v>
      </c>
      <c r="O37" s="96"/>
    </row>
    <row r="38" spans="1:15" x14ac:dyDescent="0.2">
      <c r="A38" s="86" t="s">
        <v>2873</v>
      </c>
      <c r="B38" s="86">
        <v>24102.05097</v>
      </c>
      <c r="C38" s="86">
        <v>171596.64143000002</v>
      </c>
      <c r="D38" s="342">
        <v>496.74799999999999</v>
      </c>
      <c r="E38" s="86">
        <v>78512.061695477794</v>
      </c>
      <c r="F38" s="86">
        <v>14037.68482</v>
      </c>
      <c r="G38" s="86">
        <v>3814.7001</v>
      </c>
      <c r="H38" s="86">
        <v>8240.2180800000006</v>
      </c>
      <c r="I38" s="86">
        <v>11119.73193</v>
      </c>
      <c r="J38" s="86">
        <v>0</v>
      </c>
      <c r="K38" s="86">
        <v>5871.3448699999999</v>
      </c>
      <c r="L38" s="86">
        <v>93591.354108329615</v>
      </c>
      <c r="M38" s="86">
        <v>410885.78800380742</v>
      </c>
      <c r="O38" s="96"/>
    </row>
    <row r="39" spans="1:15" x14ac:dyDescent="0.2">
      <c r="A39" s="86" t="s">
        <v>2874</v>
      </c>
      <c r="B39" s="86">
        <v>30520.711030000002</v>
      </c>
      <c r="C39" s="86">
        <v>8157.0577300000004</v>
      </c>
      <c r="D39" s="342">
        <v>2259.0839500000002</v>
      </c>
      <c r="E39" s="86">
        <v>356.93716390267798</v>
      </c>
      <c r="F39" s="86">
        <v>4911.8264800000006</v>
      </c>
      <c r="G39" s="86">
        <v>3493.1288</v>
      </c>
      <c r="H39" s="86">
        <v>3942.8814400000001</v>
      </c>
      <c r="I39" s="86">
        <v>2849.6905499999998</v>
      </c>
      <c r="J39" s="86">
        <v>4403.2289725939472</v>
      </c>
      <c r="K39" s="86">
        <v>1339.8744199999999</v>
      </c>
      <c r="L39" s="86">
        <v>677.52280832486099</v>
      </c>
      <c r="M39" s="86">
        <v>60652.859394821477</v>
      </c>
      <c r="O39" s="96"/>
    </row>
    <row r="40" spans="1:15" x14ac:dyDescent="0.2">
      <c r="A40" s="86" t="s">
        <v>2875</v>
      </c>
      <c r="B40" s="86">
        <v>79625.91462000001</v>
      </c>
      <c r="C40" s="86">
        <v>53730.603310000006</v>
      </c>
      <c r="D40" s="342">
        <v>8332.2334300000002</v>
      </c>
      <c r="E40" s="86">
        <v>23932.280640000001</v>
      </c>
      <c r="F40" s="86">
        <v>56043.405270000003</v>
      </c>
      <c r="G40" s="86">
        <v>15727.258000000005</v>
      </c>
      <c r="H40" s="86">
        <v>65492.868999999999</v>
      </c>
      <c r="I40" s="86">
        <v>4578.4663099999998</v>
      </c>
      <c r="J40" s="86">
        <v>19079.820385065574</v>
      </c>
      <c r="K40" s="86">
        <v>30256.118569999999</v>
      </c>
      <c r="L40" s="86">
        <v>44034.808729877695</v>
      </c>
      <c r="M40" s="86">
        <v>392501.54483494331</v>
      </c>
      <c r="O40" s="96"/>
    </row>
    <row r="41" spans="1:15" x14ac:dyDescent="0.2">
      <c r="A41" s="86" t="s">
        <v>2884</v>
      </c>
      <c r="B41" s="86">
        <v>31766.24582</v>
      </c>
      <c r="C41" s="86">
        <v>104409.00386</v>
      </c>
      <c r="D41" s="342">
        <v>4781.0987599999999</v>
      </c>
      <c r="E41" s="86">
        <v>86073.302859999996</v>
      </c>
      <c r="F41" s="86">
        <v>23921.714550000001</v>
      </c>
      <c r="G41" s="86">
        <v>23943.691629999979</v>
      </c>
      <c r="H41" s="86">
        <v>75694.992799999993</v>
      </c>
      <c r="I41" s="86">
        <v>31768.860860000008</v>
      </c>
      <c r="J41" s="86">
        <v>58632.030402126504</v>
      </c>
      <c r="K41" s="86">
        <v>10158.1841</v>
      </c>
      <c r="L41" s="86">
        <v>141819.21945063089</v>
      </c>
      <c r="M41" s="86">
        <v>588187.24633275752</v>
      </c>
      <c r="O41" s="96"/>
    </row>
    <row r="42" spans="1:15" x14ac:dyDescent="0.2">
      <c r="A42" s="86" t="s">
        <v>2876</v>
      </c>
      <c r="B42" s="86">
        <v>4535.0088699999997</v>
      </c>
      <c r="C42" s="86">
        <v>22208.728880000002</v>
      </c>
      <c r="D42" s="342">
        <v>5224.2692799999904</v>
      </c>
      <c r="E42" s="86">
        <v>61486.331619999997</v>
      </c>
      <c r="F42" s="86">
        <v>13192.851780000001</v>
      </c>
      <c r="G42" s="86">
        <v>11336.506900000002</v>
      </c>
      <c r="H42" s="86">
        <v>18073.820350000002</v>
      </c>
      <c r="I42" s="86">
        <v>7901.2278699999997</v>
      </c>
      <c r="J42" s="86">
        <v>15787.951139999994</v>
      </c>
      <c r="K42" s="86">
        <v>11639.620899999998</v>
      </c>
      <c r="L42" s="86">
        <v>52221.256020000001</v>
      </c>
      <c r="M42" s="86">
        <v>218383.30433000001</v>
      </c>
      <c r="O42" s="96"/>
    </row>
    <row r="43" spans="1:15" x14ac:dyDescent="0.2">
      <c r="A43" s="86" t="s">
        <v>2877</v>
      </c>
      <c r="B43" s="86">
        <v>0</v>
      </c>
      <c r="C43" s="86">
        <v>0</v>
      </c>
      <c r="D43" s="342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O43" s="96"/>
    </row>
    <row r="44" spans="1:15" x14ac:dyDescent="0.2">
      <c r="A44" s="86" t="s">
        <v>2878</v>
      </c>
      <c r="B44" s="86">
        <v>14.811260000000001</v>
      </c>
      <c r="C44" s="86">
        <v>247.65355</v>
      </c>
      <c r="D44" s="342">
        <v>8.0314099999999993</v>
      </c>
      <c r="E44" s="86">
        <v>141.65103999999999</v>
      </c>
      <c r="F44" s="86">
        <v>103.66705999999999</v>
      </c>
      <c r="G44" s="86">
        <v>33.525700000000001</v>
      </c>
      <c r="H44" s="86">
        <v>86.143899999999988</v>
      </c>
      <c r="I44" s="86">
        <v>17.79616</v>
      </c>
      <c r="J44" s="86">
        <v>44.605690000000003</v>
      </c>
      <c r="K44" s="86">
        <v>178.76877999999999</v>
      </c>
      <c r="L44" s="86">
        <v>0</v>
      </c>
      <c r="M44" s="86">
        <v>868.62314000000015</v>
      </c>
      <c r="O44" s="96"/>
    </row>
    <row r="45" spans="1:15" x14ac:dyDescent="0.2">
      <c r="A45" s="86" t="s">
        <v>2879</v>
      </c>
      <c r="B45" s="86">
        <v>360.77379999999999</v>
      </c>
      <c r="C45" s="86">
        <v>1736.4063899999999</v>
      </c>
      <c r="D45" s="342">
        <v>1485.51081</v>
      </c>
      <c r="E45" s="86">
        <v>21287.540710000001</v>
      </c>
      <c r="F45" s="86">
        <v>2420.33014</v>
      </c>
      <c r="G45" s="86">
        <v>2216.8787000000002</v>
      </c>
      <c r="H45" s="86">
        <v>3309.7207899999999</v>
      </c>
      <c r="I45" s="86">
        <v>2183.3357599999999</v>
      </c>
      <c r="J45" s="86">
        <v>1781.7586899999999</v>
      </c>
      <c r="K45" s="86">
        <v>1040.83851</v>
      </c>
      <c r="L45" s="86">
        <v>11829.998960000001</v>
      </c>
      <c r="M45" s="86">
        <v>48167.582449999994</v>
      </c>
      <c r="O45" s="96"/>
    </row>
    <row r="46" spans="1:15" x14ac:dyDescent="0.2">
      <c r="A46" s="86" t="s">
        <v>2880</v>
      </c>
      <c r="B46" s="86">
        <v>4159.4238100000002</v>
      </c>
      <c r="C46" s="86">
        <v>20224.66894</v>
      </c>
      <c r="D46" s="342">
        <v>3730.7270599999897</v>
      </c>
      <c r="E46" s="86">
        <v>40057.139869999999</v>
      </c>
      <c r="F46" s="86">
        <v>10668.854579999999</v>
      </c>
      <c r="G46" s="86">
        <v>9086.1025000000027</v>
      </c>
      <c r="H46" s="86">
        <v>14677.95566</v>
      </c>
      <c r="I46" s="86">
        <v>5700.0959499999999</v>
      </c>
      <c r="J46" s="86">
        <v>13961.586759999993</v>
      </c>
      <c r="K46" s="86">
        <v>10420.01361</v>
      </c>
      <c r="L46" s="86">
        <v>40391.257060000004</v>
      </c>
      <c r="M46" s="86">
        <v>169347.09874000002</v>
      </c>
      <c r="O46" s="96"/>
    </row>
    <row r="47" spans="1:15" x14ac:dyDescent="0.2">
      <c r="A47" s="86" t="s">
        <v>2881</v>
      </c>
      <c r="B47" s="86">
        <v>336835.89915730857</v>
      </c>
      <c r="C47" s="86">
        <v>470662.81088999996</v>
      </c>
      <c r="D47" s="342">
        <v>23888.462350000002</v>
      </c>
      <c r="E47" s="86">
        <v>283041.85119938047</v>
      </c>
      <c r="F47" s="86">
        <v>152501.8585</v>
      </c>
      <c r="G47" s="86">
        <v>75813.623299999977</v>
      </c>
      <c r="H47" s="86">
        <v>222177.43716</v>
      </c>
      <c r="I47" s="86">
        <v>93765.682060000006</v>
      </c>
      <c r="J47" s="86">
        <v>125264.10086608604</v>
      </c>
      <c r="K47" s="86">
        <v>66153.290850000005</v>
      </c>
      <c r="L47" s="86">
        <v>408212.38022704329</v>
      </c>
      <c r="M47" s="86">
        <v>2258317.3965598182</v>
      </c>
      <c r="O47" s="96"/>
    </row>
    <row r="48" spans="1:15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>
        <f>+M36+M37-M42-M47</f>
        <v>-23888.462350000627</v>
      </c>
      <c r="O48" s="96"/>
    </row>
    <row r="49" spans="1:29" ht="24.75" x14ac:dyDescent="0.2">
      <c r="A49" s="185" t="s">
        <v>2885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O49" s="96"/>
    </row>
    <row r="50" spans="1:29" x14ac:dyDescent="0.2">
      <c r="A50" s="86" t="s">
        <v>2871</v>
      </c>
      <c r="B50" s="86">
        <v>33918.722306820222</v>
      </c>
      <c r="C50" s="86">
        <v>27753.485519999998</v>
      </c>
      <c r="D50" s="86">
        <v>9990.7614400000002</v>
      </c>
      <c r="E50" s="86">
        <v>3231.5574300000003</v>
      </c>
      <c r="F50" s="86">
        <v>5966.4385300000004</v>
      </c>
      <c r="G50" s="86">
        <v>3930.1472599999997</v>
      </c>
      <c r="H50" s="86">
        <v>20699.760589999998</v>
      </c>
      <c r="I50" s="86">
        <v>26042.14387</v>
      </c>
      <c r="J50" s="86">
        <v>22457.093188829098</v>
      </c>
      <c r="K50" s="86">
        <v>39660.452770000004</v>
      </c>
      <c r="L50" s="86">
        <v>11751.678692008403</v>
      </c>
      <c r="M50" s="86">
        <v>205402.24159765776</v>
      </c>
      <c r="O50" s="96"/>
    </row>
    <row r="51" spans="1:29" x14ac:dyDescent="0.2">
      <c r="A51" s="86" t="s">
        <v>2872</v>
      </c>
      <c r="B51" s="86">
        <v>33878.514539999996</v>
      </c>
      <c r="C51" s="86">
        <v>47062.438099999992</v>
      </c>
      <c r="D51" s="86">
        <v>13268.09584</v>
      </c>
      <c r="E51" s="86">
        <v>8697.4448896600934</v>
      </c>
      <c r="F51" s="86">
        <v>10313.043870000001</v>
      </c>
      <c r="G51" s="86">
        <v>4096.6593400000002</v>
      </c>
      <c r="H51" s="86">
        <v>61896.994350000001</v>
      </c>
      <c r="I51" s="86">
        <v>44064.848649999993</v>
      </c>
      <c r="J51" s="86">
        <v>25787.297770822213</v>
      </c>
      <c r="K51" s="86">
        <v>95305.692410000003</v>
      </c>
      <c r="L51" s="86">
        <v>68380.237930367715</v>
      </c>
      <c r="M51" s="86">
        <v>412751.26769085001</v>
      </c>
      <c r="O51" s="96"/>
    </row>
    <row r="52" spans="1:29" x14ac:dyDescent="0.2">
      <c r="A52" s="86" t="s">
        <v>2873</v>
      </c>
      <c r="B52" s="86">
        <v>276.56815999999998</v>
      </c>
      <c r="C52" s="86">
        <v>1334.3494499999999</v>
      </c>
      <c r="D52" s="86">
        <v>1003.978</v>
      </c>
      <c r="E52" s="86">
        <v>1072.1712442201001</v>
      </c>
      <c r="F52" s="86">
        <v>961.52266000000009</v>
      </c>
      <c r="G52" s="86">
        <v>194.2039</v>
      </c>
      <c r="H52" s="86">
        <v>1641.07817</v>
      </c>
      <c r="I52" s="86">
        <v>14640.863429999999</v>
      </c>
      <c r="J52" s="86">
        <v>0</v>
      </c>
      <c r="K52" s="86">
        <v>4319.2025999999996</v>
      </c>
      <c r="L52" s="86">
        <v>41663.642335564</v>
      </c>
      <c r="M52" s="86">
        <v>67107.579949784107</v>
      </c>
      <c r="O52" s="96"/>
    </row>
    <row r="53" spans="1:29" x14ac:dyDescent="0.2">
      <c r="A53" s="86" t="s">
        <v>2874</v>
      </c>
      <c r="B53" s="86">
        <v>4471.6082000000006</v>
      </c>
      <c r="C53" s="86">
        <v>2123.7480099999998</v>
      </c>
      <c r="D53" s="86">
        <v>87.710460000000012</v>
      </c>
      <c r="E53" s="86">
        <v>106.35317543999399</v>
      </c>
      <c r="F53" s="86">
        <v>475.93202000000002</v>
      </c>
      <c r="G53" s="86">
        <v>269.41500000000002</v>
      </c>
      <c r="H53" s="86">
        <v>4865.47343</v>
      </c>
      <c r="I53" s="86">
        <v>1487.99017</v>
      </c>
      <c r="J53" s="86">
        <v>578.24355182236093</v>
      </c>
      <c r="K53" s="86">
        <v>3401.2779399999999</v>
      </c>
      <c r="L53" s="86">
        <v>448.24246652916599</v>
      </c>
      <c r="M53" s="86">
        <v>18315.994423791519</v>
      </c>
      <c r="O53" s="96"/>
    </row>
    <row r="54" spans="1:29" x14ac:dyDescent="0.2">
      <c r="A54" s="86" t="s">
        <v>2875</v>
      </c>
      <c r="B54" s="86">
        <v>23029.370010000002</v>
      </c>
      <c r="C54" s="86">
        <v>11486.43715</v>
      </c>
      <c r="D54" s="86">
        <v>2751.7967400000002</v>
      </c>
      <c r="E54" s="86">
        <v>4245.27682</v>
      </c>
      <c r="F54" s="86">
        <v>2491.94596</v>
      </c>
      <c r="G54" s="86">
        <v>733.15599999999995</v>
      </c>
      <c r="H54" s="86">
        <v>27278.7</v>
      </c>
      <c r="I54" s="86">
        <v>4943.7624900000001</v>
      </c>
      <c r="J54" s="86">
        <v>8022.7862284169305</v>
      </c>
      <c r="K54" s="86">
        <v>32840.300410000003</v>
      </c>
      <c r="L54" s="86">
        <v>4370.1140422712406</v>
      </c>
      <c r="M54" s="86">
        <v>122193.64585068818</v>
      </c>
      <c r="O54" s="96"/>
    </row>
    <row r="55" spans="1:29" x14ac:dyDescent="0.2">
      <c r="A55" s="86" t="s">
        <v>2886</v>
      </c>
      <c r="B55" s="86">
        <v>6100.9681700000001</v>
      </c>
      <c r="C55" s="86">
        <v>32117.903489999997</v>
      </c>
      <c r="D55" s="86">
        <v>9424.6106400000008</v>
      </c>
      <c r="E55" s="86">
        <v>3273.64365</v>
      </c>
      <c r="F55" s="86">
        <v>6383.6432300000006</v>
      </c>
      <c r="G55" s="86">
        <v>2899.8844399999998</v>
      </c>
      <c r="H55" s="86">
        <v>28111.742750000001</v>
      </c>
      <c r="I55" s="86">
        <v>22992.232559999997</v>
      </c>
      <c r="J55" s="86">
        <v>17186.267990582921</v>
      </c>
      <c r="K55" s="86">
        <v>54744.911460000003</v>
      </c>
      <c r="L55" s="86">
        <v>21898.239086003305</v>
      </c>
      <c r="M55" s="86">
        <v>205134.0474665862</v>
      </c>
      <c r="O55" s="96"/>
    </row>
    <row r="56" spans="1:29" x14ac:dyDescent="0.2">
      <c r="A56" s="86" t="s">
        <v>2876</v>
      </c>
      <c r="B56" s="86">
        <v>8.7016799999999996</v>
      </c>
      <c r="C56" s="86">
        <v>2548.9458999999997</v>
      </c>
      <c r="D56" s="86">
        <v>5161.8990400000002</v>
      </c>
      <c r="E56" s="86">
        <v>1841.77252</v>
      </c>
      <c r="F56" s="86">
        <v>733.06587999999988</v>
      </c>
      <c r="G56" s="86">
        <v>766.01149999999996</v>
      </c>
      <c r="H56" s="86">
        <v>4448.0744599999998</v>
      </c>
      <c r="I56" s="86">
        <v>3706.0133900000001</v>
      </c>
      <c r="J56" s="86">
        <v>3360.4666200000001</v>
      </c>
      <c r="K56" s="86">
        <v>10158.50866</v>
      </c>
      <c r="L56" s="86">
        <v>8161.56016</v>
      </c>
      <c r="M56" s="86">
        <v>40895.019810000005</v>
      </c>
      <c r="O56" s="96"/>
    </row>
    <row r="57" spans="1:29" x14ac:dyDescent="0.2">
      <c r="A57" s="86" t="s">
        <v>2877</v>
      </c>
      <c r="B57" s="86">
        <v>0</v>
      </c>
      <c r="C57" s="86">
        <v>0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 s="86">
        <v>0</v>
      </c>
      <c r="O57" s="96"/>
    </row>
    <row r="58" spans="1:29" x14ac:dyDescent="0.2">
      <c r="A58" s="86" t="s">
        <v>2878</v>
      </c>
      <c r="B58" s="86">
        <v>1.1012299999999999</v>
      </c>
      <c r="C58" s="86">
        <v>19.708629999999999</v>
      </c>
      <c r="D58" s="86">
        <v>8.1633899999999997</v>
      </c>
      <c r="E58" s="86">
        <v>27.702900000000003</v>
      </c>
      <c r="F58" s="86">
        <v>14.228339999999999</v>
      </c>
      <c r="G58" s="86">
        <v>3.7056</v>
      </c>
      <c r="H58" s="86">
        <v>15.113190000000001</v>
      </c>
      <c r="I58" s="86">
        <v>12.469749999999999</v>
      </c>
      <c r="J58" s="86">
        <v>29.866119999999999</v>
      </c>
      <c r="K58" s="86">
        <v>51.804050000000004</v>
      </c>
      <c r="L58" s="86">
        <v>0</v>
      </c>
      <c r="M58" s="86">
        <v>183.86320000000001</v>
      </c>
      <c r="O58" s="96"/>
    </row>
    <row r="59" spans="1:29" x14ac:dyDescent="0.2">
      <c r="A59" s="86" t="s">
        <v>2879</v>
      </c>
      <c r="B59" s="86">
        <v>0.70720000000000005</v>
      </c>
      <c r="C59" s="86">
        <v>68.120039999999989</v>
      </c>
      <c r="D59" s="86">
        <v>111.39969000000001</v>
      </c>
      <c r="E59" s="86">
        <v>28.008869999999998</v>
      </c>
      <c r="F59" s="86">
        <v>22.49972</v>
      </c>
      <c r="G59" s="86">
        <v>98.189899999999994</v>
      </c>
      <c r="H59" s="86">
        <v>177.60147000000001</v>
      </c>
      <c r="I59" s="86">
        <v>260.00743</v>
      </c>
      <c r="J59" s="86">
        <v>203.70013</v>
      </c>
      <c r="K59" s="86">
        <v>940.12734999999998</v>
      </c>
      <c r="L59" s="86">
        <v>195.59126000000001</v>
      </c>
      <c r="M59" s="86">
        <v>2105.9530600000003</v>
      </c>
      <c r="O59" s="96"/>
    </row>
    <row r="60" spans="1:29" x14ac:dyDescent="0.2">
      <c r="A60" s="86" t="s">
        <v>2880</v>
      </c>
      <c r="B60" s="86">
        <v>6.8932500000000001</v>
      </c>
      <c r="C60" s="86">
        <v>2461.1172299999998</v>
      </c>
      <c r="D60" s="86">
        <v>5042.3359600000003</v>
      </c>
      <c r="E60" s="86">
        <v>1786.0607500000001</v>
      </c>
      <c r="F60" s="86">
        <v>696.33781999999997</v>
      </c>
      <c r="G60" s="86">
        <v>664.11599999999999</v>
      </c>
      <c r="H60" s="86">
        <v>4255.3598000000002</v>
      </c>
      <c r="I60" s="86">
        <v>3433.5362099999998</v>
      </c>
      <c r="J60" s="86">
        <v>3126.9003700000003</v>
      </c>
      <c r="K60" s="86">
        <v>9166.57726</v>
      </c>
      <c r="L60" s="86">
        <v>7965.9689000000008</v>
      </c>
      <c r="M60" s="86">
        <v>38605.203549999998</v>
      </c>
      <c r="O60" s="96"/>
    </row>
    <row r="61" spans="1:29" ht="13.5" thickBot="1" x14ac:dyDescent="0.25">
      <c r="A61" s="100" t="s">
        <v>2881</v>
      </c>
      <c r="B61" s="100">
        <v>67788.53516682022</v>
      </c>
      <c r="C61" s="100">
        <v>72266.977719999981</v>
      </c>
      <c r="D61" s="100">
        <v>18096.958240000004</v>
      </c>
      <c r="E61" s="100">
        <v>10087.229799660094</v>
      </c>
      <c r="F61" s="100">
        <v>15546.416520000002</v>
      </c>
      <c r="G61" s="100">
        <v>7260.7950999999994</v>
      </c>
      <c r="H61" s="100">
        <v>78148.68048000001</v>
      </c>
      <c r="I61" s="100">
        <v>66400.979129999992</v>
      </c>
      <c r="J61" s="100">
        <v>44883.924339651312</v>
      </c>
      <c r="K61" s="100">
        <v>124807.63652000001</v>
      </c>
      <c r="L61" s="100">
        <v>71970.356462376119</v>
      </c>
      <c r="M61" s="100">
        <v>577258.48947850778</v>
      </c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</row>
    <row r="62" spans="1:29" x14ac:dyDescent="0.2">
      <c r="N62"/>
      <c r="O62" s="96"/>
    </row>
    <row r="63" spans="1:29" x14ac:dyDescent="0.2">
      <c r="N63"/>
      <c r="O63" s="96"/>
    </row>
    <row r="64" spans="1:29" x14ac:dyDescent="0.2">
      <c r="O64" s="96"/>
    </row>
    <row r="65" spans="15:15" x14ac:dyDescent="0.2">
      <c r="O65" s="96"/>
    </row>
    <row r="66" spans="15:15" x14ac:dyDescent="0.2">
      <c r="O66" s="96"/>
    </row>
    <row r="67" spans="15:15" x14ac:dyDescent="0.2">
      <c r="O67" s="96"/>
    </row>
    <row r="68" spans="15:15" x14ac:dyDescent="0.2">
      <c r="O68" s="96"/>
    </row>
    <row r="69" spans="15:15" x14ac:dyDescent="0.2">
      <c r="O69" s="96"/>
    </row>
    <row r="70" spans="15:15" x14ac:dyDescent="0.2">
      <c r="O70" s="96"/>
    </row>
    <row r="71" spans="15:15" x14ac:dyDescent="0.2">
      <c r="O71" s="96"/>
    </row>
    <row r="72" spans="15:15" x14ac:dyDescent="0.2">
      <c r="O72" s="96"/>
    </row>
    <row r="73" spans="15:15" x14ac:dyDescent="0.2">
      <c r="O73" s="96"/>
    </row>
    <row r="74" spans="15:15" x14ac:dyDescent="0.2">
      <c r="O74" s="96"/>
    </row>
    <row r="75" spans="15:15" x14ac:dyDescent="0.2">
      <c r="O75" s="96"/>
    </row>
    <row r="76" spans="15:15" x14ac:dyDescent="0.2">
      <c r="O76" s="96"/>
    </row>
    <row r="77" spans="15:15" x14ac:dyDescent="0.2">
      <c r="O77" s="96"/>
    </row>
    <row r="78" spans="15:15" x14ac:dyDescent="0.2">
      <c r="O78" s="96"/>
    </row>
    <row r="79" spans="15:15" x14ac:dyDescent="0.2">
      <c r="O79" s="96"/>
    </row>
    <row r="80" spans="15:15" x14ac:dyDescent="0.2">
      <c r="O80" s="96"/>
    </row>
    <row r="81" spans="15:15" x14ac:dyDescent="0.2">
      <c r="O81" s="96"/>
    </row>
    <row r="82" spans="15:15" x14ac:dyDescent="0.2">
      <c r="O82" s="96"/>
    </row>
    <row r="83" spans="15:15" x14ac:dyDescent="0.2">
      <c r="O83" s="96"/>
    </row>
    <row r="84" spans="15:15" x14ac:dyDescent="0.2">
      <c r="O84" s="96"/>
    </row>
    <row r="85" spans="15:15" x14ac:dyDescent="0.2">
      <c r="O85" s="96"/>
    </row>
    <row r="86" spans="15:15" x14ac:dyDescent="0.2">
      <c r="O86" s="96"/>
    </row>
    <row r="87" spans="15:15" x14ac:dyDescent="0.2">
      <c r="O87" s="96"/>
    </row>
    <row r="88" spans="15:15" x14ac:dyDescent="0.2">
      <c r="O88" s="96"/>
    </row>
    <row r="89" spans="15:15" x14ac:dyDescent="0.2">
      <c r="O89" s="96"/>
    </row>
    <row r="90" spans="15:15" x14ac:dyDescent="0.2">
      <c r="O90" s="96"/>
    </row>
    <row r="91" spans="15:15" x14ac:dyDescent="0.2">
      <c r="O91" s="96"/>
    </row>
    <row r="92" spans="15:15" x14ac:dyDescent="0.2">
      <c r="O92" s="96"/>
    </row>
    <row r="93" spans="15:15" x14ac:dyDescent="0.2">
      <c r="O93" s="96"/>
    </row>
    <row r="94" spans="15:15" x14ac:dyDescent="0.2">
      <c r="O94" s="96"/>
    </row>
    <row r="95" spans="15:15" x14ac:dyDescent="0.2">
      <c r="O95" s="96"/>
    </row>
    <row r="96" spans="15:15" x14ac:dyDescent="0.2">
      <c r="O96" s="96"/>
    </row>
    <row r="97" spans="15:15" x14ac:dyDescent="0.2">
      <c r="O97" s="96"/>
    </row>
    <row r="98" spans="15:15" x14ac:dyDescent="0.2">
      <c r="O98" s="96"/>
    </row>
    <row r="99" spans="15:15" x14ac:dyDescent="0.2">
      <c r="O99" s="96"/>
    </row>
    <row r="100" spans="15:15" x14ac:dyDescent="0.2">
      <c r="O100" s="96"/>
    </row>
    <row r="101" spans="15:15" x14ac:dyDescent="0.2">
      <c r="O101" s="96"/>
    </row>
    <row r="102" spans="15:15" x14ac:dyDescent="0.2">
      <c r="O102" s="96"/>
    </row>
    <row r="103" spans="15:15" x14ac:dyDescent="0.2">
      <c r="O103" s="96"/>
    </row>
    <row r="104" spans="15:15" x14ac:dyDescent="0.2">
      <c r="O104" s="96"/>
    </row>
  </sheetData>
  <mergeCells count="2">
    <mergeCell ref="A5:F6"/>
    <mergeCell ref="G5:M6"/>
  </mergeCells>
  <phoneticPr fontId="2" type="noConversion"/>
  <conditionalFormatting sqref="B8:M8">
    <cfRule type="expression" dxfId="9" priority="1" stopIfTrue="1">
      <formula>$AA8=1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27559055118110237" top="0.47244094488188981" bottom="0.98425196850393704" header="0.27559055118110237" footer="0.51181102362204722"/>
  <pageSetup paperSize="8" scale="85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9"/>
  <sheetViews>
    <sheetView showGridLines="0" workbookViewId="0">
      <selection activeCell="A2" sqref="A2"/>
    </sheetView>
  </sheetViews>
  <sheetFormatPr defaultRowHeight="12.75" x14ac:dyDescent="0.2"/>
  <cols>
    <col min="1" max="1" width="20.85546875" style="25" customWidth="1"/>
    <col min="2" max="2" width="35" style="25" bestFit="1" customWidth="1"/>
    <col min="3" max="3" width="9.7109375" style="25" customWidth="1"/>
    <col min="4" max="4" width="10.140625" style="25" customWidth="1"/>
    <col min="5" max="5" width="9.140625" style="25"/>
    <col min="6" max="6" width="9.42578125" style="25" customWidth="1"/>
    <col min="7" max="7" width="9.7109375" style="25" customWidth="1"/>
    <col min="8" max="8" width="9.42578125" style="25" customWidth="1"/>
    <col min="9" max="9" width="10" style="25" customWidth="1"/>
    <col min="10" max="10" width="12.85546875" style="25" customWidth="1"/>
    <col min="11" max="11" width="12.5703125" style="25" customWidth="1"/>
    <col min="12" max="16384" width="9.140625" style="25"/>
  </cols>
  <sheetData>
    <row r="1" spans="1:12" x14ac:dyDescent="0.2">
      <c r="A1" s="519" t="s">
        <v>185</v>
      </c>
    </row>
    <row r="2" spans="1:12" x14ac:dyDescent="0.2">
      <c r="A2" s="519" t="s">
        <v>2786</v>
      </c>
    </row>
    <row r="3" spans="1:12" x14ac:dyDescent="0.2">
      <c r="A3" s="186" t="s">
        <v>2887</v>
      </c>
      <c r="K3" s="187" t="s">
        <v>2888</v>
      </c>
    </row>
    <row r="4" spans="1:12" x14ac:dyDescent="0.2">
      <c r="A4" s="186"/>
    </row>
    <row r="5" spans="1:12" ht="12.75" customHeight="1" x14ac:dyDescent="0.2">
      <c r="A5" s="697" t="s">
        <v>2075</v>
      </c>
      <c r="B5" s="697"/>
      <c r="C5" s="697"/>
      <c r="D5" s="697"/>
      <c r="E5" s="697"/>
      <c r="F5" s="697"/>
      <c r="G5" s="697"/>
      <c r="H5" s="697"/>
      <c r="I5" s="697"/>
      <c r="J5" s="697"/>
      <c r="K5" s="697"/>
    </row>
    <row r="6" spans="1:12" ht="12.75" customHeight="1" x14ac:dyDescent="0.2">
      <c r="A6" s="698" t="s">
        <v>2771</v>
      </c>
      <c r="B6" s="697"/>
      <c r="C6" s="697"/>
      <c r="D6" s="697"/>
      <c r="E6" s="697"/>
      <c r="F6" s="697"/>
      <c r="G6" s="697"/>
      <c r="H6" s="697"/>
      <c r="I6" s="697"/>
      <c r="J6" s="697"/>
      <c r="K6" s="697"/>
    </row>
    <row r="7" spans="1:12" ht="13.5" thickBot="1" x14ac:dyDescent="0.25"/>
    <row r="8" spans="1:12" s="32" customFormat="1" ht="28.5" customHeight="1" thickBot="1" x14ac:dyDescent="0.25">
      <c r="A8" s="702" t="s">
        <v>725</v>
      </c>
      <c r="B8" s="694" t="s">
        <v>2889</v>
      </c>
      <c r="C8" s="699" t="s">
        <v>2890</v>
      </c>
      <c r="D8" s="700"/>
      <c r="E8" s="700"/>
      <c r="F8" s="700"/>
      <c r="G8" s="700"/>
      <c r="H8" s="701"/>
      <c r="I8" s="704" t="s">
        <v>1620</v>
      </c>
      <c r="J8" s="694" t="s">
        <v>1619</v>
      </c>
      <c r="K8" s="694" t="s">
        <v>726</v>
      </c>
      <c r="L8"/>
    </row>
    <row r="9" spans="1:12" s="32" customFormat="1" ht="19.5" customHeight="1" x14ac:dyDescent="0.2">
      <c r="A9" s="703"/>
      <c r="B9" s="696"/>
      <c r="C9" s="694" t="s">
        <v>2891</v>
      </c>
      <c r="D9" s="694" t="s">
        <v>780</v>
      </c>
      <c r="E9" s="694" t="s">
        <v>2892</v>
      </c>
      <c r="F9" s="694" t="s">
        <v>1797</v>
      </c>
      <c r="G9" s="694" t="s">
        <v>2893</v>
      </c>
      <c r="H9" s="694" t="s">
        <v>2894</v>
      </c>
      <c r="I9" s="705"/>
      <c r="J9" s="695"/>
      <c r="K9" s="695"/>
      <c r="L9"/>
    </row>
    <row r="10" spans="1:12" s="32" customFormat="1" ht="22.5" customHeight="1" x14ac:dyDescent="0.2">
      <c r="A10" s="703"/>
      <c r="B10" s="696"/>
      <c r="C10" s="695"/>
      <c r="D10" s="695"/>
      <c r="E10" s="695"/>
      <c r="F10" s="695"/>
      <c r="G10" s="695"/>
      <c r="H10" s="695"/>
      <c r="I10" s="705"/>
      <c r="J10" s="695"/>
      <c r="K10" s="695"/>
      <c r="L10"/>
    </row>
    <row r="11" spans="1:12" s="32" customFormat="1" ht="13.5" thickBot="1" x14ac:dyDescent="0.25">
      <c r="A11" s="703"/>
      <c r="B11" s="696"/>
      <c r="C11" s="695"/>
      <c r="D11" s="695"/>
      <c r="E11" s="695"/>
      <c r="F11" s="695"/>
      <c r="G11" s="695"/>
      <c r="H11" s="695"/>
      <c r="I11" s="705"/>
      <c r="J11" s="695"/>
      <c r="K11" s="695"/>
      <c r="L11"/>
    </row>
    <row r="12" spans="1:12" x14ac:dyDescent="0.2">
      <c r="A12" s="384" t="s">
        <v>2508</v>
      </c>
      <c r="B12" s="110" t="s">
        <v>786</v>
      </c>
      <c r="C12" s="293">
        <v>8.4638930972925817</v>
      </c>
      <c r="D12" s="293">
        <v>37.886142025870768</v>
      </c>
      <c r="E12" s="293" t="s">
        <v>327</v>
      </c>
      <c r="F12" s="293">
        <v>53.579057511584274</v>
      </c>
      <c r="G12" s="293" t="s">
        <v>327</v>
      </c>
      <c r="H12" s="293">
        <v>7.0907365252384336E-2</v>
      </c>
      <c r="I12" s="330">
        <v>2.369844603969574</v>
      </c>
      <c r="J12" s="330">
        <v>15</v>
      </c>
      <c r="K12" s="293">
        <v>72732795.140000001</v>
      </c>
      <c r="L12"/>
    </row>
    <row r="13" spans="1:12" x14ac:dyDescent="0.2">
      <c r="A13" s="246"/>
      <c r="B13" s="70" t="s">
        <v>1647</v>
      </c>
      <c r="C13" s="294" t="s">
        <v>327</v>
      </c>
      <c r="D13" s="294">
        <v>96.284439080492589</v>
      </c>
      <c r="E13" s="294" t="s">
        <v>327</v>
      </c>
      <c r="F13" s="294">
        <v>3.7155609195074222</v>
      </c>
      <c r="G13" s="294" t="s">
        <v>327</v>
      </c>
      <c r="H13" s="294">
        <v>0</v>
      </c>
      <c r="I13" s="325">
        <v>2.8150839264152445</v>
      </c>
      <c r="J13" s="325">
        <v>9</v>
      </c>
      <c r="K13" s="294">
        <v>214040902.84</v>
      </c>
    </row>
    <row r="14" spans="1:12" x14ac:dyDescent="0.2">
      <c r="A14" s="70"/>
      <c r="B14" s="70" t="s">
        <v>1621</v>
      </c>
      <c r="C14" s="294">
        <v>8.2054896951255998</v>
      </c>
      <c r="D14" s="294">
        <v>48.097026823528672</v>
      </c>
      <c r="E14" s="294" t="s">
        <v>327</v>
      </c>
      <c r="F14" s="294">
        <v>16.968968217676665</v>
      </c>
      <c r="G14" s="294">
        <v>26.728515263669067</v>
      </c>
      <c r="H14" s="294">
        <v>0</v>
      </c>
      <c r="I14" s="325">
        <v>3.6022682543681523</v>
      </c>
      <c r="J14" s="325">
        <v>13</v>
      </c>
      <c r="K14" s="294">
        <v>58717634.694700003</v>
      </c>
    </row>
    <row r="15" spans="1:12" x14ac:dyDescent="0.2">
      <c r="A15" s="70"/>
      <c r="B15" s="70" t="s">
        <v>1648</v>
      </c>
      <c r="C15" s="294" t="s">
        <v>327</v>
      </c>
      <c r="D15" s="294">
        <v>12.413040208162867</v>
      </c>
      <c r="E15" s="294" t="s">
        <v>327</v>
      </c>
      <c r="F15" s="294">
        <v>4.2078583313001277</v>
      </c>
      <c r="G15" s="294" t="s">
        <v>327</v>
      </c>
      <c r="H15" s="294">
        <v>83.379101460537015</v>
      </c>
      <c r="I15" s="325">
        <v>3.8647435388948015</v>
      </c>
      <c r="J15" s="325">
        <v>11</v>
      </c>
      <c r="K15" s="294">
        <v>853741.78810000001</v>
      </c>
    </row>
    <row r="16" spans="1:12" x14ac:dyDescent="0.2">
      <c r="A16" s="70"/>
      <c r="B16" s="70" t="s">
        <v>1622</v>
      </c>
      <c r="C16" s="294" t="s">
        <v>327</v>
      </c>
      <c r="D16" s="294">
        <v>0</v>
      </c>
      <c r="E16" s="294" t="s">
        <v>327</v>
      </c>
      <c r="F16" s="294">
        <v>11.215804159465895</v>
      </c>
      <c r="G16" s="294">
        <v>88.78419584053411</v>
      </c>
      <c r="H16" s="294">
        <v>0</v>
      </c>
      <c r="I16" s="325">
        <v>3.1133506277122405</v>
      </c>
      <c r="J16" s="325">
        <v>-2</v>
      </c>
      <c r="K16" s="294">
        <v>28438042.772599999</v>
      </c>
    </row>
    <row r="17" spans="1:11" x14ac:dyDescent="0.2">
      <c r="A17" s="70"/>
      <c r="B17" s="70" t="s">
        <v>1649</v>
      </c>
      <c r="C17" s="294" t="s">
        <v>327</v>
      </c>
      <c r="D17" s="294">
        <v>13.362896122478398</v>
      </c>
      <c r="E17" s="294">
        <v>1.1760064039879761</v>
      </c>
      <c r="F17" s="294">
        <v>2.3592952071838336</v>
      </c>
      <c r="G17" s="294" t="s">
        <v>327</v>
      </c>
      <c r="H17" s="294">
        <v>83.101802266349793</v>
      </c>
      <c r="I17" s="325">
        <v>1.419981344341668</v>
      </c>
      <c r="J17" s="325">
        <v>14</v>
      </c>
      <c r="K17" s="294">
        <v>6369383.1079000002</v>
      </c>
    </row>
    <row r="18" spans="1:11" x14ac:dyDescent="0.2">
      <c r="A18" s="70"/>
      <c r="B18" s="70" t="s">
        <v>1650</v>
      </c>
      <c r="C18" s="294" t="s">
        <v>327</v>
      </c>
      <c r="D18" s="294">
        <v>13.277852011895638</v>
      </c>
      <c r="E18" s="294">
        <v>81.180222886677285</v>
      </c>
      <c r="F18" s="294">
        <v>2.1790642425386664</v>
      </c>
      <c r="G18" s="294" t="s">
        <v>327</v>
      </c>
      <c r="H18" s="294">
        <v>3.3628608588884217</v>
      </c>
      <c r="I18" s="325">
        <v>1.6860106921097799</v>
      </c>
      <c r="J18" s="325">
        <v>19</v>
      </c>
      <c r="K18" s="294">
        <v>5608543.3311999999</v>
      </c>
    </row>
    <row r="19" spans="1:11" x14ac:dyDescent="0.2">
      <c r="A19" s="70"/>
      <c r="B19" s="70" t="s">
        <v>1623</v>
      </c>
      <c r="C19" s="294" t="s">
        <v>327</v>
      </c>
      <c r="D19" s="294">
        <v>0</v>
      </c>
      <c r="E19" s="294" t="s">
        <v>327</v>
      </c>
      <c r="F19" s="294">
        <v>6.0540621734760496</v>
      </c>
      <c r="G19" s="294">
        <v>93.945937826523945</v>
      </c>
      <c r="H19" s="294">
        <v>0</v>
      </c>
      <c r="I19" s="325">
        <v>1.1823815922789314</v>
      </c>
      <c r="J19" s="325">
        <v>13</v>
      </c>
      <c r="K19" s="294">
        <v>10403132.6954</v>
      </c>
    </row>
    <row r="20" spans="1:11" x14ac:dyDescent="0.2">
      <c r="A20" s="70"/>
      <c r="B20" s="70" t="s">
        <v>1624</v>
      </c>
      <c r="C20" s="294">
        <v>8.369556961989252</v>
      </c>
      <c r="D20" s="294">
        <v>64.071817132355761</v>
      </c>
      <c r="E20" s="294" t="s">
        <v>327</v>
      </c>
      <c r="F20" s="294">
        <v>27.558625905654992</v>
      </c>
      <c r="G20" s="294" t="s">
        <v>327</v>
      </c>
      <c r="H20" s="294">
        <v>0</v>
      </c>
      <c r="I20" s="325">
        <v>2.3173934692393061</v>
      </c>
      <c r="J20" s="325">
        <v>7</v>
      </c>
      <c r="K20" s="294">
        <v>5126725.2397999996</v>
      </c>
    </row>
    <row r="21" spans="1:11" x14ac:dyDescent="0.2">
      <c r="A21" s="70"/>
      <c r="B21" s="70" t="s">
        <v>1651</v>
      </c>
      <c r="C21" s="294" t="s">
        <v>327</v>
      </c>
      <c r="D21" s="294">
        <v>86.367543904300902</v>
      </c>
      <c r="E21" s="294" t="s">
        <v>327</v>
      </c>
      <c r="F21" s="294">
        <v>13.632456095699109</v>
      </c>
      <c r="G21" s="294" t="s">
        <v>327</v>
      </c>
      <c r="H21" s="294">
        <v>0</v>
      </c>
      <c r="I21" s="325">
        <v>1.3277134079011572</v>
      </c>
      <c r="J21" s="325">
        <v>16</v>
      </c>
      <c r="K21" s="294">
        <v>2333532.7230000002</v>
      </c>
    </row>
    <row r="22" spans="1:11" x14ac:dyDescent="0.2">
      <c r="A22" s="256" t="s">
        <v>2510</v>
      </c>
      <c r="B22" s="256" t="s">
        <v>1652</v>
      </c>
      <c r="C22" s="331" t="s">
        <v>327</v>
      </c>
      <c r="D22" s="331">
        <v>87.04</v>
      </c>
      <c r="E22" s="331" t="s">
        <v>327</v>
      </c>
      <c r="F22" s="331">
        <v>12.96</v>
      </c>
      <c r="G22" s="331" t="s">
        <v>327</v>
      </c>
      <c r="H22" s="331">
        <v>0</v>
      </c>
      <c r="I22" s="332">
        <v>2.59</v>
      </c>
      <c r="J22" s="332">
        <v>10.41</v>
      </c>
      <c r="K22" s="331">
        <v>337869584.74000001</v>
      </c>
    </row>
    <row r="23" spans="1:11" x14ac:dyDescent="0.2">
      <c r="A23" s="70"/>
      <c r="B23" s="70" t="s">
        <v>1625</v>
      </c>
      <c r="C23" s="294" t="s">
        <v>327</v>
      </c>
      <c r="D23" s="294">
        <v>63.73</v>
      </c>
      <c r="E23" s="294" t="s">
        <v>327</v>
      </c>
      <c r="F23" s="294">
        <v>36.270000000000003</v>
      </c>
      <c r="G23" s="294" t="s">
        <v>327</v>
      </c>
      <c r="H23" s="294">
        <v>0</v>
      </c>
      <c r="I23" s="325">
        <v>2.0299999999999998</v>
      </c>
      <c r="J23" s="325">
        <v>14.48</v>
      </c>
      <c r="K23" s="294">
        <v>9071018.8599999994</v>
      </c>
    </row>
    <row r="24" spans="1:11" x14ac:dyDescent="0.2">
      <c r="A24" s="70"/>
      <c r="B24" s="70" t="s">
        <v>1653</v>
      </c>
      <c r="C24" s="294" t="s">
        <v>327</v>
      </c>
      <c r="D24" s="294">
        <v>7.42</v>
      </c>
      <c r="E24" s="294">
        <v>85.33</v>
      </c>
      <c r="F24" s="294">
        <v>7.25</v>
      </c>
      <c r="G24" s="294" t="s">
        <v>327</v>
      </c>
      <c r="H24" s="294">
        <v>0</v>
      </c>
      <c r="I24" s="325">
        <v>2.0299999999999998</v>
      </c>
      <c r="J24" s="325">
        <v>7.86</v>
      </c>
      <c r="K24" s="294">
        <v>6492883.6200000001</v>
      </c>
    </row>
    <row r="25" spans="1:11" x14ac:dyDescent="0.2">
      <c r="A25" s="70"/>
      <c r="B25" s="70" t="s">
        <v>1654</v>
      </c>
      <c r="C25" s="294" t="s">
        <v>327</v>
      </c>
      <c r="D25" s="294">
        <v>8.18</v>
      </c>
      <c r="E25" s="294">
        <v>80.62</v>
      </c>
      <c r="F25" s="294">
        <v>11.2</v>
      </c>
      <c r="G25" s="294" t="s">
        <v>327</v>
      </c>
      <c r="H25" s="294">
        <v>0</v>
      </c>
      <c r="I25" s="325">
        <v>2.0299999999999998</v>
      </c>
      <c r="J25" s="325">
        <v>16.8</v>
      </c>
      <c r="K25" s="294">
        <v>8249114.0199999996</v>
      </c>
    </row>
    <row r="26" spans="1:11" x14ac:dyDescent="0.2">
      <c r="A26" s="70"/>
      <c r="B26" s="70" t="s">
        <v>1626</v>
      </c>
      <c r="C26" s="294" t="s">
        <v>327</v>
      </c>
      <c r="D26" s="294">
        <v>7.91</v>
      </c>
      <c r="E26" s="294" t="s">
        <v>327</v>
      </c>
      <c r="F26" s="294">
        <v>4.95</v>
      </c>
      <c r="G26" s="294">
        <v>87.14</v>
      </c>
      <c r="H26" s="294">
        <v>0</v>
      </c>
      <c r="I26" s="325">
        <v>2.59</v>
      </c>
      <c r="J26" s="325">
        <v>8.26</v>
      </c>
      <c r="K26" s="294">
        <v>22284933.77</v>
      </c>
    </row>
    <row r="27" spans="1:11" x14ac:dyDescent="0.2">
      <c r="A27" s="70"/>
      <c r="B27" s="70" t="s">
        <v>1627</v>
      </c>
      <c r="C27" s="294" t="s">
        <v>327</v>
      </c>
      <c r="D27" s="294">
        <v>4.18</v>
      </c>
      <c r="E27" s="294">
        <v>36.270000000000003</v>
      </c>
      <c r="F27" s="294">
        <v>14.53</v>
      </c>
      <c r="G27" s="294">
        <v>45.02</v>
      </c>
      <c r="H27" s="294">
        <v>0</v>
      </c>
      <c r="I27" s="325">
        <v>2.0299999999999998</v>
      </c>
      <c r="J27" s="325">
        <v>16.98</v>
      </c>
      <c r="K27" s="294">
        <v>2304159.59</v>
      </c>
    </row>
    <row r="28" spans="1:11" x14ac:dyDescent="0.2">
      <c r="A28" s="70"/>
      <c r="B28" s="70" t="s">
        <v>1655</v>
      </c>
      <c r="C28" s="294" t="s">
        <v>327</v>
      </c>
      <c r="D28" s="294">
        <v>79.069999999999993</v>
      </c>
      <c r="E28" s="294" t="s">
        <v>327</v>
      </c>
      <c r="F28" s="294">
        <v>20.93</v>
      </c>
      <c r="G28" s="294" t="s">
        <v>327</v>
      </c>
      <c r="H28" s="294">
        <v>0</v>
      </c>
      <c r="I28" s="325">
        <v>2.59</v>
      </c>
      <c r="J28" s="325">
        <v>13.75</v>
      </c>
      <c r="K28" s="294">
        <v>13900376.16</v>
      </c>
    </row>
    <row r="29" spans="1:11" x14ac:dyDescent="0.2">
      <c r="A29" s="70"/>
      <c r="B29" s="70" t="s">
        <v>1628</v>
      </c>
      <c r="C29" s="294" t="s">
        <v>327</v>
      </c>
      <c r="D29" s="294">
        <v>66.239999999999995</v>
      </c>
      <c r="E29" s="294" t="s">
        <v>327</v>
      </c>
      <c r="F29" s="294">
        <v>14.81</v>
      </c>
      <c r="G29" s="294">
        <v>18.95</v>
      </c>
      <c r="H29" s="294">
        <v>0</v>
      </c>
      <c r="I29" s="325">
        <v>2.59</v>
      </c>
      <c r="J29" s="325">
        <v>11.91</v>
      </c>
      <c r="K29" s="294">
        <v>76394426.510000005</v>
      </c>
    </row>
    <row r="30" spans="1:11" x14ac:dyDescent="0.2">
      <c r="A30" s="70"/>
      <c r="B30" s="70" t="s">
        <v>1629</v>
      </c>
      <c r="C30" s="294" t="s">
        <v>327</v>
      </c>
      <c r="D30" s="294">
        <v>38.68</v>
      </c>
      <c r="E30" s="294" t="s">
        <v>327</v>
      </c>
      <c r="F30" s="294">
        <v>28.31</v>
      </c>
      <c r="G30" s="294">
        <v>33.01</v>
      </c>
      <c r="H30" s="294">
        <v>0</v>
      </c>
      <c r="I30" s="325">
        <v>2.59</v>
      </c>
      <c r="J30" s="325">
        <v>20.78</v>
      </c>
      <c r="K30" s="294">
        <v>23243323.760000002</v>
      </c>
    </row>
    <row r="31" spans="1:11" x14ac:dyDescent="0.2">
      <c r="A31" s="70"/>
      <c r="B31" s="70" t="s">
        <v>1823</v>
      </c>
      <c r="C31" s="294" t="s">
        <v>327</v>
      </c>
      <c r="D31" s="294">
        <v>74.27</v>
      </c>
      <c r="E31" s="294" t="s">
        <v>327</v>
      </c>
      <c r="F31" s="294">
        <v>25.73</v>
      </c>
      <c r="G31" s="294" t="s">
        <v>327</v>
      </c>
      <c r="H31" s="294">
        <v>0</v>
      </c>
      <c r="I31" s="325">
        <v>1</v>
      </c>
      <c r="J31" s="325">
        <v>13.38</v>
      </c>
      <c r="K31" s="294">
        <v>6818409.8499999996</v>
      </c>
    </row>
    <row r="32" spans="1:11" x14ac:dyDescent="0.2">
      <c r="A32" s="70"/>
      <c r="B32" s="70" t="s">
        <v>1824</v>
      </c>
      <c r="C32" s="294" t="s">
        <v>327</v>
      </c>
      <c r="D32" s="294">
        <v>0</v>
      </c>
      <c r="E32" s="294">
        <v>83.33</v>
      </c>
      <c r="F32" s="294">
        <v>16.670000000000002</v>
      </c>
      <c r="G32" s="294" t="s">
        <v>327</v>
      </c>
      <c r="H32" s="294">
        <v>0</v>
      </c>
      <c r="I32" s="325">
        <v>1</v>
      </c>
      <c r="J32" s="325">
        <v>3.4</v>
      </c>
      <c r="K32" s="294">
        <v>83895.72</v>
      </c>
    </row>
    <row r="33" spans="1:11" x14ac:dyDescent="0.2">
      <c r="A33" s="70"/>
      <c r="B33" s="70" t="s">
        <v>1825</v>
      </c>
      <c r="C33" s="294" t="s">
        <v>327</v>
      </c>
      <c r="D33" s="294">
        <v>0</v>
      </c>
      <c r="E33" s="294" t="s">
        <v>327</v>
      </c>
      <c r="F33" s="294">
        <v>18.920000000000002</v>
      </c>
      <c r="G33" s="294">
        <v>81.08</v>
      </c>
      <c r="H33" s="294">
        <v>0</v>
      </c>
      <c r="I33" s="325">
        <v>1</v>
      </c>
      <c r="J33" s="325">
        <v>4.67</v>
      </c>
      <c r="K33" s="294">
        <v>318178.03000000003</v>
      </c>
    </row>
    <row r="34" spans="1:11" x14ac:dyDescent="0.2">
      <c r="A34" s="70"/>
      <c r="B34" s="70" t="s">
        <v>1822</v>
      </c>
      <c r="C34" s="294" t="s">
        <v>327</v>
      </c>
      <c r="D34" s="294">
        <v>85.04</v>
      </c>
      <c r="E34" s="294" t="s">
        <v>327</v>
      </c>
      <c r="F34" s="294">
        <v>14.96</v>
      </c>
      <c r="G34" s="294" t="s">
        <v>327</v>
      </c>
      <c r="H34" s="294">
        <v>0</v>
      </c>
      <c r="I34" s="325">
        <v>1</v>
      </c>
      <c r="J34" s="325">
        <v>16.239999999999998</v>
      </c>
      <c r="K34" s="294">
        <v>8904371.9900000002</v>
      </c>
    </row>
    <row r="35" spans="1:11" x14ac:dyDescent="0.2">
      <c r="A35" s="70"/>
      <c r="B35" s="70" t="s">
        <v>1656</v>
      </c>
      <c r="C35" s="294" t="s">
        <v>327</v>
      </c>
      <c r="D35" s="294">
        <v>93.86</v>
      </c>
      <c r="E35" s="294" t="s">
        <v>327</v>
      </c>
      <c r="F35" s="294">
        <v>6.14</v>
      </c>
      <c r="G35" s="294" t="s">
        <v>327</v>
      </c>
      <c r="H35" s="294">
        <v>0</v>
      </c>
      <c r="I35" s="325">
        <v>2.59</v>
      </c>
      <c r="J35" s="325">
        <v>15.52</v>
      </c>
      <c r="K35" s="294">
        <v>11220319.810000001</v>
      </c>
    </row>
    <row r="36" spans="1:11" x14ac:dyDescent="0.2">
      <c r="A36" s="70"/>
      <c r="B36" s="70" t="s">
        <v>1795</v>
      </c>
      <c r="C36" s="294" t="s">
        <v>327</v>
      </c>
      <c r="D36" s="294">
        <v>0</v>
      </c>
      <c r="E36" s="294" t="s">
        <v>327</v>
      </c>
      <c r="F36" s="294">
        <v>16.649999999999999</v>
      </c>
      <c r="G36" s="294">
        <v>83.35</v>
      </c>
      <c r="H36" s="294">
        <v>0</v>
      </c>
      <c r="I36" s="325">
        <v>2.59</v>
      </c>
      <c r="J36" s="325">
        <v>16.489999999999998</v>
      </c>
      <c r="K36" s="294">
        <v>586310.43000000005</v>
      </c>
    </row>
    <row r="37" spans="1:11" x14ac:dyDescent="0.2">
      <c r="A37" s="70"/>
      <c r="B37" s="70" t="s">
        <v>1657</v>
      </c>
      <c r="C37" s="294" t="s">
        <v>327</v>
      </c>
      <c r="D37" s="294">
        <v>98.97</v>
      </c>
      <c r="E37" s="294" t="s">
        <v>327</v>
      </c>
      <c r="F37" s="294">
        <v>1.03</v>
      </c>
      <c r="G37" s="294" t="s">
        <v>327</v>
      </c>
      <c r="H37" s="294">
        <v>0</v>
      </c>
      <c r="I37" s="325">
        <v>2.59</v>
      </c>
      <c r="J37" s="325">
        <v>1.88</v>
      </c>
      <c r="K37" s="294">
        <v>97191.69</v>
      </c>
    </row>
    <row r="38" spans="1:11" x14ac:dyDescent="0.2">
      <c r="A38" s="70"/>
      <c r="B38" s="70" t="s">
        <v>1796</v>
      </c>
      <c r="C38" s="294" t="s">
        <v>327</v>
      </c>
      <c r="D38" s="294">
        <v>56.3</v>
      </c>
      <c r="E38" s="294" t="s">
        <v>327</v>
      </c>
      <c r="F38" s="294" t="s">
        <v>327</v>
      </c>
      <c r="G38" s="294">
        <v>43.7</v>
      </c>
      <c r="H38" s="294">
        <v>0</v>
      </c>
      <c r="I38" s="325">
        <v>2.59</v>
      </c>
      <c r="J38" s="325">
        <v>1.65</v>
      </c>
      <c r="K38" s="395">
        <v>100062.64</v>
      </c>
    </row>
    <row r="39" spans="1:11" x14ac:dyDescent="0.2">
      <c r="A39" s="256" t="s">
        <v>2511</v>
      </c>
      <c r="B39" s="256" t="s">
        <v>1658</v>
      </c>
      <c r="C39" s="331" t="s">
        <v>327</v>
      </c>
      <c r="D39" s="331">
        <v>78.37</v>
      </c>
      <c r="E39" s="331" t="s">
        <v>327</v>
      </c>
      <c r="F39" s="331">
        <v>21.63</v>
      </c>
      <c r="G39" s="331" t="s">
        <v>327</v>
      </c>
      <c r="H39" s="331">
        <v>0</v>
      </c>
      <c r="I39" s="332">
        <v>2.02</v>
      </c>
      <c r="J39" s="380">
        <v>8.5399999999999991</v>
      </c>
      <c r="K39" s="331">
        <v>15664604.351922963</v>
      </c>
    </row>
    <row r="40" spans="1:11" x14ac:dyDescent="0.2">
      <c r="A40" s="70"/>
      <c r="B40" s="70" t="s">
        <v>1630</v>
      </c>
      <c r="C40" s="294">
        <v>9.36</v>
      </c>
      <c r="D40" s="294">
        <v>43.48</v>
      </c>
      <c r="E40" s="294" t="s">
        <v>327</v>
      </c>
      <c r="F40" s="294">
        <v>6.29</v>
      </c>
      <c r="G40" s="294">
        <v>40.67</v>
      </c>
      <c r="H40" s="294">
        <v>0.2</v>
      </c>
      <c r="I40" s="325">
        <v>2.23</v>
      </c>
      <c r="J40" s="381">
        <v>5.49</v>
      </c>
      <c r="K40" s="294">
        <v>15696032.054723183</v>
      </c>
    </row>
    <row r="41" spans="1:11" x14ac:dyDescent="0.2">
      <c r="A41" s="70"/>
      <c r="B41" s="70" t="s">
        <v>1631</v>
      </c>
      <c r="C41" s="294" t="s">
        <v>327</v>
      </c>
      <c r="D41" s="294">
        <v>35</v>
      </c>
      <c r="E41" s="294" t="s">
        <v>327</v>
      </c>
      <c r="F41" s="294">
        <v>65</v>
      </c>
      <c r="G41" s="294" t="s">
        <v>327</v>
      </c>
      <c r="H41" s="294">
        <v>0</v>
      </c>
      <c r="I41" s="325">
        <v>1.61</v>
      </c>
      <c r="J41" s="381">
        <v>15.01</v>
      </c>
      <c r="K41" s="294">
        <v>4720659.6035926314</v>
      </c>
    </row>
    <row r="42" spans="1:11" x14ac:dyDescent="0.2">
      <c r="A42" s="70"/>
      <c r="B42" s="70" t="s">
        <v>1812</v>
      </c>
      <c r="C42" s="294" t="s">
        <v>327</v>
      </c>
      <c r="D42" s="294">
        <v>0</v>
      </c>
      <c r="E42" s="294" t="s">
        <v>327</v>
      </c>
      <c r="F42" s="294">
        <v>10.73</v>
      </c>
      <c r="G42" s="294">
        <v>88.92</v>
      </c>
      <c r="H42" s="294">
        <v>0.35</v>
      </c>
      <c r="I42" s="325">
        <v>2.23</v>
      </c>
      <c r="J42" s="381">
        <v>4.5</v>
      </c>
      <c r="K42" s="294">
        <v>3842283.6221113112</v>
      </c>
    </row>
    <row r="43" spans="1:11" x14ac:dyDescent="0.2">
      <c r="A43" s="70"/>
      <c r="B43" s="70" t="s">
        <v>1813</v>
      </c>
      <c r="C43" s="294" t="s">
        <v>327</v>
      </c>
      <c r="D43" s="294">
        <v>0</v>
      </c>
      <c r="E43" s="294">
        <v>79.680000000000007</v>
      </c>
      <c r="F43" s="294">
        <v>20.32</v>
      </c>
      <c r="G43" s="294" t="s">
        <v>327</v>
      </c>
      <c r="H43" s="294">
        <v>0</v>
      </c>
      <c r="I43" s="325">
        <v>2.12</v>
      </c>
      <c r="J43" s="381">
        <v>10.7</v>
      </c>
      <c r="K43" s="395">
        <v>2232470.8924155002</v>
      </c>
    </row>
    <row r="44" spans="1:11" x14ac:dyDescent="0.2">
      <c r="A44" s="383" t="s">
        <v>2039</v>
      </c>
      <c r="B44" s="256" t="s">
        <v>1632</v>
      </c>
      <c r="C44" s="331" t="s">
        <v>327</v>
      </c>
      <c r="D44" s="331">
        <v>0</v>
      </c>
      <c r="E44" s="331">
        <v>86.46</v>
      </c>
      <c r="F44" s="331">
        <v>13.54</v>
      </c>
      <c r="G44" s="331" t="s">
        <v>327</v>
      </c>
      <c r="H44" s="331">
        <v>0</v>
      </c>
      <c r="I44" s="332">
        <v>1.0037499999999999</v>
      </c>
      <c r="J44" s="332">
        <v>12.818738881201819</v>
      </c>
      <c r="K44" s="294">
        <v>399130.44599121599</v>
      </c>
    </row>
    <row r="45" spans="1:11" x14ac:dyDescent="0.2">
      <c r="A45" s="246"/>
      <c r="B45" s="70" t="s">
        <v>1633</v>
      </c>
      <c r="C45" s="294" t="s">
        <v>327</v>
      </c>
      <c r="D45" s="294">
        <v>50.24</v>
      </c>
      <c r="E45" s="294">
        <v>3.19</v>
      </c>
      <c r="F45" s="294">
        <v>29.99</v>
      </c>
      <c r="G45" s="294">
        <v>16.489999999999998</v>
      </c>
      <c r="H45" s="294">
        <v>0.09</v>
      </c>
      <c r="I45" s="325">
        <v>1.8980000000000001</v>
      </c>
      <c r="J45" s="325">
        <v>15.830597504924482</v>
      </c>
      <c r="K45" s="294">
        <v>53961106.497921109</v>
      </c>
    </row>
    <row r="46" spans="1:11" x14ac:dyDescent="0.2">
      <c r="A46" s="70"/>
      <c r="B46" s="70" t="s">
        <v>1634</v>
      </c>
      <c r="C46" s="294" t="s">
        <v>327</v>
      </c>
      <c r="D46" s="294">
        <v>66.819999999999993</v>
      </c>
      <c r="E46" s="294">
        <v>3.2</v>
      </c>
      <c r="F46" s="294">
        <v>22.74</v>
      </c>
      <c r="G46" s="294">
        <v>6.02</v>
      </c>
      <c r="H46" s="294">
        <v>1.22</v>
      </c>
      <c r="I46" s="325">
        <v>1.8980000000000001</v>
      </c>
      <c r="J46" s="325">
        <v>17.944239601526625</v>
      </c>
      <c r="K46" s="294">
        <v>34410091.387291767</v>
      </c>
    </row>
    <row r="47" spans="1:11" x14ac:dyDescent="0.2">
      <c r="A47" s="70"/>
      <c r="B47" s="70" t="s">
        <v>1635</v>
      </c>
      <c r="C47" s="294" t="s">
        <v>327</v>
      </c>
      <c r="D47" s="294">
        <v>77.44</v>
      </c>
      <c r="E47" s="294" t="s">
        <v>327</v>
      </c>
      <c r="F47" s="294">
        <v>11.51</v>
      </c>
      <c r="G47" s="294">
        <v>1.1100000000000001</v>
      </c>
      <c r="H47" s="294">
        <v>9.94</v>
      </c>
      <c r="I47" s="325">
        <v>1.0037499999999999</v>
      </c>
      <c r="J47" s="325">
        <v>12.082514734774064</v>
      </c>
      <c r="K47" s="294">
        <v>2614646.1959128319</v>
      </c>
    </row>
    <row r="48" spans="1:11" x14ac:dyDescent="0.2">
      <c r="A48" s="70"/>
      <c r="B48" s="70" t="s">
        <v>1636</v>
      </c>
      <c r="C48" s="294">
        <v>1.64</v>
      </c>
      <c r="D48" s="294">
        <v>9.7799999999999994</v>
      </c>
      <c r="E48" s="294">
        <v>81.459999999999994</v>
      </c>
      <c r="F48" s="294">
        <v>4.05</v>
      </c>
      <c r="G48" s="294">
        <v>1.98</v>
      </c>
      <c r="H48" s="294">
        <v>1.0900000000000001</v>
      </c>
      <c r="I48" s="325">
        <v>1.8980000000000001</v>
      </c>
      <c r="J48" s="325">
        <v>12.218511858892022</v>
      </c>
      <c r="K48" s="294">
        <v>26305644.38949642</v>
      </c>
    </row>
    <row r="49" spans="1:11" x14ac:dyDescent="0.2">
      <c r="A49" s="70"/>
      <c r="B49" s="70" t="s">
        <v>1637</v>
      </c>
      <c r="C49" s="294" t="s">
        <v>327</v>
      </c>
      <c r="D49" s="294">
        <v>85.38</v>
      </c>
      <c r="E49" s="294">
        <v>1.1200000000000001</v>
      </c>
      <c r="F49" s="294">
        <v>12.99</v>
      </c>
      <c r="G49" s="294">
        <v>0.23</v>
      </c>
      <c r="H49" s="294">
        <v>0.28000000000000003</v>
      </c>
      <c r="I49" s="325">
        <v>1.8980000000000001</v>
      </c>
      <c r="J49" s="325">
        <v>13.04483576870239</v>
      </c>
      <c r="K49" s="294">
        <v>141445290.50394812</v>
      </c>
    </row>
    <row r="50" spans="1:11" x14ac:dyDescent="0.2">
      <c r="A50" s="70"/>
      <c r="B50" s="70" t="s">
        <v>1638</v>
      </c>
      <c r="C50" s="294" t="s">
        <v>327</v>
      </c>
      <c r="D50" s="294">
        <v>49.4</v>
      </c>
      <c r="E50" s="294" t="s">
        <v>327</v>
      </c>
      <c r="F50" s="294">
        <v>44.87</v>
      </c>
      <c r="G50" s="294" t="s">
        <v>327</v>
      </c>
      <c r="H50" s="294">
        <v>5.73</v>
      </c>
      <c r="I50" s="325">
        <v>1.8980000000000001</v>
      </c>
      <c r="J50" s="325">
        <v>14.501872659176041</v>
      </c>
      <c r="K50" s="294">
        <v>21682008.521529403</v>
      </c>
    </row>
    <row r="51" spans="1:11" x14ac:dyDescent="0.2">
      <c r="A51" s="70"/>
      <c r="B51" s="70" t="s">
        <v>1639</v>
      </c>
      <c r="C51" s="294">
        <v>1.75</v>
      </c>
      <c r="D51" s="294">
        <v>9.23</v>
      </c>
      <c r="E51" s="294" t="s">
        <v>327</v>
      </c>
      <c r="F51" s="294">
        <v>1.84</v>
      </c>
      <c r="G51" s="294">
        <v>1.85</v>
      </c>
      <c r="H51" s="294">
        <v>85.33</v>
      </c>
      <c r="I51" s="325">
        <v>1.8980000000000001</v>
      </c>
      <c r="J51" s="325">
        <v>10.135683636785341</v>
      </c>
      <c r="K51" s="294">
        <v>12311162.687566271</v>
      </c>
    </row>
    <row r="52" spans="1:11" x14ac:dyDescent="0.2">
      <c r="A52" s="70"/>
      <c r="B52" s="70" t="s">
        <v>1640</v>
      </c>
      <c r="C52" s="294" t="s">
        <v>327</v>
      </c>
      <c r="D52" s="294">
        <v>0</v>
      </c>
      <c r="E52" s="294" t="s">
        <v>327</v>
      </c>
      <c r="F52" s="294">
        <v>55.58</v>
      </c>
      <c r="G52" s="294">
        <v>44.42</v>
      </c>
      <c r="H52" s="294">
        <v>0</v>
      </c>
      <c r="I52" s="325">
        <v>1.8980000000000001</v>
      </c>
      <c r="J52" s="325" t="s">
        <v>327</v>
      </c>
      <c r="K52" s="294">
        <v>99830</v>
      </c>
    </row>
    <row r="53" spans="1:11" ht="12.75" customHeight="1" x14ac:dyDescent="0.2">
      <c r="A53" s="256" t="s">
        <v>287</v>
      </c>
      <c r="B53" s="256" t="s">
        <v>1814</v>
      </c>
      <c r="C53" s="331" t="s">
        <v>327</v>
      </c>
      <c r="D53" s="331">
        <v>93.82</v>
      </c>
      <c r="E53" s="331" t="s">
        <v>327</v>
      </c>
      <c r="F53" s="331">
        <v>6.18</v>
      </c>
      <c r="G53" s="331" t="s">
        <v>327</v>
      </c>
      <c r="H53" s="331">
        <v>0</v>
      </c>
      <c r="I53" s="332">
        <v>3.65</v>
      </c>
      <c r="J53" s="332">
        <v>13.42</v>
      </c>
      <c r="K53" s="331">
        <v>8514108.3800000008</v>
      </c>
    </row>
    <row r="54" spans="1:11" x14ac:dyDescent="0.2">
      <c r="A54" s="70"/>
      <c r="B54" s="334" t="s">
        <v>1793</v>
      </c>
      <c r="C54" s="294" t="s">
        <v>327</v>
      </c>
      <c r="D54" s="294">
        <v>40.24</v>
      </c>
      <c r="E54" s="294" t="s">
        <v>327</v>
      </c>
      <c r="F54" s="294">
        <v>48.1</v>
      </c>
      <c r="G54" s="294">
        <v>11.66</v>
      </c>
      <c r="H54" s="294">
        <v>0</v>
      </c>
      <c r="I54" s="325">
        <v>3.65</v>
      </c>
      <c r="J54" s="325">
        <v>13.22</v>
      </c>
      <c r="K54" s="294">
        <v>17035164.079999998</v>
      </c>
    </row>
    <row r="55" spans="1:11" x14ac:dyDescent="0.2">
      <c r="A55" s="334"/>
      <c r="B55" s="334" t="s">
        <v>1794</v>
      </c>
      <c r="C55" s="294" t="s">
        <v>327</v>
      </c>
      <c r="D55" s="294">
        <v>10.51</v>
      </c>
      <c r="E55" s="294" t="s">
        <v>327</v>
      </c>
      <c r="F55" s="294">
        <v>7.94</v>
      </c>
      <c r="G55" s="294">
        <v>81.55</v>
      </c>
      <c r="H55" s="294">
        <v>0</v>
      </c>
      <c r="I55" s="325">
        <v>3.65</v>
      </c>
      <c r="J55" s="325">
        <v>2.63</v>
      </c>
      <c r="K55" s="294">
        <v>11511479.630000001</v>
      </c>
    </row>
    <row r="56" spans="1:11" x14ac:dyDescent="0.2">
      <c r="A56" s="70"/>
      <c r="B56" s="70" t="s">
        <v>1647</v>
      </c>
      <c r="C56" s="294">
        <v>9.2100000000000009</v>
      </c>
      <c r="D56" s="294">
        <v>82.2</v>
      </c>
      <c r="E56" s="294" t="s">
        <v>327</v>
      </c>
      <c r="F56" s="294">
        <v>8.59</v>
      </c>
      <c r="G56" s="294" t="s">
        <v>327</v>
      </c>
      <c r="H56" s="294">
        <v>0</v>
      </c>
      <c r="I56" s="325">
        <v>3.65</v>
      </c>
      <c r="J56" s="325">
        <v>12.43</v>
      </c>
      <c r="K56" s="294">
        <v>117927512.05</v>
      </c>
    </row>
    <row r="57" spans="1:11" x14ac:dyDescent="0.2">
      <c r="A57" s="334"/>
      <c r="B57" s="334" t="s">
        <v>1777</v>
      </c>
      <c r="C57" s="294" t="s">
        <v>327</v>
      </c>
      <c r="D57" s="294">
        <v>33.450000000000003</v>
      </c>
      <c r="E57" s="294" t="s">
        <v>327</v>
      </c>
      <c r="F57" s="294">
        <v>66.55</v>
      </c>
      <c r="G57" s="294" t="s">
        <v>327</v>
      </c>
      <c r="H57" s="294">
        <v>0</v>
      </c>
      <c r="I57" s="325">
        <v>3.65</v>
      </c>
      <c r="J57" s="325">
        <v>12.48</v>
      </c>
      <c r="K57" s="294">
        <v>13060010.880000001</v>
      </c>
    </row>
    <row r="58" spans="1:11" x14ac:dyDescent="0.2">
      <c r="A58" s="256" t="s">
        <v>2041</v>
      </c>
      <c r="B58" s="256" t="s">
        <v>1647</v>
      </c>
      <c r="C58" s="331" t="s">
        <v>327</v>
      </c>
      <c r="D58" s="331">
        <v>81.47</v>
      </c>
      <c r="E58" s="331" t="s">
        <v>327</v>
      </c>
      <c r="F58" s="331">
        <v>18.53</v>
      </c>
      <c r="G58" s="331" t="s">
        <v>327</v>
      </c>
      <c r="H58" s="331">
        <v>0</v>
      </c>
      <c r="I58" s="332">
        <v>2.77</v>
      </c>
      <c r="J58" s="332">
        <v>3.5860296694311344</v>
      </c>
      <c r="K58" s="331">
        <v>44760851.119999997</v>
      </c>
    </row>
    <row r="59" spans="1:11" x14ac:dyDescent="0.2">
      <c r="A59" s="334"/>
      <c r="B59" s="70" t="s">
        <v>1631</v>
      </c>
      <c r="C59" s="294" t="s">
        <v>327</v>
      </c>
      <c r="D59" s="294">
        <v>60.75</v>
      </c>
      <c r="E59" s="294" t="s">
        <v>327</v>
      </c>
      <c r="F59" s="294">
        <v>39.25</v>
      </c>
      <c r="G59" s="294" t="s">
        <v>327</v>
      </c>
      <c r="H59" s="294">
        <v>0</v>
      </c>
      <c r="I59" s="325">
        <v>1.47</v>
      </c>
      <c r="J59" s="325">
        <v>14.835435901050097</v>
      </c>
      <c r="K59" s="294">
        <v>12732998.380000001</v>
      </c>
    </row>
    <row r="60" spans="1:11" x14ac:dyDescent="0.2">
      <c r="A60" s="315"/>
      <c r="B60" s="70" t="s">
        <v>1815</v>
      </c>
      <c r="C60" s="294" t="s">
        <v>327</v>
      </c>
      <c r="D60" s="294">
        <v>36.14</v>
      </c>
      <c r="E60" s="294">
        <v>57.73</v>
      </c>
      <c r="F60" s="294">
        <v>6.13</v>
      </c>
      <c r="G60" s="294" t="s">
        <v>327</v>
      </c>
      <c r="H60" s="294">
        <v>0</v>
      </c>
      <c r="I60" s="325">
        <v>2.02</v>
      </c>
      <c r="J60" s="325">
        <v>12.837550046852385</v>
      </c>
      <c r="K60" s="294">
        <v>5149989.4000000004</v>
      </c>
    </row>
    <row r="61" spans="1:11" x14ac:dyDescent="0.2">
      <c r="A61" s="315"/>
      <c r="B61" s="70" t="s">
        <v>1778</v>
      </c>
      <c r="C61" s="294" t="s">
        <v>327</v>
      </c>
      <c r="D61" s="294">
        <v>0</v>
      </c>
      <c r="E61" s="294" t="s">
        <v>327</v>
      </c>
      <c r="F61" s="294">
        <v>4.67</v>
      </c>
      <c r="G61" s="294">
        <v>95.33</v>
      </c>
      <c r="H61" s="294">
        <v>0</v>
      </c>
      <c r="I61" s="325">
        <v>3.72</v>
      </c>
      <c r="J61" s="325">
        <v>-3.5518188057652611</v>
      </c>
      <c r="K61" s="294">
        <v>9023474.2100000009</v>
      </c>
    </row>
    <row r="62" spans="1:11" x14ac:dyDescent="0.2">
      <c r="A62" s="315"/>
      <c r="B62" s="70" t="s">
        <v>1779</v>
      </c>
      <c r="C62" s="294" t="s">
        <v>327</v>
      </c>
      <c r="D62" s="294">
        <v>77.73</v>
      </c>
      <c r="E62" s="294" t="s">
        <v>327</v>
      </c>
      <c r="F62" s="294">
        <v>1.97</v>
      </c>
      <c r="G62" s="294">
        <v>20.3</v>
      </c>
      <c r="H62" s="294">
        <v>0</v>
      </c>
      <c r="I62" s="325">
        <v>3.72</v>
      </c>
      <c r="J62" s="325">
        <v>8.1047841593899772</v>
      </c>
      <c r="K62" s="294">
        <v>5086895.79</v>
      </c>
    </row>
    <row r="63" spans="1:11" x14ac:dyDescent="0.2">
      <c r="A63" s="315"/>
      <c r="B63" s="70" t="s">
        <v>1826</v>
      </c>
      <c r="C63" s="294" t="s">
        <v>327</v>
      </c>
      <c r="D63" s="294">
        <v>88.89</v>
      </c>
      <c r="E63" s="294">
        <v>4.6100000000000003</v>
      </c>
      <c r="F63" s="294">
        <v>6.5</v>
      </c>
      <c r="G63" s="294" t="s">
        <v>327</v>
      </c>
      <c r="H63" s="294">
        <v>0</v>
      </c>
      <c r="I63" s="325">
        <v>2.02</v>
      </c>
      <c r="J63" s="325">
        <v>12.662593614505324</v>
      </c>
      <c r="K63" s="294">
        <v>6041430.7000000002</v>
      </c>
    </row>
    <row r="64" spans="1:11" x14ac:dyDescent="0.2">
      <c r="A64" s="315"/>
      <c r="B64" s="70" t="s">
        <v>1780</v>
      </c>
      <c r="C64" s="294" t="s">
        <v>327</v>
      </c>
      <c r="D64" s="294">
        <v>0</v>
      </c>
      <c r="E64" s="294" t="s">
        <v>327</v>
      </c>
      <c r="F64" s="294">
        <v>100</v>
      </c>
      <c r="G64" s="294" t="s">
        <v>327</v>
      </c>
      <c r="H64" s="294">
        <v>0</v>
      </c>
      <c r="I64" s="325">
        <v>2.77</v>
      </c>
      <c r="J64" s="325">
        <v>12.256748273697426</v>
      </c>
      <c r="K64" s="294">
        <v>357847.64</v>
      </c>
    </row>
    <row r="65" spans="1:11" x14ac:dyDescent="0.2">
      <c r="A65" s="383" t="s">
        <v>2517</v>
      </c>
      <c r="B65" s="256" t="s">
        <v>1777</v>
      </c>
      <c r="C65" s="331" t="s">
        <v>327</v>
      </c>
      <c r="D65" s="331">
        <v>41.48</v>
      </c>
      <c r="E65" s="331" t="s">
        <v>327</v>
      </c>
      <c r="F65" s="331">
        <v>58.52</v>
      </c>
      <c r="G65" s="331" t="s">
        <v>327</v>
      </c>
      <c r="H65" s="331">
        <v>0</v>
      </c>
      <c r="I65" s="332">
        <v>1.5</v>
      </c>
      <c r="J65" s="332">
        <v>15.19</v>
      </c>
      <c r="K65" s="331">
        <v>47867878.75</v>
      </c>
    </row>
    <row r="66" spans="1:11" x14ac:dyDescent="0.2">
      <c r="A66" s="246"/>
      <c r="B66" s="70" t="s">
        <v>1647</v>
      </c>
      <c r="C66" s="294" t="s">
        <v>327</v>
      </c>
      <c r="D66" s="294">
        <v>94.98</v>
      </c>
      <c r="E66" s="294" t="s">
        <v>327</v>
      </c>
      <c r="F66" s="294">
        <v>5.0199999999999996</v>
      </c>
      <c r="G66" s="294" t="s">
        <v>327</v>
      </c>
      <c r="H66" s="294">
        <v>0</v>
      </c>
      <c r="I66" s="325">
        <v>2</v>
      </c>
      <c r="J66" s="325">
        <v>9.52</v>
      </c>
      <c r="K66" s="294">
        <v>157485047.96000001</v>
      </c>
    </row>
    <row r="67" spans="1:11" x14ac:dyDescent="0.2">
      <c r="A67" s="70"/>
      <c r="B67" s="70" t="s">
        <v>723</v>
      </c>
      <c r="C67" s="294" t="s">
        <v>327</v>
      </c>
      <c r="D67" s="294">
        <v>0</v>
      </c>
      <c r="E67" s="294">
        <v>82.49</v>
      </c>
      <c r="F67" s="294">
        <v>17.510000000000002</v>
      </c>
      <c r="G67" s="294" t="s">
        <v>327</v>
      </c>
      <c r="H67" s="294">
        <v>0</v>
      </c>
      <c r="I67" s="325">
        <v>1.5</v>
      </c>
      <c r="J67" s="325">
        <v>9.07</v>
      </c>
      <c r="K67" s="294">
        <v>5149032.68</v>
      </c>
    </row>
    <row r="68" spans="1:11" x14ac:dyDescent="0.2">
      <c r="A68" s="70"/>
      <c r="B68" s="70" t="s">
        <v>1624</v>
      </c>
      <c r="C68" s="294" t="s">
        <v>327</v>
      </c>
      <c r="D68" s="294">
        <v>0</v>
      </c>
      <c r="E68" s="294" t="s">
        <v>327</v>
      </c>
      <c r="F68" s="294">
        <v>15.53</v>
      </c>
      <c r="G68" s="294">
        <v>84.47</v>
      </c>
      <c r="H68" s="294">
        <v>0</v>
      </c>
      <c r="I68" s="325">
        <v>2.5</v>
      </c>
      <c r="J68" s="325">
        <v>3.79</v>
      </c>
      <c r="K68" s="294">
        <v>9381260.5800000001</v>
      </c>
    </row>
    <row r="69" spans="1:11" x14ac:dyDescent="0.2">
      <c r="A69" s="70"/>
      <c r="B69" s="70" t="s">
        <v>1816</v>
      </c>
      <c r="C69" s="294" t="s">
        <v>327</v>
      </c>
      <c r="D69" s="294">
        <v>0</v>
      </c>
      <c r="E69" s="294" t="s">
        <v>327</v>
      </c>
      <c r="F69" s="294">
        <v>18.350000000000001</v>
      </c>
      <c r="G69" s="294" t="s">
        <v>327</v>
      </c>
      <c r="H69" s="294">
        <v>81.650000000000006</v>
      </c>
      <c r="I69" s="325">
        <v>1.5</v>
      </c>
      <c r="J69" s="325">
        <v>6.62</v>
      </c>
      <c r="K69" s="294">
        <v>931692.13</v>
      </c>
    </row>
    <row r="70" spans="1:11" x14ac:dyDescent="0.2">
      <c r="A70" s="70"/>
      <c r="B70" s="70" t="s">
        <v>1779</v>
      </c>
      <c r="C70" s="294" t="s">
        <v>327</v>
      </c>
      <c r="D70" s="294">
        <v>57.83</v>
      </c>
      <c r="E70" s="294" t="s">
        <v>327</v>
      </c>
      <c r="F70" s="294">
        <v>17.940000000000001</v>
      </c>
      <c r="G70" s="294">
        <v>24.23</v>
      </c>
      <c r="H70" s="294">
        <v>0</v>
      </c>
      <c r="I70" s="325">
        <v>2</v>
      </c>
      <c r="J70" s="325">
        <v>5.36</v>
      </c>
      <c r="K70" s="294">
        <v>70859574.859999999</v>
      </c>
    </row>
    <row r="71" spans="1:11" x14ac:dyDescent="0.2">
      <c r="A71" s="70"/>
      <c r="B71" s="70" t="s">
        <v>1814</v>
      </c>
      <c r="C71" s="294" t="s">
        <v>327</v>
      </c>
      <c r="D71" s="294">
        <v>77.48</v>
      </c>
      <c r="E71" s="294" t="s">
        <v>327</v>
      </c>
      <c r="F71" s="294">
        <v>22.52</v>
      </c>
      <c r="G71" s="294" t="s">
        <v>327</v>
      </c>
      <c r="H71" s="294">
        <v>0</v>
      </c>
      <c r="I71" s="325">
        <v>1.5</v>
      </c>
      <c r="J71" s="325">
        <v>7.67</v>
      </c>
      <c r="K71" s="294">
        <v>2378917.71</v>
      </c>
    </row>
    <row r="72" spans="1:11" x14ac:dyDescent="0.2">
      <c r="A72" s="70"/>
      <c r="B72" s="70" t="s">
        <v>1823</v>
      </c>
      <c r="C72" s="294" t="s">
        <v>327</v>
      </c>
      <c r="D72" s="294">
        <v>95.4</v>
      </c>
      <c r="E72" s="294" t="s">
        <v>327</v>
      </c>
      <c r="F72" s="294">
        <v>4.5999999999999996</v>
      </c>
      <c r="G72" s="294" t="s">
        <v>327</v>
      </c>
      <c r="H72" s="294">
        <v>0</v>
      </c>
      <c r="I72" s="325">
        <v>1</v>
      </c>
      <c r="J72" s="325">
        <v>12.19</v>
      </c>
      <c r="K72" s="294">
        <v>1088842.49</v>
      </c>
    </row>
    <row r="73" spans="1:11" x14ac:dyDescent="0.2">
      <c r="A73" s="70"/>
      <c r="B73" s="70" t="s">
        <v>1824</v>
      </c>
      <c r="C73" s="294" t="s">
        <v>327</v>
      </c>
      <c r="D73" s="294">
        <v>27.49</v>
      </c>
      <c r="E73" s="294">
        <v>61.02</v>
      </c>
      <c r="F73" s="294">
        <v>11.49</v>
      </c>
      <c r="G73" s="294" t="s">
        <v>327</v>
      </c>
      <c r="H73" s="294">
        <v>0</v>
      </c>
      <c r="I73" s="325">
        <v>1</v>
      </c>
      <c r="J73" s="325">
        <v>2.68</v>
      </c>
      <c r="K73" s="294">
        <v>52937.83</v>
      </c>
    </row>
    <row r="74" spans="1:11" x14ac:dyDescent="0.2">
      <c r="A74" s="70"/>
      <c r="B74" s="70" t="s">
        <v>1781</v>
      </c>
      <c r="C74" s="294" t="s">
        <v>327</v>
      </c>
      <c r="D74" s="294">
        <v>64.27</v>
      </c>
      <c r="E74" s="294" t="s">
        <v>327</v>
      </c>
      <c r="F74" s="294">
        <v>13.39</v>
      </c>
      <c r="G74" s="294">
        <v>22.34</v>
      </c>
      <c r="H74" s="294">
        <v>0</v>
      </c>
      <c r="I74" s="325">
        <v>1</v>
      </c>
      <c r="J74" s="325">
        <v>5.53</v>
      </c>
      <c r="K74" s="294">
        <v>426336.43</v>
      </c>
    </row>
    <row r="75" spans="1:11" x14ac:dyDescent="0.2">
      <c r="A75" s="70"/>
      <c r="B75" s="70" t="s">
        <v>1623</v>
      </c>
      <c r="C75" s="294" t="s">
        <v>327</v>
      </c>
      <c r="D75" s="294">
        <v>68.73</v>
      </c>
      <c r="E75" s="294" t="s">
        <v>327</v>
      </c>
      <c r="F75" s="294">
        <v>31.27</v>
      </c>
      <c r="G75" s="294" t="s">
        <v>327</v>
      </c>
      <c r="H75" s="294">
        <v>0</v>
      </c>
      <c r="I75" s="325">
        <v>2</v>
      </c>
      <c r="J75" s="325">
        <v>8</v>
      </c>
      <c r="K75" s="294">
        <v>4234273.07</v>
      </c>
    </row>
    <row r="76" spans="1:11" x14ac:dyDescent="0.2">
      <c r="A76" s="383" t="s">
        <v>2521</v>
      </c>
      <c r="B76" s="256" t="s">
        <v>1782</v>
      </c>
      <c r="C76" s="331" t="s">
        <v>327</v>
      </c>
      <c r="D76" s="331">
        <v>0</v>
      </c>
      <c r="E76" s="331" t="s">
        <v>327</v>
      </c>
      <c r="F76" s="331">
        <v>100</v>
      </c>
      <c r="G76" s="331" t="s">
        <v>327</v>
      </c>
      <c r="H76" s="331">
        <v>0</v>
      </c>
      <c r="I76" s="332">
        <v>2.19</v>
      </c>
      <c r="J76" s="332">
        <v>13.864686718690811</v>
      </c>
      <c r="K76" s="331">
        <v>356066</v>
      </c>
    </row>
    <row r="77" spans="1:11" x14ac:dyDescent="0.2">
      <c r="A77" s="246"/>
      <c r="B77" s="70" t="s">
        <v>1783</v>
      </c>
      <c r="C77" s="294" t="s">
        <v>327</v>
      </c>
      <c r="D77" s="294">
        <v>36.92</v>
      </c>
      <c r="E77" s="294" t="s">
        <v>327</v>
      </c>
      <c r="F77" s="294">
        <v>63.08</v>
      </c>
      <c r="G77" s="294" t="s">
        <v>327</v>
      </c>
      <c r="H77" s="294">
        <v>0</v>
      </c>
      <c r="I77" s="325">
        <v>1.9</v>
      </c>
      <c r="J77" s="325">
        <v>14.87933839479394</v>
      </c>
      <c r="K77" s="294">
        <v>17982342</v>
      </c>
    </row>
    <row r="78" spans="1:11" x14ac:dyDescent="0.2">
      <c r="A78" s="70"/>
      <c r="B78" s="70" t="s">
        <v>1621</v>
      </c>
      <c r="C78" s="294" t="s">
        <v>327</v>
      </c>
      <c r="D78" s="294">
        <v>47.37</v>
      </c>
      <c r="E78" s="294" t="s">
        <v>327</v>
      </c>
      <c r="F78" s="294">
        <v>26.79</v>
      </c>
      <c r="G78" s="294">
        <v>25.84</v>
      </c>
      <c r="H78" s="294">
        <v>0</v>
      </c>
      <c r="I78" s="325">
        <v>2.74</v>
      </c>
      <c r="J78" s="325">
        <v>5.7750759878419489</v>
      </c>
      <c r="K78" s="294">
        <v>9480137</v>
      </c>
    </row>
    <row r="79" spans="1:11" x14ac:dyDescent="0.2">
      <c r="A79" s="70"/>
      <c r="B79" s="70" t="s">
        <v>1784</v>
      </c>
      <c r="C79" s="294" t="s">
        <v>327</v>
      </c>
      <c r="D79" s="294">
        <v>0</v>
      </c>
      <c r="E79" s="294" t="s">
        <v>327</v>
      </c>
      <c r="F79" s="294">
        <v>8.06</v>
      </c>
      <c r="G79" s="294">
        <v>91.94</v>
      </c>
      <c r="H79" s="294">
        <v>0</v>
      </c>
      <c r="I79" s="325">
        <v>2.99</v>
      </c>
      <c r="J79" s="325">
        <v>-3.27071326996482</v>
      </c>
      <c r="K79" s="294">
        <v>12747624</v>
      </c>
    </row>
    <row r="80" spans="1:11" x14ac:dyDescent="0.2">
      <c r="A80" s="70"/>
      <c r="B80" s="70" t="s">
        <v>1647</v>
      </c>
      <c r="C80" s="294" t="s">
        <v>327</v>
      </c>
      <c r="D80" s="294">
        <v>83.53</v>
      </c>
      <c r="E80" s="294" t="s">
        <v>327</v>
      </c>
      <c r="F80" s="294">
        <v>16.47</v>
      </c>
      <c r="G80" s="294" t="s">
        <v>327</v>
      </c>
      <c r="H80" s="294">
        <v>0</v>
      </c>
      <c r="I80" s="325">
        <v>1.9</v>
      </c>
      <c r="J80" s="325">
        <v>7.3663862912073608</v>
      </c>
      <c r="K80" s="294">
        <v>102835488</v>
      </c>
    </row>
    <row r="81" spans="1:11" x14ac:dyDescent="0.2">
      <c r="A81" s="70"/>
      <c r="B81" s="70" t="s">
        <v>724</v>
      </c>
      <c r="C81" s="294" t="s">
        <v>327</v>
      </c>
      <c r="D81" s="294">
        <v>87.97</v>
      </c>
      <c r="E81" s="294" t="s">
        <v>327</v>
      </c>
      <c r="F81" s="294">
        <v>12.03</v>
      </c>
      <c r="G81" s="294" t="s">
        <v>327</v>
      </c>
      <c r="H81" s="294">
        <v>0</v>
      </c>
      <c r="I81" s="325">
        <v>2.117</v>
      </c>
      <c r="J81" s="325">
        <v>9.9815776251884092</v>
      </c>
      <c r="K81" s="294">
        <v>5495926</v>
      </c>
    </row>
    <row r="82" spans="1:11" x14ac:dyDescent="0.2">
      <c r="A82" s="70"/>
      <c r="B82" s="70" t="s">
        <v>1817</v>
      </c>
      <c r="C82" s="294" t="s">
        <v>327</v>
      </c>
      <c r="D82" s="294">
        <v>0</v>
      </c>
      <c r="E82" s="294">
        <v>91.97</v>
      </c>
      <c r="F82" s="294">
        <v>8.0299999999999994</v>
      </c>
      <c r="G82" s="294" t="s">
        <v>327</v>
      </c>
      <c r="H82" s="294">
        <v>0</v>
      </c>
      <c r="I82" s="325">
        <v>2.0099999999999998</v>
      </c>
      <c r="J82" s="325">
        <v>6.8936586730056648</v>
      </c>
      <c r="K82" s="294">
        <v>8617666</v>
      </c>
    </row>
    <row r="83" spans="1:11" x14ac:dyDescent="0.2">
      <c r="A83" s="70"/>
      <c r="B83" s="70" t="s">
        <v>781</v>
      </c>
      <c r="C83" s="294" t="s">
        <v>327</v>
      </c>
      <c r="D83" s="294">
        <v>0</v>
      </c>
      <c r="E83" s="294" t="s">
        <v>327</v>
      </c>
      <c r="F83" s="294">
        <v>10.89</v>
      </c>
      <c r="G83" s="294" t="s">
        <v>327</v>
      </c>
      <c r="H83" s="294">
        <v>89.11</v>
      </c>
      <c r="I83" s="325">
        <v>2.0074999999999998</v>
      </c>
      <c r="J83" s="325">
        <v>20.813730615089732</v>
      </c>
      <c r="K83" s="294">
        <v>2662615</v>
      </c>
    </row>
    <row r="84" spans="1:11" x14ac:dyDescent="0.2">
      <c r="A84" s="383" t="s">
        <v>2522</v>
      </c>
      <c r="B84" s="256" t="s">
        <v>1647</v>
      </c>
      <c r="C84" s="331">
        <v>9.07</v>
      </c>
      <c r="D84" s="331">
        <v>82.05</v>
      </c>
      <c r="E84" s="331" t="s">
        <v>327</v>
      </c>
      <c r="F84" s="331">
        <v>8.8800000000000008</v>
      </c>
      <c r="G84" s="331" t="s">
        <v>327</v>
      </c>
      <c r="H84" s="331">
        <v>0</v>
      </c>
      <c r="I84" s="332">
        <v>3.65</v>
      </c>
      <c r="J84" s="332">
        <v>9.7100000000000009</v>
      </c>
      <c r="K84" s="331">
        <v>77404893.719999999</v>
      </c>
    </row>
    <row r="85" spans="1:11" x14ac:dyDescent="0.2">
      <c r="A85" s="246"/>
      <c r="B85" s="70" t="s">
        <v>1815</v>
      </c>
      <c r="C85" s="294">
        <v>5.62</v>
      </c>
      <c r="D85" s="294">
        <v>51.49</v>
      </c>
      <c r="E85" s="294">
        <v>39.49</v>
      </c>
      <c r="F85" s="294">
        <v>3.4</v>
      </c>
      <c r="G85" s="294" t="s">
        <v>327</v>
      </c>
      <c r="H85" s="294">
        <v>0</v>
      </c>
      <c r="I85" s="325">
        <v>3.65</v>
      </c>
      <c r="J85" s="325">
        <v>10.61</v>
      </c>
      <c r="K85" s="294">
        <v>9851327.7599999998</v>
      </c>
    </row>
    <row r="86" spans="1:11" x14ac:dyDescent="0.2">
      <c r="A86" s="70"/>
      <c r="B86" s="70" t="s">
        <v>1785</v>
      </c>
      <c r="C86" s="294">
        <v>6.75</v>
      </c>
      <c r="D86" s="294">
        <v>50.57</v>
      </c>
      <c r="E86" s="294" t="s">
        <v>327</v>
      </c>
      <c r="F86" s="294">
        <v>15.17</v>
      </c>
      <c r="G86" s="294">
        <v>27.51</v>
      </c>
      <c r="H86" s="294">
        <v>0</v>
      </c>
      <c r="I86" s="325">
        <v>3.65</v>
      </c>
      <c r="J86" s="325">
        <v>17.059999999999999</v>
      </c>
      <c r="K86" s="294">
        <v>25910521.719999999</v>
      </c>
    </row>
    <row r="87" spans="1:11" x14ac:dyDescent="0.2">
      <c r="A87" s="70"/>
      <c r="B87" s="70" t="s">
        <v>1786</v>
      </c>
      <c r="C87" s="294" t="s">
        <v>327</v>
      </c>
      <c r="D87" s="294">
        <v>0</v>
      </c>
      <c r="E87" s="294" t="s">
        <v>327</v>
      </c>
      <c r="F87" s="294">
        <v>12.64</v>
      </c>
      <c r="G87" s="294">
        <v>87.36</v>
      </c>
      <c r="H87" s="294">
        <v>0</v>
      </c>
      <c r="I87" s="325">
        <v>3.65</v>
      </c>
      <c r="J87" s="325">
        <v>8.3800000000000008</v>
      </c>
      <c r="K87" s="294">
        <v>10215413.289999999</v>
      </c>
    </row>
    <row r="88" spans="1:11" x14ac:dyDescent="0.2">
      <c r="A88" s="70"/>
      <c r="B88" s="70" t="s">
        <v>1787</v>
      </c>
      <c r="C88" s="294">
        <v>8.86</v>
      </c>
      <c r="D88" s="294">
        <v>18.78</v>
      </c>
      <c r="E88" s="294" t="s">
        <v>327</v>
      </c>
      <c r="F88" s="294">
        <v>72.36</v>
      </c>
      <c r="G88" s="294" t="s">
        <v>327</v>
      </c>
      <c r="H88" s="294">
        <v>0</v>
      </c>
      <c r="I88" s="325">
        <v>1.46</v>
      </c>
      <c r="J88" s="325">
        <v>15.51</v>
      </c>
      <c r="K88" s="294">
        <v>14243574.560000001</v>
      </c>
    </row>
    <row r="89" spans="1:11" x14ac:dyDescent="0.2">
      <c r="A89" s="70"/>
      <c r="B89" s="70" t="s">
        <v>1779</v>
      </c>
      <c r="C89" s="294">
        <v>7.1</v>
      </c>
      <c r="D89" s="294">
        <v>65</v>
      </c>
      <c r="E89" s="294" t="s">
        <v>327</v>
      </c>
      <c r="F89" s="294">
        <v>19.64</v>
      </c>
      <c r="G89" s="294">
        <v>8.26</v>
      </c>
      <c r="H89" s="294">
        <v>0</v>
      </c>
      <c r="I89" s="325">
        <v>3.65</v>
      </c>
      <c r="J89" s="325">
        <v>15.65</v>
      </c>
      <c r="K89" s="294">
        <v>22081347.370000001</v>
      </c>
    </row>
    <row r="90" spans="1:11" x14ac:dyDescent="0.2">
      <c r="A90" s="70"/>
      <c r="B90" s="70" t="s">
        <v>1781</v>
      </c>
      <c r="C90" s="294">
        <v>8.49</v>
      </c>
      <c r="D90" s="294">
        <v>86.44</v>
      </c>
      <c r="E90" s="294" t="s">
        <v>327</v>
      </c>
      <c r="F90" s="294">
        <v>5.07</v>
      </c>
      <c r="G90" s="294" t="s">
        <v>327</v>
      </c>
      <c r="H90" s="294">
        <v>0</v>
      </c>
      <c r="I90" s="325">
        <v>1.82</v>
      </c>
      <c r="J90" s="325">
        <v>11.8</v>
      </c>
      <c r="K90" s="294">
        <v>10472121.279999999</v>
      </c>
    </row>
    <row r="91" spans="1:11" x14ac:dyDescent="0.2">
      <c r="A91" s="383" t="s">
        <v>2524</v>
      </c>
      <c r="B91" s="256" t="s">
        <v>1779</v>
      </c>
      <c r="C91" s="331">
        <v>9.3800000000000008</v>
      </c>
      <c r="D91" s="331">
        <v>76.47</v>
      </c>
      <c r="E91" s="331" t="s">
        <v>327</v>
      </c>
      <c r="F91" s="331">
        <v>4.17</v>
      </c>
      <c r="G91" s="331">
        <v>9.98</v>
      </c>
      <c r="H91" s="331">
        <v>0</v>
      </c>
      <c r="I91" s="332">
        <v>2.74</v>
      </c>
      <c r="J91" s="332">
        <v>12.57</v>
      </c>
      <c r="K91" s="331">
        <v>45923545</v>
      </c>
    </row>
    <row r="92" spans="1:11" x14ac:dyDescent="0.2">
      <c r="A92" s="246"/>
      <c r="B92" s="70" t="s">
        <v>1788</v>
      </c>
      <c r="C92" s="294">
        <v>9.14</v>
      </c>
      <c r="D92" s="294">
        <v>5.54</v>
      </c>
      <c r="E92" s="294" t="s">
        <v>327</v>
      </c>
      <c r="F92" s="294">
        <v>0.38</v>
      </c>
      <c r="G92" s="294">
        <v>84.94</v>
      </c>
      <c r="H92" s="294">
        <v>0</v>
      </c>
      <c r="I92" s="325">
        <v>2.74</v>
      </c>
      <c r="J92" s="325">
        <v>2.76</v>
      </c>
      <c r="K92" s="294">
        <v>22238839</v>
      </c>
    </row>
    <row r="93" spans="1:11" x14ac:dyDescent="0.2">
      <c r="A93" s="70"/>
      <c r="B93" s="70" t="s">
        <v>1789</v>
      </c>
      <c r="C93" s="294">
        <v>9.51</v>
      </c>
      <c r="D93" s="294">
        <v>40.69</v>
      </c>
      <c r="E93" s="294" t="s">
        <v>327</v>
      </c>
      <c r="F93" s="294">
        <v>49.8</v>
      </c>
      <c r="G93" s="294" t="s">
        <v>327</v>
      </c>
      <c r="H93" s="294">
        <v>0</v>
      </c>
      <c r="I93" s="325">
        <v>1.83</v>
      </c>
      <c r="J93" s="325">
        <v>14.59</v>
      </c>
      <c r="K93" s="294">
        <v>40275864</v>
      </c>
    </row>
    <row r="94" spans="1:11" x14ac:dyDescent="0.2">
      <c r="A94" s="70"/>
      <c r="B94" s="70" t="s">
        <v>1818</v>
      </c>
      <c r="C94" s="294">
        <v>9.5500000000000007</v>
      </c>
      <c r="D94" s="294">
        <v>87.76</v>
      </c>
      <c r="E94" s="294" t="s">
        <v>327</v>
      </c>
      <c r="F94" s="294">
        <v>2.69</v>
      </c>
      <c r="G94" s="294" t="s">
        <v>327</v>
      </c>
      <c r="H94" s="294">
        <v>0</v>
      </c>
      <c r="I94" s="325">
        <v>2.74</v>
      </c>
      <c r="J94" s="325">
        <v>9.36</v>
      </c>
      <c r="K94" s="294">
        <v>74591763</v>
      </c>
    </row>
    <row r="95" spans="1:11" x14ac:dyDescent="0.2">
      <c r="A95" s="70"/>
      <c r="B95" s="70" t="s">
        <v>782</v>
      </c>
      <c r="C95" s="294" t="s">
        <v>327</v>
      </c>
      <c r="D95" s="294">
        <v>0</v>
      </c>
      <c r="E95" s="294" t="s">
        <v>327</v>
      </c>
      <c r="F95" s="294">
        <v>11.34</v>
      </c>
      <c r="G95" s="294" t="s">
        <v>327</v>
      </c>
      <c r="H95" s="294">
        <v>88.66</v>
      </c>
      <c r="I95" s="325">
        <v>2.74</v>
      </c>
      <c r="J95" s="325">
        <v>-0.81</v>
      </c>
      <c r="K95" s="294">
        <v>148860</v>
      </c>
    </row>
    <row r="96" spans="1:11" x14ac:dyDescent="0.2">
      <c r="A96" s="70"/>
      <c r="B96" s="70" t="s">
        <v>783</v>
      </c>
      <c r="C96" s="294" t="s">
        <v>327</v>
      </c>
      <c r="D96" s="294">
        <v>0</v>
      </c>
      <c r="E96" s="294" t="s">
        <v>327</v>
      </c>
      <c r="F96" s="294">
        <v>13.15</v>
      </c>
      <c r="G96" s="294" t="s">
        <v>327</v>
      </c>
      <c r="H96" s="294">
        <v>86.85</v>
      </c>
      <c r="I96" s="325">
        <v>2.74</v>
      </c>
      <c r="J96" s="325">
        <v>-0.44</v>
      </c>
      <c r="K96" s="294">
        <v>135739</v>
      </c>
    </row>
    <row r="97" spans="1:11" x14ac:dyDescent="0.2">
      <c r="A97" s="70"/>
      <c r="B97" s="70" t="s">
        <v>1819</v>
      </c>
      <c r="C97" s="294">
        <v>9.18</v>
      </c>
      <c r="D97" s="294">
        <v>6.02</v>
      </c>
      <c r="E97" s="294">
        <v>80.2</v>
      </c>
      <c r="F97" s="294">
        <v>1.78</v>
      </c>
      <c r="G97" s="294" t="s">
        <v>327</v>
      </c>
      <c r="H97" s="294">
        <v>2.82</v>
      </c>
      <c r="I97" s="325">
        <v>2.74</v>
      </c>
      <c r="J97" s="325">
        <v>9.41</v>
      </c>
      <c r="K97" s="294">
        <v>6732676</v>
      </c>
    </row>
    <row r="98" spans="1:11" x14ac:dyDescent="0.2">
      <c r="A98" s="70"/>
      <c r="B98" s="70" t="s">
        <v>1820</v>
      </c>
      <c r="C98" s="294" t="s">
        <v>327</v>
      </c>
      <c r="D98" s="294">
        <v>80.22</v>
      </c>
      <c r="E98" s="294" t="s">
        <v>327</v>
      </c>
      <c r="F98" s="294">
        <v>19.78</v>
      </c>
      <c r="G98" s="294" t="s">
        <v>327</v>
      </c>
      <c r="H98" s="294">
        <v>0</v>
      </c>
      <c r="I98" s="325">
        <v>1</v>
      </c>
      <c r="J98" s="325">
        <v>5.03</v>
      </c>
      <c r="K98" s="294">
        <v>105091</v>
      </c>
    </row>
    <row r="99" spans="1:11" x14ac:dyDescent="0.2">
      <c r="A99" s="70"/>
      <c r="B99" s="70" t="s">
        <v>1821</v>
      </c>
      <c r="C99" s="294" t="s">
        <v>327</v>
      </c>
      <c r="D99" s="294">
        <v>73.290000000000006</v>
      </c>
      <c r="E99" s="294" t="s">
        <v>327</v>
      </c>
      <c r="F99" s="294">
        <v>5.61</v>
      </c>
      <c r="G99" s="294">
        <v>21.1</v>
      </c>
      <c r="H99" s="294">
        <v>0</v>
      </c>
      <c r="I99" s="325">
        <v>1</v>
      </c>
      <c r="J99" s="325">
        <v>6.58</v>
      </c>
      <c r="K99" s="294">
        <v>106621</v>
      </c>
    </row>
    <row r="100" spans="1:11" x14ac:dyDescent="0.2">
      <c r="A100" s="70"/>
      <c r="B100" s="70" t="s">
        <v>1790</v>
      </c>
      <c r="C100" s="294" t="s">
        <v>327</v>
      </c>
      <c r="D100" s="294">
        <v>90.07</v>
      </c>
      <c r="E100" s="294" t="s">
        <v>327</v>
      </c>
      <c r="F100" s="294">
        <v>9.93</v>
      </c>
      <c r="G100" s="294" t="s">
        <v>327</v>
      </c>
      <c r="H100" s="294">
        <v>0</v>
      </c>
      <c r="I100" s="325">
        <v>1</v>
      </c>
      <c r="J100" s="325">
        <v>9.68</v>
      </c>
      <c r="K100" s="294">
        <v>109763</v>
      </c>
    </row>
    <row r="101" spans="1:11" ht="25.5" x14ac:dyDescent="0.2">
      <c r="A101" s="383" t="s">
        <v>2042</v>
      </c>
      <c r="B101" s="256" t="s">
        <v>1780</v>
      </c>
      <c r="C101" s="331" t="s">
        <v>327</v>
      </c>
      <c r="D101" s="331">
        <v>0</v>
      </c>
      <c r="E101" s="331" t="s">
        <v>327</v>
      </c>
      <c r="F101" s="331">
        <v>100</v>
      </c>
      <c r="G101" s="331" t="s">
        <v>327</v>
      </c>
      <c r="H101" s="331">
        <v>0</v>
      </c>
      <c r="I101" s="332">
        <v>2</v>
      </c>
      <c r="J101" s="332">
        <v>13.62</v>
      </c>
      <c r="K101" s="331">
        <v>1290472.757</v>
      </c>
    </row>
    <row r="102" spans="1:11" x14ac:dyDescent="0.2">
      <c r="A102" s="246"/>
      <c r="B102" s="70" t="s">
        <v>1791</v>
      </c>
      <c r="C102" s="294" t="s">
        <v>327</v>
      </c>
      <c r="D102" s="294">
        <v>70.849999999999994</v>
      </c>
      <c r="E102" s="294" t="s">
        <v>327</v>
      </c>
      <c r="F102" s="294">
        <v>8</v>
      </c>
      <c r="G102" s="294">
        <v>21.15</v>
      </c>
      <c r="H102" s="294">
        <v>0</v>
      </c>
      <c r="I102" s="325">
        <v>1</v>
      </c>
      <c r="J102" s="325">
        <v>17.55</v>
      </c>
      <c r="K102" s="294">
        <v>513386.777</v>
      </c>
    </row>
    <row r="103" spans="1:11" x14ac:dyDescent="0.2">
      <c r="A103" s="70"/>
      <c r="B103" s="70" t="s">
        <v>1792</v>
      </c>
      <c r="C103" s="294" t="s">
        <v>327</v>
      </c>
      <c r="D103" s="294">
        <v>41.16</v>
      </c>
      <c r="E103" s="294">
        <v>40.44</v>
      </c>
      <c r="F103" s="294">
        <v>7.23</v>
      </c>
      <c r="G103" s="294" t="s">
        <v>327</v>
      </c>
      <c r="H103" s="294">
        <v>11.17</v>
      </c>
      <c r="I103" s="325">
        <v>1</v>
      </c>
      <c r="J103" s="325">
        <v>2.76</v>
      </c>
      <c r="K103" s="294">
        <v>207192.86799999999</v>
      </c>
    </row>
    <row r="104" spans="1:11" x14ac:dyDescent="0.2">
      <c r="A104" s="70"/>
      <c r="B104" s="70" t="s">
        <v>2411</v>
      </c>
      <c r="C104" s="294" t="s">
        <v>327</v>
      </c>
      <c r="D104" s="294">
        <v>97.29</v>
      </c>
      <c r="E104" s="294" t="s">
        <v>327</v>
      </c>
      <c r="F104" s="294">
        <v>2.71</v>
      </c>
      <c r="G104" s="294" t="s">
        <v>327</v>
      </c>
      <c r="H104" s="294">
        <v>0</v>
      </c>
      <c r="I104" s="325">
        <v>2</v>
      </c>
      <c r="J104" s="325">
        <v>11.55</v>
      </c>
      <c r="K104" s="294">
        <v>38120188.202</v>
      </c>
    </row>
    <row r="105" spans="1:11" x14ac:dyDescent="0.2">
      <c r="A105" s="70"/>
      <c r="B105" s="70" t="s">
        <v>1631</v>
      </c>
      <c r="C105" s="294">
        <v>7.2</v>
      </c>
      <c r="D105" s="294">
        <v>55.14</v>
      </c>
      <c r="E105" s="294" t="s">
        <v>327</v>
      </c>
      <c r="F105" s="294">
        <v>37.659999999999997</v>
      </c>
      <c r="G105" s="294" t="s">
        <v>327</v>
      </c>
      <c r="H105" s="294">
        <v>0</v>
      </c>
      <c r="I105" s="325">
        <v>2</v>
      </c>
      <c r="J105" s="325">
        <v>14.72</v>
      </c>
      <c r="K105" s="294">
        <v>66854737.023000002</v>
      </c>
    </row>
    <row r="106" spans="1:11" x14ac:dyDescent="0.2">
      <c r="A106" s="70"/>
      <c r="B106" s="70" t="s">
        <v>1648</v>
      </c>
      <c r="C106" s="294" t="s">
        <v>327</v>
      </c>
      <c r="D106" s="294">
        <v>0</v>
      </c>
      <c r="E106" s="294">
        <v>44.9</v>
      </c>
      <c r="F106" s="294">
        <v>18.27</v>
      </c>
      <c r="G106" s="294">
        <v>36.83</v>
      </c>
      <c r="H106" s="294">
        <v>0</v>
      </c>
      <c r="I106" s="325">
        <v>2</v>
      </c>
      <c r="J106" s="325">
        <v>18.43</v>
      </c>
      <c r="K106" s="294">
        <v>1610482.44</v>
      </c>
    </row>
    <row r="107" spans="1:11" x14ac:dyDescent="0.2">
      <c r="A107" s="70"/>
      <c r="B107" s="70" t="s">
        <v>1624</v>
      </c>
      <c r="C107" s="294" t="s">
        <v>327</v>
      </c>
      <c r="D107" s="294">
        <v>11.55</v>
      </c>
      <c r="E107" s="294" t="s">
        <v>327</v>
      </c>
      <c r="F107" s="294">
        <v>4.71</v>
      </c>
      <c r="G107" s="294">
        <v>83.74</v>
      </c>
      <c r="H107" s="294">
        <v>0</v>
      </c>
      <c r="I107" s="325">
        <v>2</v>
      </c>
      <c r="J107" s="325">
        <v>6.2</v>
      </c>
      <c r="K107" s="294">
        <v>26458089.960999999</v>
      </c>
    </row>
    <row r="108" spans="1:11" x14ac:dyDescent="0.2">
      <c r="A108" s="70"/>
      <c r="B108" s="70" t="s">
        <v>1817</v>
      </c>
      <c r="C108" s="294" t="s">
        <v>327</v>
      </c>
      <c r="D108" s="294">
        <v>11.08</v>
      </c>
      <c r="E108" s="294">
        <v>87.64</v>
      </c>
      <c r="F108" s="294">
        <v>1.28</v>
      </c>
      <c r="G108" s="294" t="s">
        <v>327</v>
      </c>
      <c r="H108" s="294">
        <v>0</v>
      </c>
      <c r="I108" s="325">
        <v>2</v>
      </c>
      <c r="J108" s="325">
        <v>9.66</v>
      </c>
      <c r="K108" s="294">
        <v>81318018.197999999</v>
      </c>
    </row>
    <row r="109" spans="1:11" x14ac:dyDescent="0.2">
      <c r="A109" s="70"/>
      <c r="B109" s="70" t="s">
        <v>1779</v>
      </c>
      <c r="C109" s="294">
        <v>7.66</v>
      </c>
      <c r="D109" s="294">
        <v>79.84</v>
      </c>
      <c r="E109" s="294" t="s">
        <v>327</v>
      </c>
      <c r="F109" s="294">
        <v>1.53</v>
      </c>
      <c r="G109" s="294">
        <v>10.97</v>
      </c>
      <c r="H109" s="294">
        <v>0</v>
      </c>
      <c r="I109" s="325">
        <v>2</v>
      </c>
      <c r="J109" s="325">
        <v>11.64</v>
      </c>
      <c r="K109" s="294">
        <v>100712304.92</v>
      </c>
    </row>
    <row r="110" spans="1:11" x14ac:dyDescent="0.2">
      <c r="A110" s="70"/>
      <c r="B110" s="70" t="s">
        <v>1647</v>
      </c>
      <c r="C110" s="294">
        <v>7.64</v>
      </c>
      <c r="D110" s="294">
        <v>91.58</v>
      </c>
      <c r="E110" s="294" t="s">
        <v>327</v>
      </c>
      <c r="F110" s="294">
        <v>0.78</v>
      </c>
      <c r="G110" s="294" t="s">
        <v>327</v>
      </c>
      <c r="H110" s="294">
        <v>0</v>
      </c>
      <c r="I110" s="325">
        <v>2</v>
      </c>
      <c r="J110" s="325">
        <v>10.53</v>
      </c>
      <c r="K110" s="294">
        <v>162461892.69100001</v>
      </c>
    </row>
    <row r="111" spans="1:11" ht="13.5" thickBot="1" x14ac:dyDescent="0.25">
      <c r="A111" s="112"/>
      <c r="B111" s="335" t="s">
        <v>2412</v>
      </c>
      <c r="C111" s="295" t="s">
        <v>327</v>
      </c>
      <c r="D111" s="295">
        <v>0</v>
      </c>
      <c r="E111" s="295">
        <v>82.98</v>
      </c>
      <c r="F111" s="295">
        <v>17.02</v>
      </c>
      <c r="G111" s="295" t="s">
        <v>327</v>
      </c>
      <c r="H111" s="295">
        <v>0</v>
      </c>
      <c r="I111" s="333">
        <v>2</v>
      </c>
      <c r="J111" s="333">
        <v>-0.65</v>
      </c>
      <c r="K111" s="295">
        <v>635999.63800000004</v>
      </c>
    </row>
    <row r="112" spans="1:11" x14ac:dyDescent="0.2">
      <c r="A112" s="25" t="s">
        <v>784</v>
      </c>
      <c r="I112" s="249"/>
      <c r="J112" s="249"/>
    </row>
    <row r="113" spans="1:10" x14ac:dyDescent="0.2">
      <c r="A113" s="25" t="s">
        <v>785</v>
      </c>
      <c r="I113" s="249"/>
      <c r="J113" s="249"/>
    </row>
    <row r="114" spans="1:10" x14ac:dyDescent="0.2">
      <c r="A114" s="194" t="s">
        <v>517</v>
      </c>
      <c r="I114" s="249"/>
      <c r="J114" s="249"/>
    </row>
    <row r="115" spans="1:10" x14ac:dyDescent="0.2">
      <c r="A115" s="25" t="s">
        <v>518</v>
      </c>
      <c r="I115" s="249"/>
      <c r="J115" s="249"/>
    </row>
    <row r="116" spans="1:10" x14ac:dyDescent="0.2">
      <c r="I116" s="249"/>
      <c r="J116" s="249"/>
    </row>
    <row r="117" spans="1:10" x14ac:dyDescent="0.2">
      <c r="I117" s="249"/>
      <c r="J117" s="249"/>
    </row>
    <row r="118" spans="1:10" x14ac:dyDescent="0.2">
      <c r="I118" s="249"/>
      <c r="J118" s="249"/>
    </row>
    <row r="119" spans="1:10" x14ac:dyDescent="0.2">
      <c r="I119" s="249"/>
      <c r="J119" s="249"/>
    </row>
    <row r="120" spans="1:10" x14ac:dyDescent="0.2">
      <c r="I120" s="249"/>
      <c r="J120" s="249"/>
    </row>
    <row r="121" spans="1:10" x14ac:dyDescent="0.2">
      <c r="I121" s="249"/>
      <c r="J121" s="249"/>
    </row>
    <row r="122" spans="1:10" x14ac:dyDescent="0.2">
      <c r="I122" s="249"/>
      <c r="J122" s="249"/>
    </row>
    <row r="123" spans="1:10" x14ac:dyDescent="0.2">
      <c r="I123" s="249"/>
      <c r="J123" s="249"/>
    </row>
    <row r="124" spans="1:10" x14ac:dyDescent="0.2">
      <c r="I124" s="249"/>
      <c r="J124" s="249"/>
    </row>
    <row r="125" spans="1:10" x14ac:dyDescent="0.2">
      <c r="I125" s="249"/>
      <c r="J125" s="249"/>
    </row>
    <row r="126" spans="1:10" x14ac:dyDescent="0.2">
      <c r="I126" s="249"/>
      <c r="J126" s="249"/>
    </row>
    <row r="127" spans="1:10" x14ac:dyDescent="0.2">
      <c r="I127" s="249"/>
      <c r="J127" s="249"/>
    </row>
    <row r="128" spans="1:10" x14ac:dyDescent="0.2">
      <c r="I128" s="249"/>
      <c r="J128" s="249"/>
    </row>
    <row r="129" spans="9:10" x14ac:dyDescent="0.2">
      <c r="I129" s="249"/>
      <c r="J129" s="249"/>
    </row>
    <row r="130" spans="9:10" x14ac:dyDescent="0.2">
      <c r="I130" s="249"/>
      <c r="J130" s="249"/>
    </row>
    <row r="131" spans="9:10" x14ac:dyDescent="0.2">
      <c r="I131" s="249"/>
      <c r="J131" s="249"/>
    </row>
    <row r="132" spans="9:10" x14ac:dyDescent="0.2">
      <c r="I132" s="249"/>
      <c r="J132" s="249"/>
    </row>
    <row r="133" spans="9:10" x14ac:dyDescent="0.2">
      <c r="I133" s="249"/>
      <c r="J133" s="249"/>
    </row>
    <row r="134" spans="9:10" x14ac:dyDescent="0.2">
      <c r="I134" s="249"/>
      <c r="J134" s="249"/>
    </row>
    <row r="135" spans="9:10" x14ac:dyDescent="0.2">
      <c r="I135" s="249"/>
      <c r="J135" s="249"/>
    </row>
    <row r="136" spans="9:10" x14ac:dyDescent="0.2">
      <c r="I136" s="249"/>
      <c r="J136" s="249"/>
    </row>
    <row r="137" spans="9:10" x14ac:dyDescent="0.2">
      <c r="I137" s="249"/>
      <c r="J137" s="249"/>
    </row>
    <row r="138" spans="9:10" x14ac:dyDescent="0.2">
      <c r="I138" s="249"/>
      <c r="J138" s="249"/>
    </row>
    <row r="139" spans="9:10" x14ac:dyDescent="0.2">
      <c r="I139" s="249"/>
      <c r="J139" s="249"/>
    </row>
    <row r="140" spans="9:10" x14ac:dyDescent="0.2">
      <c r="I140" s="249"/>
      <c r="J140" s="249"/>
    </row>
    <row r="141" spans="9:10" x14ac:dyDescent="0.2">
      <c r="I141" s="249"/>
      <c r="J141" s="249"/>
    </row>
    <row r="142" spans="9:10" x14ac:dyDescent="0.2">
      <c r="I142" s="249"/>
      <c r="J142" s="249"/>
    </row>
    <row r="143" spans="9:10" x14ac:dyDescent="0.2">
      <c r="I143" s="249"/>
      <c r="J143" s="249"/>
    </row>
    <row r="144" spans="9:10" x14ac:dyDescent="0.2">
      <c r="I144" s="249"/>
      <c r="J144" s="249"/>
    </row>
    <row r="145" spans="9:10" x14ac:dyDescent="0.2">
      <c r="I145" s="249"/>
      <c r="J145" s="249"/>
    </row>
    <row r="146" spans="9:10" x14ac:dyDescent="0.2">
      <c r="I146" s="249"/>
      <c r="J146" s="249"/>
    </row>
    <row r="147" spans="9:10" x14ac:dyDescent="0.2">
      <c r="I147" s="249"/>
      <c r="J147" s="249"/>
    </row>
    <row r="148" spans="9:10" x14ac:dyDescent="0.2">
      <c r="I148" s="249"/>
      <c r="J148" s="249"/>
    </row>
    <row r="149" spans="9:10" x14ac:dyDescent="0.2">
      <c r="I149" s="249"/>
      <c r="J149" s="249"/>
    </row>
    <row r="150" spans="9:10" x14ac:dyDescent="0.2">
      <c r="I150" s="249"/>
      <c r="J150" s="249"/>
    </row>
    <row r="151" spans="9:10" x14ac:dyDescent="0.2">
      <c r="I151" s="249"/>
      <c r="J151" s="249"/>
    </row>
    <row r="152" spans="9:10" x14ac:dyDescent="0.2">
      <c r="I152" s="249"/>
      <c r="J152" s="249"/>
    </row>
    <row r="153" spans="9:10" x14ac:dyDescent="0.2">
      <c r="I153" s="249"/>
      <c r="J153" s="249"/>
    </row>
    <row r="154" spans="9:10" x14ac:dyDescent="0.2">
      <c r="I154" s="249"/>
      <c r="J154" s="249"/>
    </row>
    <row r="155" spans="9:10" x14ac:dyDescent="0.2">
      <c r="I155" s="249"/>
      <c r="J155" s="249"/>
    </row>
    <row r="156" spans="9:10" x14ac:dyDescent="0.2">
      <c r="I156" s="249"/>
      <c r="J156" s="249"/>
    </row>
    <row r="157" spans="9:10" x14ac:dyDescent="0.2">
      <c r="I157" s="249"/>
      <c r="J157" s="249"/>
    </row>
    <row r="158" spans="9:10" x14ac:dyDescent="0.2">
      <c r="I158" s="249"/>
      <c r="J158" s="249"/>
    </row>
    <row r="159" spans="9:10" x14ac:dyDescent="0.2">
      <c r="I159" s="249"/>
      <c r="J159" s="249"/>
    </row>
    <row r="160" spans="9:10" x14ac:dyDescent="0.2">
      <c r="I160" s="249"/>
      <c r="J160" s="249"/>
    </row>
    <row r="161" spans="9:10" x14ac:dyDescent="0.2">
      <c r="I161" s="249"/>
      <c r="J161" s="249"/>
    </row>
    <row r="162" spans="9:10" x14ac:dyDescent="0.2">
      <c r="I162" s="249"/>
      <c r="J162" s="249"/>
    </row>
    <row r="163" spans="9:10" x14ac:dyDescent="0.2">
      <c r="I163" s="249"/>
      <c r="J163" s="249"/>
    </row>
    <row r="164" spans="9:10" x14ac:dyDescent="0.2">
      <c r="I164" s="249"/>
      <c r="J164" s="249"/>
    </row>
    <row r="165" spans="9:10" x14ac:dyDescent="0.2">
      <c r="I165" s="249"/>
      <c r="J165" s="249"/>
    </row>
    <row r="166" spans="9:10" x14ac:dyDescent="0.2">
      <c r="I166" s="249"/>
      <c r="J166" s="249"/>
    </row>
    <row r="167" spans="9:10" x14ac:dyDescent="0.2">
      <c r="I167" s="249"/>
      <c r="J167" s="249"/>
    </row>
    <row r="168" spans="9:10" x14ac:dyDescent="0.2">
      <c r="I168" s="249"/>
      <c r="J168" s="249"/>
    </row>
    <row r="169" spans="9:10" x14ac:dyDescent="0.2">
      <c r="I169" s="249"/>
      <c r="J169" s="249"/>
    </row>
    <row r="170" spans="9:10" x14ac:dyDescent="0.2">
      <c r="I170" s="249"/>
      <c r="J170" s="249"/>
    </row>
    <row r="171" spans="9:10" x14ac:dyDescent="0.2">
      <c r="I171" s="249"/>
      <c r="J171" s="249"/>
    </row>
    <row r="172" spans="9:10" x14ac:dyDescent="0.2">
      <c r="I172" s="249"/>
      <c r="J172" s="249"/>
    </row>
    <row r="173" spans="9:10" x14ac:dyDescent="0.2">
      <c r="I173" s="249"/>
      <c r="J173" s="249"/>
    </row>
    <row r="174" spans="9:10" x14ac:dyDescent="0.2">
      <c r="I174" s="249"/>
      <c r="J174" s="249"/>
    </row>
    <row r="175" spans="9:10" x14ac:dyDescent="0.2">
      <c r="I175" s="249"/>
      <c r="J175" s="249"/>
    </row>
    <row r="176" spans="9:10" x14ac:dyDescent="0.2">
      <c r="I176" s="249"/>
      <c r="J176" s="249"/>
    </row>
    <row r="177" spans="9:10" x14ac:dyDescent="0.2">
      <c r="I177" s="249"/>
      <c r="J177" s="249"/>
    </row>
    <row r="178" spans="9:10" x14ac:dyDescent="0.2">
      <c r="I178" s="249"/>
      <c r="J178" s="249"/>
    </row>
    <row r="179" spans="9:10" x14ac:dyDescent="0.2">
      <c r="I179" s="249"/>
      <c r="J179" s="249"/>
    </row>
    <row r="180" spans="9:10" x14ac:dyDescent="0.2">
      <c r="I180" s="249"/>
      <c r="J180" s="249"/>
    </row>
    <row r="181" spans="9:10" x14ac:dyDescent="0.2">
      <c r="I181" s="249"/>
      <c r="J181" s="249"/>
    </row>
    <row r="182" spans="9:10" x14ac:dyDescent="0.2">
      <c r="I182" s="249"/>
      <c r="J182" s="249"/>
    </row>
    <row r="183" spans="9:10" x14ac:dyDescent="0.2">
      <c r="I183" s="249"/>
      <c r="J183" s="249"/>
    </row>
    <row r="184" spans="9:10" x14ac:dyDescent="0.2">
      <c r="I184" s="249"/>
      <c r="J184" s="249"/>
    </row>
    <row r="185" spans="9:10" x14ac:dyDescent="0.2">
      <c r="I185" s="249"/>
      <c r="J185" s="249"/>
    </row>
    <row r="186" spans="9:10" x14ac:dyDescent="0.2">
      <c r="I186" s="249"/>
      <c r="J186" s="249"/>
    </row>
    <row r="187" spans="9:10" x14ac:dyDescent="0.2">
      <c r="I187" s="249"/>
      <c r="J187" s="249"/>
    </row>
    <row r="188" spans="9:10" x14ac:dyDescent="0.2">
      <c r="I188" s="249"/>
      <c r="J188" s="249"/>
    </row>
    <row r="189" spans="9:10" x14ac:dyDescent="0.2">
      <c r="I189" s="249"/>
      <c r="J189" s="249"/>
    </row>
    <row r="190" spans="9:10" x14ac:dyDescent="0.2">
      <c r="I190" s="249"/>
      <c r="J190" s="249"/>
    </row>
    <row r="191" spans="9:10" x14ac:dyDescent="0.2">
      <c r="I191" s="249"/>
      <c r="J191" s="249"/>
    </row>
    <row r="192" spans="9:10" x14ac:dyDescent="0.2">
      <c r="I192" s="249"/>
      <c r="J192" s="249"/>
    </row>
    <row r="193" spans="9:10" x14ac:dyDescent="0.2">
      <c r="I193" s="249"/>
      <c r="J193" s="249"/>
    </row>
    <row r="194" spans="9:10" x14ac:dyDescent="0.2">
      <c r="I194" s="249"/>
      <c r="J194" s="249"/>
    </row>
    <row r="195" spans="9:10" x14ac:dyDescent="0.2">
      <c r="I195" s="249"/>
      <c r="J195" s="249"/>
    </row>
    <row r="196" spans="9:10" x14ac:dyDescent="0.2">
      <c r="I196" s="249"/>
      <c r="J196" s="249"/>
    </row>
    <row r="197" spans="9:10" x14ac:dyDescent="0.2">
      <c r="I197" s="249"/>
      <c r="J197" s="249"/>
    </row>
    <row r="198" spans="9:10" x14ac:dyDescent="0.2">
      <c r="I198" s="249"/>
      <c r="J198" s="249"/>
    </row>
    <row r="199" spans="9:10" x14ac:dyDescent="0.2">
      <c r="I199" s="249"/>
      <c r="J199" s="249"/>
    </row>
    <row r="200" spans="9:10" x14ac:dyDescent="0.2">
      <c r="I200" s="249"/>
      <c r="J200" s="249"/>
    </row>
    <row r="201" spans="9:10" x14ac:dyDescent="0.2">
      <c r="I201" s="249"/>
      <c r="J201" s="249"/>
    </row>
    <row r="202" spans="9:10" x14ac:dyDescent="0.2">
      <c r="I202" s="249"/>
      <c r="J202" s="249"/>
    </row>
    <row r="203" spans="9:10" x14ac:dyDescent="0.2">
      <c r="I203" s="249"/>
      <c r="J203" s="249"/>
    </row>
    <row r="204" spans="9:10" x14ac:dyDescent="0.2">
      <c r="I204" s="249"/>
      <c r="J204" s="249"/>
    </row>
    <row r="205" spans="9:10" x14ac:dyDescent="0.2">
      <c r="I205" s="249"/>
      <c r="J205" s="249"/>
    </row>
    <row r="206" spans="9:10" x14ac:dyDescent="0.2">
      <c r="I206" s="249"/>
      <c r="J206" s="249"/>
    </row>
    <row r="207" spans="9:10" x14ac:dyDescent="0.2">
      <c r="I207" s="249"/>
      <c r="J207" s="249"/>
    </row>
    <row r="208" spans="9:10" x14ac:dyDescent="0.2">
      <c r="I208" s="249"/>
      <c r="J208" s="249"/>
    </row>
    <row r="209" spans="9:10" x14ac:dyDescent="0.2">
      <c r="I209" s="249"/>
      <c r="J209" s="249"/>
    </row>
    <row r="210" spans="9:10" x14ac:dyDescent="0.2">
      <c r="I210" s="249"/>
      <c r="J210" s="249"/>
    </row>
    <row r="211" spans="9:10" x14ac:dyDescent="0.2">
      <c r="I211" s="249"/>
      <c r="J211" s="249"/>
    </row>
    <row r="212" spans="9:10" x14ac:dyDescent="0.2">
      <c r="I212" s="249"/>
      <c r="J212" s="249"/>
    </row>
    <row r="213" spans="9:10" x14ac:dyDescent="0.2">
      <c r="I213" s="249"/>
      <c r="J213" s="249"/>
    </row>
    <row r="214" spans="9:10" x14ac:dyDescent="0.2">
      <c r="I214" s="249"/>
      <c r="J214" s="249"/>
    </row>
    <row r="215" spans="9:10" x14ac:dyDescent="0.2">
      <c r="I215" s="249"/>
      <c r="J215" s="249"/>
    </row>
    <row r="216" spans="9:10" x14ac:dyDescent="0.2">
      <c r="I216" s="249"/>
      <c r="J216" s="249"/>
    </row>
    <row r="217" spans="9:10" x14ac:dyDescent="0.2">
      <c r="I217" s="249"/>
      <c r="J217" s="249"/>
    </row>
    <row r="218" spans="9:10" x14ac:dyDescent="0.2">
      <c r="I218" s="249"/>
      <c r="J218" s="249"/>
    </row>
    <row r="219" spans="9:10" x14ac:dyDescent="0.2">
      <c r="I219" s="249"/>
      <c r="J219" s="249"/>
    </row>
    <row r="220" spans="9:10" x14ac:dyDescent="0.2">
      <c r="I220" s="249"/>
      <c r="J220" s="249"/>
    </row>
    <row r="221" spans="9:10" x14ac:dyDescent="0.2">
      <c r="I221" s="249"/>
      <c r="J221" s="249"/>
    </row>
    <row r="222" spans="9:10" x14ac:dyDescent="0.2">
      <c r="I222" s="249"/>
      <c r="J222" s="249"/>
    </row>
    <row r="223" spans="9:10" x14ac:dyDescent="0.2">
      <c r="I223" s="249"/>
      <c r="J223" s="249"/>
    </row>
    <row r="224" spans="9:10" x14ac:dyDescent="0.2">
      <c r="I224" s="249"/>
      <c r="J224" s="249"/>
    </row>
    <row r="225" spans="9:10" x14ac:dyDescent="0.2">
      <c r="I225" s="249"/>
      <c r="J225" s="249"/>
    </row>
    <row r="226" spans="9:10" x14ac:dyDescent="0.2">
      <c r="I226" s="249"/>
      <c r="J226" s="249"/>
    </row>
    <row r="227" spans="9:10" x14ac:dyDescent="0.2">
      <c r="I227" s="249"/>
      <c r="J227" s="249"/>
    </row>
    <row r="228" spans="9:10" x14ac:dyDescent="0.2">
      <c r="I228" s="249"/>
      <c r="J228" s="249"/>
    </row>
    <row r="229" spans="9:10" x14ac:dyDescent="0.2">
      <c r="I229" s="249"/>
      <c r="J229" s="249"/>
    </row>
    <row r="230" spans="9:10" x14ac:dyDescent="0.2">
      <c r="I230" s="249"/>
      <c r="J230" s="249"/>
    </row>
    <row r="231" spans="9:10" x14ac:dyDescent="0.2">
      <c r="I231" s="249"/>
      <c r="J231" s="249"/>
    </row>
    <row r="232" spans="9:10" x14ac:dyDescent="0.2">
      <c r="I232" s="249"/>
      <c r="J232" s="249"/>
    </row>
    <row r="233" spans="9:10" x14ac:dyDescent="0.2">
      <c r="I233" s="249"/>
      <c r="J233" s="249"/>
    </row>
    <row r="234" spans="9:10" x14ac:dyDescent="0.2">
      <c r="I234" s="249"/>
      <c r="J234" s="249"/>
    </row>
    <row r="235" spans="9:10" x14ac:dyDescent="0.2">
      <c r="I235" s="249"/>
      <c r="J235" s="249"/>
    </row>
    <row r="236" spans="9:10" x14ac:dyDescent="0.2">
      <c r="I236" s="249"/>
      <c r="J236" s="249"/>
    </row>
    <row r="237" spans="9:10" x14ac:dyDescent="0.2">
      <c r="I237" s="249"/>
      <c r="J237" s="249"/>
    </row>
    <row r="238" spans="9:10" x14ac:dyDescent="0.2">
      <c r="I238" s="249"/>
      <c r="J238" s="249"/>
    </row>
    <row r="239" spans="9:10" x14ac:dyDescent="0.2">
      <c r="I239" s="249"/>
      <c r="J239" s="249"/>
    </row>
    <row r="240" spans="9:10" x14ac:dyDescent="0.2">
      <c r="I240" s="249"/>
      <c r="J240" s="249"/>
    </row>
    <row r="241" spans="9:10" x14ac:dyDescent="0.2">
      <c r="I241" s="249"/>
      <c r="J241" s="249"/>
    </row>
    <row r="242" spans="9:10" x14ac:dyDescent="0.2">
      <c r="I242" s="249"/>
      <c r="J242" s="249"/>
    </row>
    <row r="243" spans="9:10" x14ac:dyDescent="0.2">
      <c r="I243" s="249"/>
      <c r="J243" s="249"/>
    </row>
    <row r="244" spans="9:10" x14ac:dyDescent="0.2">
      <c r="I244" s="249"/>
      <c r="J244" s="249"/>
    </row>
    <row r="245" spans="9:10" x14ac:dyDescent="0.2">
      <c r="I245" s="249"/>
      <c r="J245" s="249"/>
    </row>
    <row r="246" spans="9:10" x14ac:dyDescent="0.2">
      <c r="I246" s="249"/>
      <c r="J246" s="249"/>
    </row>
    <row r="247" spans="9:10" x14ac:dyDescent="0.2">
      <c r="I247" s="249"/>
      <c r="J247" s="249"/>
    </row>
    <row r="248" spans="9:10" x14ac:dyDescent="0.2">
      <c r="I248" s="249"/>
      <c r="J248" s="249"/>
    </row>
    <row r="249" spans="9:10" x14ac:dyDescent="0.2">
      <c r="I249" s="249"/>
      <c r="J249" s="249"/>
    </row>
    <row r="250" spans="9:10" x14ac:dyDescent="0.2">
      <c r="I250" s="249"/>
      <c r="J250" s="249"/>
    </row>
    <row r="251" spans="9:10" x14ac:dyDescent="0.2">
      <c r="I251" s="249"/>
      <c r="J251" s="249"/>
    </row>
    <row r="252" spans="9:10" x14ac:dyDescent="0.2">
      <c r="I252" s="249"/>
      <c r="J252" s="249"/>
    </row>
    <row r="253" spans="9:10" x14ac:dyDescent="0.2">
      <c r="I253" s="249"/>
      <c r="J253" s="249"/>
    </row>
    <row r="254" spans="9:10" x14ac:dyDescent="0.2">
      <c r="I254" s="249"/>
      <c r="J254" s="249"/>
    </row>
    <row r="255" spans="9:10" x14ac:dyDescent="0.2">
      <c r="I255" s="249"/>
      <c r="J255" s="249"/>
    </row>
    <row r="256" spans="9:10" x14ac:dyDescent="0.2">
      <c r="I256" s="249"/>
      <c r="J256" s="249"/>
    </row>
    <row r="257" spans="9:10" x14ac:dyDescent="0.2">
      <c r="I257" s="249"/>
      <c r="J257" s="249"/>
    </row>
    <row r="258" spans="9:10" x14ac:dyDescent="0.2">
      <c r="I258" s="249"/>
      <c r="J258" s="249"/>
    </row>
    <row r="259" spans="9:10" x14ac:dyDescent="0.2">
      <c r="I259" s="249"/>
      <c r="J259" s="249"/>
    </row>
    <row r="260" spans="9:10" x14ac:dyDescent="0.2">
      <c r="I260" s="249"/>
      <c r="J260" s="249"/>
    </row>
    <row r="261" spans="9:10" x14ac:dyDescent="0.2">
      <c r="I261" s="249"/>
      <c r="J261" s="249"/>
    </row>
    <row r="262" spans="9:10" x14ac:dyDescent="0.2">
      <c r="I262" s="249"/>
      <c r="J262" s="249"/>
    </row>
    <row r="263" spans="9:10" x14ac:dyDescent="0.2">
      <c r="I263" s="249"/>
      <c r="J263" s="249"/>
    </row>
    <row r="264" spans="9:10" x14ac:dyDescent="0.2">
      <c r="I264" s="249"/>
      <c r="J264" s="249"/>
    </row>
    <row r="265" spans="9:10" x14ac:dyDescent="0.2">
      <c r="I265" s="249"/>
      <c r="J265" s="249"/>
    </row>
    <row r="266" spans="9:10" x14ac:dyDescent="0.2">
      <c r="I266" s="249"/>
      <c r="J266" s="249"/>
    </row>
    <row r="267" spans="9:10" x14ac:dyDescent="0.2">
      <c r="I267" s="249"/>
      <c r="J267" s="249"/>
    </row>
    <row r="268" spans="9:10" x14ac:dyDescent="0.2">
      <c r="I268" s="249"/>
      <c r="J268" s="249"/>
    </row>
    <row r="269" spans="9:10" x14ac:dyDescent="0.2">
      <c r="I269" s="249"/>
      <c r="J269" s="249"/>
    </row>
    <row r="270" spans="9:10" x14ac:dyDescent="0.2">
      <c r="I270" s="249"/>
      <c r="J270" s="249"/>
    </row>
    <row r="271" spans="9:10" x14ac:dyDescent="0.2">
      <c r="I271" s="249"/>
      <c r="J271" s="249"/>
    </row>
    <row r="272" spans="9:10" x14ac:dyDescent="0.2">
      <c r="I272" s="249"/>
      <c r="J272" s="249"/>
    </row>
    <row r="273" spans="9:10" x14ac:dyDescent="0.2">
      <c r="I273" s="249"/>
      <c r="J273" s="249"/>
    </row>
    <row r="274" spans="9:10" x14ac:dyDescent="0.2">
      <c r="I274" s="249"/>
      <c r="J274" s="249"/>
    </row>
    <row r="275" spans="9:10" x14ac:dyDescent="0.2">
      <c r="I275" s="249"/>
      <c r="J275" s="249"/>
    </row>
    <row r="276" spans="9:10" x14ac:dyDescent="0.2">
      <c r="I276" s="249"/>
      <c r="J276" s="249"/>
    </row>
    <row r="277" spans="9:10" x14ac:dyDescent="0.2">
      <c r="I277" s="249"/>
      <c r="J277" s="249"/>
    </row>
    <row r="278" spans="9:10" x14ac:dyDescent="0.2">
      <c r="I278" s="249"/>
      <c r="J278" s="249"/>
    </row>
    <row r="279" spans="9:10" x14ac:dyDescent="0.2">
      <c r="I279" s="249"/>
      <c r="J279" s="249"/>
    </row>
    <row r="280" spans="9:10" x14ac:dyDescent="0.2">
      <c r="I280" s="249"/>
      <c r="J280" s="249"/>
    </row>
    <row r="281" spans="9:10" x14ac:dyDescent="0.2">
      <c r="I281" s="249"/>
      <c r="J281" s="249"/>
    </row>
    <row r="282" spans="9:10" x14ac:dyDescent="0.2">
      <c r="I282" s="249"/>
      <c r="J282" s="249"/>
    </row>
    <row r="283" spans="9:10" x14ac:dyDescent="0.2">
      <c r="I283" s="249"/>
      <c r="J283" s="249"/>
    </row>
    <row r="284" spans="9:10" x14ac:dyDescent="0.2">
      <c r="I284" s="249"/>
      <c r="J284" s="249"/>
    </row>
    <row r="285" spans="9:10" x14ac:dyDescent="0.2">
      <c r="I285" s="249"/>
      <c r="J285" s="249"/>
    </row>
    <row r="286" spans="9:10" x14ac:dyDescent="0.2">
      <c r="I286" s="249"/>
      <c r="J286" s="249"/>
    </row>
    <row r="287" spans="9:10" x14ac:dyDescent="0.2">
      <c r="I287" s="249"/>
      <c r="J287" s="249"/>
    </row>
    <row r="288" spans="9:10" x14ac:dyDescent="0.2">
      <c r="I288" s="249"/>
      <c r="J288" s="249"/>
    </row>
    <row r="289" spans="9:10" x14ac:dyDescent="0.2">
      <c r="I289" s="249"/>
      <c r="J289" s="249"/>
    </row>
    <row r="290" spans="9:10" x14ac:dyDescent="0.2">
      <c r="I290" s="249"/>
      <c r="J290" s="249"/>
    </row>
    <row r="291" spans="9:10" x14ac:dyDescent="0.2">
      <c r="I291" s="249"/>
      <c r="J291" s="249"/>
    </row>
    <row r="292" spans="9:10" x14ac:dyDescent="0.2">
      <c r="I292" s="249"/>
      <c r="J292" s="249"/>
    </row>
    <row r="293" spans="9:10" x14ac:dyDescent="0.2">
      <c r="I293" s="249"/>
      <c r="J293" s="249"/>
    </row>
    <row r="294" spans="9:10" x14ac:dyDescent="0.2">
      <c r="I294" s="249"/>
      <c r="J294" s="249"/>
    </row>
    <row r="295" spans="9:10" x14ac:dyDescent="0.2">
      <c r="I295" s="249"/>
      <c r="J295" s="249"/>
    </row>
    <row r="296" spans="9:10" x14ac:dyDescent="0.2">
      <c r="I296" s="249"/>
      <c r="J296" s="249"/>
    </row>
    <row r="297" spans="9:10" x14ac:dyDescent="0.2">
      <c r="I297" s="249"/>
      <c r="J297" s="249"/>
    </row>
    <row r="298" spans="9:10" x14ac:dyDescent="0.2">
      <c r="I298" s="249"/>
      <c r="J298" s="249"/>
    </row>
    <row r="299" spans="9:10" x14ac:dyDescent="0.2">
      <c r="I299" s="249"/>
      <c r="J299" s="249"/>
    </row>
    <row r="300" spans="9:10" x14ac:dyDescent="0.2">
      <c r="I300" s="249"/>
      <c r="J300" s="249"/>
    </row>
    <row r="301" spans="9:10" x14ac:dyDescent="0.2">
      <c r="I301" s="249"/>
      <c r="J301" s="249"/>
    </row>
    <row r="302" spans="9:10" x14ac:dyDescent="0.2">
      <c r="I302" s="249"/>
      <c r="J302" s="249"/>
    </row>
    <row r="303" spans="9:10" x14ac:dyDescent="0.2">
      <c r="I303" s="249"/>
      <c r="J303" s="249"/>
    </row>
    <row r="304" spans="9:10" x14ac:dyDescent="0.2">
      <c r="I304" s="249"/>
      <c r="J304" s="249"/>
    </row>
    <row r="305" spans="9:10" x14ac:dyDescent="0.2">
      <c r="I305" s="249"/>
      <c r="J305" s="249"/>
    </row>
    <row r="306" spans="9:10" x14ac:dyDescent="0.2">
      <c r="I306" s="249"/>
      <c r="J306" s="249"/>
    </row>
    <row r="307" spans="9:10" x14ac:dyDescent="0.2">
      <c r="I307" s="249"/>
      <c r="J307" s="249"/>
    </row>
    <row r="308" spans="9:10" x14ac:dyDescent="0.2">
      <c r="I308" s="249"/>
      <c r="J308" s="249"/>
    </row>
    <row r="309" spans="9:10" x14ac:dyDescent="0.2">
      <c r="I309" s="249"/>
      <c r="J309" s="249"/>
    </row>
    <row r="310" spans="9:10" x14ac:dyDescent="0.2">
      <c r="I310" s="249"/>
      <c r="J310" s="249"/>
    </row>
    <row r="311" spans="9:10" x14ac:dyDescent="0.2">
      <c r="I311" s="249"/>
      <c r="J311" s="249"/>
    </row>
    <row r="312" spans="9:10" x14ac:dyDescent="0.2">
      <c r="I312" s="249"/>
      <c r="J312" s="249"/>
    </row>
    <row r="313" spans="9:10" x14ac:dyDescent="0.2">
      <c r="I313" s="249"/>
      <c r="J313" s="249"/>
    </row>
    <row r="314" spans="9:10" x14ac:dyDescent="0.2">
      <c r="I314" s="249"/>
      <c r="J314" s="249"/>
    </row>
    <row r="315" spans="9:10" x14ac:dyDescent="0.2">
      <c r="I315" s="249"/>
      <c r="J315" s="249"/>
    </row>
    <row r="316" spans="9:10" x14ac:dyDescent="0.2">
      <c r="I316" s="249"/>
      <c r="J316" s="249"/>
    </row>
    <row r="317" spans="9:10" x14ac:dyDescent="0.2">
      <c r="I317" s="249"/>
      <c r="J317" s="249"/>
    </row>
    <row r="318" spans="9:10" x14ac:dyDescent="0.2">
      <c r="I318" s="249"/>
      <c r="J318" s="249"/>
    </row>
    <row r="319" spans="9:10" x14ac:dyDescent="0.2">
      <c r="I319" s="249"/>
      <c r="J319" s="249"/>
    </row>
    <row r="320" spans="9:10" x14ac:dyDescent="0.2">
      <c r="I320" s="249"/>
      <c r="J320" s="249"/>
    </row>
    <row r="321" spans="9:10" x14ac:dyDescent="0.2">
      <c r="I321" s="249"/>
      <c r="J321" s="249"/>
    </row>
    <row r="322" spans="9:10" x14ac:dyDescent="0.2">
      <c r="I322" s="249"/>
      <c r="J322" s="249"/>
    </row>
    <row r="323" spans="9:10" x14ac:dyDescent="0.2">
      <c r="I323" s="249"/>
      <c r="J323" s="249"/>
    </row>
    <row r="324" spans="9:10" x14ac:dyDescent="0.2">
      <c r="I324" s="249"/>
      <c r="J324" s="249"/>
    </row>
    <row r="325" spans="9:10" x14ac:dyDescent="0.2">
      <c r="I325" s="249"/>
      <c r="J325" s="249"/>
    </row>
    <row r="326" spans="9:10" x14ac:dyDescent="0.2">
      <c r="I326" s="249"/>
      <c r="J326" s="249"/>
    </row>
    <row r="327" spans="9:10" x14ac:dyDescent="0.2">
      <c r="I327" s="249"/>
      <c r="J327" s="249"/>
    </row>
    <row r="328" spans="9:10" x14ac:dyDescent="0.2">
      <c r="I328" s="249"/>
      <c r="J328" s="249"/>
    </row>
    <row r="329" spans="9:10" x14ac:dyDescent="0.2">
      <c r="I329" s="249"/>
      <c r="J329" s="249"/>
    </row>
    <row r="330" spans="9:10" x14ac:dyDescent="0.2">
      <c r="I330" s="249"/>
      <c r="J330" s="249"/>
    </row>
    <row r="331" spans="9:10" x14ac:dyDescent="0.2">
      <c r="I331" s="249"/>
      <c r="J331" s="249"/>
    </row>
    <row r="332" spans="9:10" x14ac:dyDescent="0.2">
      <c r="I332" s="249"/>
      <c r="J332" s="249"/>
    </row>
    <row r="333" spans="9:10" x14ac:dyDescent="0.2">
      <c r="I333" s="249"/>
      <c r="J333" s="249"/>
    </row>
    <row r="334" spans="9:10" x14ac:dyDescent="0.2">
      <c r="I334" s="249"/>
      <c r="J334" s="249"/>
    </row>
    <row r="335" spans="9:10" x14ac:dyDescent="0.2">
      <c r="I335" s="249"/>
      <c r="J335" s="249"/>
    </row>
    <row r="336" spans="9:10" x14ac:dyDescent="0.2">
      <c r="I336" s="249"/>
      <c r="J336" s="249"/>
    </row>
    <row r="337" spans="9:10" x14ac:dyDescent="0.2">
      <c r="I337" s="249"/>
      <c r="J337" s="249"/>
    </row>
    <row r="338" spans="9:10" x14ac:dyDescent="0.2">
      <c r="I338" s="249"/>
      <c r="J338" s="249"/>
    </row>
    <row r="339" spans="9:10" x14ac:dyDescent="0.2">
      <c r="I339" s="249"/>
      <c r="J339" s="249"/>
    </row>
    <row r="340" spans="9:10" x14ac:dyDescent="0.2">
      <c r="I340" s="249"/>
      <c r="J340" s="249"/>
    </row>
    <row r="341" spans="9:10" x14ac:dyDescent="0.2">
      <c r="I341" s="249"/>
      <c r="J341" s="249"/>
    </row>
    <row r="342" spans="9:10" x14ac:dyDescent="0.2">
      <c r="I342" s="249"/>
      <c r="J342" s="249"/>
    </row>
    <row r="343" spans="9:10" x14ac:dyDescent="0.2">
      <c r="I343" s="249"/>
      <c r="J343" s="249"/>
    </row>
    <row r="344" spans="9:10" x14ac:dyDescent="0.2">
      <c r="I344" s="249"/>
      <c r="J344" s="249"/>
    </row>
    <row r="345" spans="9:10" x14ac:dyDescent="0.2">
      <c r="I345" s="249"/>
      <c r="J345" s="249"/>
    </row>
    <row r="346" spans="9:10" x14ac:dyDescent="0.2">
      <c r="I346" s="249"/>
      <c r="J346" s="249"/>
    </row>
    <row r="347" spans="9:10" x14ac:dyDescent="0.2">
      <c r="I347" s="249"/>
      <c r="J347" s="249"/>
    </row>
    <row r="348" spans="9:10" x14ac:dyDescent="0.2">
      <c r="I348" s="249"/>
      <c r="J348" s="249"/>
    </row>
    <row r="349" spans="9:10" x14ac:dyDescent="0.2">
      <c r="I349" s="249"/>
      <c r="J349" s="249"/>
    </row>
    <row r="350" spans="9:10" x14ac:dyDescent="0.2">
      <c r="I350" s="249"/>
      <c r="J350" s="249"/>
    </row>
    <row r="351" spans="9:10" x14ac:dyDescent="0.2">
      <c r="I351" s="249"/>
      <c r="J351" s="249"/>
    </row>
    <row r="352" spans="9:10" x14ac:dyDescent="0.2">
      <c r="I352" s="249"/>
      <c r="J352" s="249"/>
    </row>
    <row r="353" spans="9:10" x14ac:dyDescent="0.2">
      <c r="I353" s="249"/>
      <c r="J353" s="249"/>
    </row>
    <row r="354" spans="9:10" x14ac:dyDescent="0.2">
      <c r="I354" s="249"/>
      <c r="J354" s="249"/>
    </row>
    <row r="355" spans="9:10" x14ac:dyDescent="0.2">
      <c r="I355" s="249"/>
      <c r="J355" s="249"/>
    </row>
    <row r="356" spans="9:10" x14ac:dyDescent="0.2">
      <c r="I356" s="249"/>
      <c r="J356" s="249"/>
    </row>
    <row r="357" spans="9:10" x14ac:dyDescent="0.2">
      <c r="I357" s="249"/>
      <c r="J357" s="249"/>
    </row>
    <row r="358" spans="9:10" x14ac:dyDescent="0.2">
      <c r="I358" s="249"/>
      <c r="J358" s="249"/>
    </row>
    <row r="359" spans="9:10" x14ac:dyDescent="0.2">
      <c r="I359" s="249"/>
      <c r="J359" s="249"/>
    </row>
    <row r="360" spans="9:10" x14ac:dyDescent="0.2">
      <c r="I360" s="249"/>
      <c r="J360" s="249"/>
    </row>
    <row r="361" spans="9:10" x14ac:dyDescent="0.2">
      <c r="I361" s="249"/>
      <c r="J361" s="249"/>
    </row>
    <row r="362" spans="9:10" x14ac:dyDescent="0.2">
      <c r="I362" s="249"/>
      <c r="J362" s="249"/>
    </row>
    <row r="363" spans="9:10" x14ac:dyDescent="0.2">
      <c r="I363" s="249"/>
      <c r="J363" s="249"/>
    </row>
    <row r="364" spans="9:10" x14ac:dyDescent="0.2">
      <c r="I364" s="249"/>
      <c r="J364" s="249"/>
    </row>
    <row r="365" spans="9:10" x14ac:dyDescent="0.2">
      <c r="I365" s="249"/>
      <c r="J365" s="249"/>
    </row>
    <row r="366" spans="9:10" x14ac:dyDescent="0.2">
      <c r="I366" s="249"/>
      <c r="J366" s="249"/>
    </row>
    <row r="367" spans="9:10" x14ac:dyDescent="0.2">
      <c r="I367" s="249"/>
      <c r="J367" s="249"/>
    </row>
    <row r="368" spans="9:10" x14ac:dyDescent="0.2">
      <c r="I368" s="249"/>
      <c r="J368" s="249"/>
    </row>
    <row r="369" spans="9:10" x14ac:dyDescent="0.2">
      <c r="I369" s="249"/>
      <c r="J369" s="249"/>
    </row>
    <row r="370" spans="9:10" x14ac:dyDescent="0.2">
      <c r="I370" s="249"/>
      <c r="J370" s="249"/>
    </row>
    <row r="371" spans="9:10" x14ac:dyDescent="0.2">
      <c r="I371" s="249"/>
      <c r="J371" s="249"/>
    </row>
    <row r="372" spans="9:10" x14ac:dyDescent="0.2">
      <c r="I372" s="249"/>
      <c r="J372" s="249"/>
    </row>
    <row r="373" spans="9:10" x14ac:dyDescent="0.2">
      <c r="I373" s="249"/>
      <c r="J373" s="249"/>
    </row>
    <row r="374" spans="9:10" x14ac:dyDescent="0.2">
      <c r="I374" s="249"/>
      <c r="J374" s="249"/>
    </row>
    <row r="375" spans="9:10" x14ac:dyDescent="0.2">
      <c r="I375" s="249"/>
      <c r="J375" s="249"/>
    </row>
    <row r="376" spans="9:10" x14ac:dyDescent="0.2">
      <c r="I376" s="249"/>
      <c r="J376" s="249"/>
    </row>
    <row r="377" spans="9:10" x14ac:dyDescent="0.2">
      <c r="I377" s="249"/>
      <c r="J377" s="249"/>
    </row>
    <row r="378" spans="9:10" x14ac:dyDescent="0.2">
      <c r="I378" s="249"/>
      <c r="J378" s="249"/>
    </row>
    <row r="379" spans="9:10" x14ac:dyDescent="0.2">
      <c r="I379" s="249"/>
      <c r="J379" s="249"/>
    </row>
    <row r="380" spans="9:10" x14ac:dyDescent="0.2">
      <c r="I380" s="249"/>
      <c r="J380" s="249"/>
    </row>
    <row r="381" spans="9:10" x14ac:dyDescent="0.2">
      <c r="I381" s="249"/>
      <c r="J381" s="249"/>
    </row>
    <row r="382" spans="9:10" x14ac:dyDescent="0.2">
      <c r="I382" s="249"/>
      <c r="J382" s="249"/>
    </row>
    <row r="383" spans="9:10" x14ac:dyDescent="0.2">
      <c r="I383" s="249"/>
      <c r="J383" s="249"/>
    </row>
    <row r="384" spans="9:10" x14ac:dyDescent="0.2">
      <c r="I384" s="249"/>
      <c r="J384" s="249"/>
    </row>
    <row r="385" spans="9:10" x14ac:dyDescent="0.2">
      <c r="I385" s="249"/>
      <c r="J385" s="249"/>
    </row>
    <row r="386" spans="9:10" x14ac:dyDescent="0.2">
      <c r="I386" s="249"/>
      <c r="J386" s="249"/>
    </row>
    <row r="387" spans="9:10" x14ac:dyDescent="0.2">
      <c r="I387" s="249"/>
      <c r="J387" s="249"/>
    </row>
    <row r="388" spans="9:10" x14ac:dyDescent="0.2">
      <c r="I388" s="249"/>
      <c r="J388" s="249"/>
    </row>
    <row r="389" spans="9:10" x14ac:dyDescent="0.2">
      <c r="I389" s="249"/>
      <c r="J389" s="249"/>
    </row>
    <row r="390" spans="9:10" x14ac:dyDescent="0.2">
      <c r="I390" s="249"/>
      <c r="J390" s="249"/>
    </row>
    <row r="391" spans="9:10" x14ac:dyDescent="0.2">
      <c r="I391" s="249"/>
      <c r="J391" s="249"/>
    </row>
    <row r="392" spans="9:10" x14ac:dyDescent="0.2">
      <c r="I392" s="249"/>
      <c r="J392" s="249"/>
    </row>
    <row r="393" spans="9:10" x14ac:dyDescent="0.2">
      <c r="I393" s="249"/>
      <c r="J393" s="249"/>
    </row>
    <row r="394" spans="9:10" x14ac:dyDescent="0.2">
      <c r="I394" s="249"/>
      <c r="J394" s="249"/>
    </row>
    <row r="395" spans="9:10" x14ac:dyDescent="0.2">
      <c r="I395" s="249"/>
      <c r="J395" s="249"/>
    </row>
    <row r="396" spans="9:10" x14ac:dyDescent="0.2">
      <c r="I396" s="249"/>
      <c r="J396" s="249"/>
    </row>
    <row r="397" spans="9:10" x14ac:dyDescent="0.2">
      <c r="I397" s="249"/>
      <c r="J397" s="249"/>
    </row>
    <row r="398" spans="9:10" x14ac:dyDescent="0.2">
      <c r="I398" s="249"/>
      <c r="J398" s="249"/>
    </row>
    <row r="399" spans="9:10" x14ac:dyDescent="0.2">
      <c r="I399" s="249"/>
      <c r="J399" s="249"/>
    </row>
    <row r="400" spans="9:10" x14ac:dyDescent="0.2">
      <c r="I400" s="249"/>
      <c r="J400" s="249"/>
    </row>
    <row r="401" spans="9:10" x14ac:dyDescent="0.2">
      <c r="I401" s="249"/>
      <c r="J401" s="249"/>
    </row>
    <row r="402" spans="9:10" x14ac:dyDescent="0.2">
      <c r="I402" s="249"/>
      <c r="J402" s="249"/>
    </row>
    <row r="403" spans="9:10" x14ac:dyDescent="0.2">
      <c r="I403" s="249"/>
      <c r="J403" s="249"/>
    </row>
    <row r="404" spans="9:10" x14ac:dyDescent="0.2">
      <c r="I404" s="249"/>
      <c r="J404" s="249"/>
    </row>
    <row r="405" spans="9:10" x14ac:dyDescent="0.2">
      <c r="I405" s="249"/>
      <c r="J405" s="249"/>
    </row>
    <row r="406" spans="9:10" x14ac:dyDescent="0.2">
      <c r="I406" s="249"/>
      <c r="J406" s="249"/>
    </row>
    <row r="407" spans="9:10" x14ac:dyDescent="0.2">
      <c r="I407" s="249"/>
      <c r="J407" s="249"/>
    </row>
    <row r="408" spans="9:10" x14ac:dyDescent="0.2">
      <c r="I408" s="249"/>
      <c r="J408" s="249"/>
    </row>
    <row r="409" spans="9:10" x14ac:dyDescent="0.2">
      <c r="I409" s="249"/>
      <c r="J409" s="249"/>
    </row>
    <row r="410" spans="9:10" x14ac:dyDescent="0.2">
      <c r="I410" s="249"/>
      <c r="J410" s="249"/>
    </row>
    <row r="411" spans="9:10" x14ac:dyDescent="0.2">
      <c r="I411" s="249"/>
      <c r="J411" s="249"/>
    </row>
    <row r="412" spans="9:10" x14ac:dyDescent="0.2">
      <c r="I412" s="249"/>
      <c r="J412" s="249"/>
    </row>
    <row r="413" spans="9:10" x14ac:dyDescent="0.2">
      <c r="I413" s="249"/>
      <c r="J413" s="249"/>
    </row>
    <row r="414" spans="9:10" x14ac:dyDescent="0.2">
      <c r="I414" s="249"/>
      <c r="J414" s="249"/>
    </row>
    <row r="415" spans="9:10" x14ac:dyDescent="0.2">
      <c r="I415" s="249"/>
      <c r="J415" s="249"/>
    </row>
    <row r="416" spans="9:10" x14ac:dyDescent="0.2">
      <c r="I416" s="249"/>
      <c r="J416" s="249"/>
    </row>
    <row r="417" spans="9:10" x14ac:dyDescent="0.2">
      <c r="I417" s="249"/>
      <c r="J417" s="249"/>
    </row>
    <row r="418" spans="9:10" x14ac:dyDescent="0.2">
      <c r="I418" s="249"/>
      <c r="J418" s="249"/>
    </row>
    <row r="419" spans="9:10" x14ac:dyDescent="0.2">
      <c r="I419" s="249"/>
      <c r="J419" s="249"/>
    </row>
    <row r="420" spans="9:10" x14ac:dyDescent="0.2">
      <c r="I420" s="249"/>
      <c r="J420" s="249"/>
    </row>
    <row r="421" spans="9:10" x14ac:dyDescent="0.2">
      <c r="I421" s="249"/>
      <c r="J421" s="249"/>
    </row>
    <row r="422" spans="9:10" x14ac:dyDescent="0.2">
      <c r="I422" s="249"/>
      <c r="J422" s="249"/>
    </row>
    <row r="423" spans="9:10" x14ac:dyDescent="0.2">
      <c r="I423" s="249"/>
      <c r="J423" s="249"/>
    </row>
    <row r="424" spans="9:10" x14ac:dyDescent="0.2">
      <c r="I424" s="249"/>
      <c r="J424" s="249"/>
    </row>
    <row r="425" spans="9:10" x14ac:dyDescent="0.2">
      <c r="I425" s="249"/>
      <c r="J425" s="249"/>
    </row>
    <row r="426" spans="9:10" x14ac:dyDescent="0.2">
      <c r="I426" s="249"/>
      <c r="J426" s="249"/>
    </row>
    <row r="427" spans="9:10" x14ac:dyDescent="0.2">
      <c r="I427" s="249"/>
      <c r="J427" s="249"/>
    </row>
    <row r="428" spans="9:10" x14ac:dyDescent="0.2">
      <c r="I428" s="249"/>
      <c r="J428" s="249"/>
    </row>
    <row r="429" spans="9:10" x14ac:dyDescent="0.2">
      <c r="I429" s="249"/>
      <c r="J429" s="249"/>
    </row>
    <row r="430" spans="9:10" x14ac:dyDescent="0.2">
      <c r="I430" s="249"/>
      <c r="J430" s="249"/>
    </row>
    <row r="431" spans="9:10" x14ac:dyDescent="0.2">
      <c r="I431" s="249"/>
      <c r="J431" s="249"/>
    </row>
    <row r="432" spans="9:10" x14ac:dyDescent="0.2">
      <c r="I432" s="249"/>
      <c r="J432" s="249"/>
    </row>
    <row r="433" spans="9:10" x14ac:dyDescent="0.2">
      <c r="I433" s="249"/>
      <c r="J433" s="249"/>
    </row>
    <row r="434" spans="9:10" x14ac:dyDescent="0.2">
      <c r="I434" s="249"/>
      <c r="J434" s="249"/>
    </row>
    <row r="435" spans="9:10" x14ac:dyDescent="0.2">
      <c r="I435" s="249"/>
      <c r="J435" s="249"/>
    </row>
    <row r="436" spans="9:10" x14ac:dyDescent="0.2">
      <c r="I436" s="249"/>
      <c r="J436" s="249"/>
    </row>
    <row r="437" spans="9:10" x14ac:dyDescent="0.2">
      <c r="I437" s="249"/>
      <c r="J437" s="249"/>
    </row>
    <row r="438" spans="9:10" x14ac:dyDescent="0.2">
      <c r="I438" s="249"/>
      <c r="J438" s="249"/>
    </row>
    <row r="439" spans="9:10" x14ac:dyDescent="0.2">
      <c r="I439" s="249"/>
      <c r="J439" s="249"/>
    </row>
    <row r="440" spans="9:10" x14ac:dyDescent="0.2">
      <c r="I440" s="249"/>
      <c r="J440" s="249"/>
    </row>
    <row r="441" spans="9:10" x14ac:dyDescent="0.2">
      <c r="I441" s="249"/>
      <c r="J441" s="249"/>
    </row>
    <row r="442" spans="9:10" x14ac:dyDescent="0.2">
      <c r="I442" s="249"/>
      <c r="J442" s="249"/>
    </row>
    <row r="443" spans="9:10" x14ac:dyDescent="0.2">
      <c r="I443" s="249"/>
      <c r="J443" s="249"/>
    </row>
    <row r="444" spans="9:10" x14ac:dyDescent="0.2">
      <c r="I444" s="249"/>
      <c r="J444" s="249"/>
    </row>
    <row r="445" spans="9:10" x14ac:dyDescent="0.2">
      <c r="I445" s="249"/>
      <c r="J445" s="249"/>
    </row>
    <row r="446" spans="9:10" x14ac:dyDescent="0.2">
      <c r="I446" s="249"/>
      <c r="J446" s="249"/>
    </row>
    <row r="447" spans="9:10" x14ac:dyDescent="0.2">
      <c r="I447" s="249"/>
      <c r="J447" s="249"/>
    </row>
    <row r="448" spans="9:10" x14ac:dyDescent="0.2">
      <c r="I448" s="249"/>
      <c r="J448" s="249"/>
    </row>
    <row r="449" spans="9:10" x14ac:dyDescent="0.2">
      <c r="I449" s="249"/>
      <c r="J449" s="249"/>
    </row>
    <row r="450" spans="9:10" x14ac:dyDescent="0.2">
      <c r="I450" s="249"/>
      <c r="J450" s="249"/>
    </row>
    <row r="451" spans="9:10" x14ac:dyDescent="0.2">
      <c r="I451" s="249"/>
      <c r="J451" s="249"/>
    </row>
    <row r="452" spans="9:10" x14ac:dyDescent="0.2">
      <c r="I452" s="249"/>
      <c r="J452" s="249"/>
    </row>
    <row r="453" spans="9:10" x14ac:dyDescent="0.2">
      <c r="I453" s="249"/>
      <c r="J453" s="249"/>
    </row>
    <row r="454" spans="9:10" x14ac:dyDescent="0.2">
      <c r="I454" s="249"/>
      <c r="J454" s="249"/>
    </row>
    <row r="455" spans="9:10" x14ac:dyDescent="0.2">
      <c r="I455" s="249"/>
      <c r="J455" s="249"/>
    </row>
    <row r="456" spans="9:10" x14ac:dyDescent="0.2">
      <c r="I456" s="249"/>
      <c r="J456" s="249"/>
    </row>
    <row r="457" spans="9:10" x14ac:dyDescent="0.2">
      <c r="I457" s="249"/>
      <c r="J457" s="249"/>
    </row>
    <row r="458" spans="9:10" x14ac:dyDescent="0.2">
      <c r="I458" s="249"/>
      <c r="J458" s="249"/>
    </row>
    <row r="459" spans="9:10" x14ac:dyDescent="0.2">
      <c r="I459" s="249"/>
      <c r="J459" s="249"/>
    </row>
    <row r="460" spans="9:10" x14ac:dyDescent="0.2">
      <c r="I460" s="249"/>
      <c r="J460" s="249"/>
    </row>
    <row r="461" spans="9:10" x14ac:dyDescent="0.2">
      <c r="I461" s="249"/>
      <c r="J461" s="249"/>
    </row>
    <row r="462" spans="9:10" x14ac:dyDescent="0.2">
      <c r="I462" s="249"/>
      <c r="J462" s="249"/>
    </row>
    <row r="463" spans="9:10" x14ac:dyDescent="0.2">
      <c r="I463" s="249"/>
      <c r="J463" s="249"/>
    </row>
    <row r="464" spans="9:10" x14ac:dyDescent="0.2">
      <c r="I464" s="249"/>
      <c r="J464" s="249"/>
    </row>
    <row r="465" spans="9:10" x14ac:dyDescent="0.2">
      <c r="I465" s="249"/>
      <c r="J465" s="249"/>
    </row>
    <row r="466" spans="9:10" x14ac:dyDescent="0.2">
      <c r="I466" s="249"/>
      <c r="J466" s="249"/>
    </row>
    <row r="467" spans="9:10" x14ac:dyDescent="0.2">
      <c r="I467" s="249"/>
      <c r="J467" s="249"/>
    </row>
    <row r="468" spans="9:10" x14ac:dyDescent="0.2">
      <c r="I468" s="249"/>
      <c r="J468" s="249"/>
    </row>
    <row r="469" spans="9:10" x14ac:dyDescent="0.2">
      <c r="I469" s="249"/>
      <c r="J469" s="249"/>
    </row>
    <row r="470" spans="9:10" x14ac:dyDescent="0.2">
      <c r="I470" s="249"/>
      <c r="J470" s="249"/>
    </row>
    <row r="471" spans="9:10" x14ac:dyDescent="0.2">
      <c r="I471" s="249"/>
      <c r="J471" s="249"/>
    </row>
    <row r="472" spans="9:10" x14ac:dyDescent="0.2">
      <c r="I472" s="249"/>
      <c r="J472" s="249"/>
    </row>
    <row r="473" spans="9:10" x14ac:dyDescent="0.2">
      <c r="I473" s="249"/>
      <c r="J473" s="249"/>
    </row>
    <row r="474" spans="9:10" x14ac:dyDescent="0.2">
      <c r="I474" s="249"/>
      <c r="J474" s="249"/>
    </row>
    <row r="475" spans="9:10" x14ac:dyDescent="0.2">
      <c r="I475" s="249"/>
      <c r="J475" s="249"/>
    </row>
    <row r="476" spans="9:10" x14ac:dyDescent="0.2">
      <c r="I476" s="249"/>
      <c r="J476" s="249"/>
    </row>
    <row r="477" spans="9:10" x14ac:dyDescent="0.2">
      <c r="I477" s="249"/>
      <c r="J477" s="249"/>
    </row>
    <row r="478" spans="9:10" x14ac:dyDescent="0.2">
      <c r="I478" s="249"/>
      <c r="J478" s="249"/>
    </row>
    <row r="479" spans="9:10" x14ac:dyDescent="0.2">
      <c r="I479" s="249"/>
      <c r="J479" s="249"/>
    </row>
    <row r="480" spans="9:10" x14ac:dyDescent="0.2">
      <c r="I480" s="249"/>
      <c r="J480" s="249"/>
    </row>
    <row r="481" spans="9:10" x14ac:dyDescent="0.2">
      <c r="I481" s="249"/>
      <c r="J481" s="249"/>
    </row>
    <row r="482" spans="9:10" x14ac:dyDescent="0.2">
      <c r="I482" s="249"/>
      <c r="J482" s="249"/>
    </row>
    <row r="483" spans="9:10" x14ac:dyDescent="0.2">
      <c r="I483" s="249"/>
      <c r="J483" s="249"/>
    </row>
    <row r="484" spans="9:10" x14ac:dyDescent="0.2">
      <c r="I484" s="249"/>
      <c r="J484" s="249"/>
    </row>
    <row r="485" spans="9:10" x14ac:dyDescent="0.2">
      <c r="I485" s="249"/>
      <c r="J485" s="249"/>
    </row>
    <row r="486" spans="9:10" x14ac:dyDescent="0.2">
      <c r="I486" s="249"/>
      <c r="J486" s="249"/>
    </row>
    <row r="487" spans="9:10" x14ac:dyDescent="0.2">
      <c r="I487" s="249"/>
      <c r="J487" s="249"/>
    </row>
    <row r="488" spans="9:10" x14ac:dyDescent="0.2">
      <c r="I488" s="249"/>
      <c r="J488" s="249"/>
    </row>
    <row r="489" spans="9:10" x14ac:dyDescent="0.2">
      <c r="I489" s="249"/>
      <c r="J489" s="249"/>
    </row>
    <row r="490" spans="9:10" x14ac:dyDescent="0.2">
      <c r="I490" s="249"/>
      <c r="J490" s="249"/>
    </row>
    <row r="491" spans="9:10" x14ac:dyDescent="0.2">
      <c r="I491" s="249"/>
      <c r="J491" s="249"/>
    </row>
    <row r="492" spans="9:10" x14ac:dyDescent="0.2">
      <c r="I492" s="249"/>
      <c r="J492" s="249"/>
    </row>
    <row r="493" spans="9:10" x14ac:dyDescent="0.2">
      <c r="I493" s="249"/>
      <c r="J493" s="249"/>
    </row>
    <row r="494" spans="9:10" x14ac:dyDescent="0.2">
      <c r="I494" s="249"/>
      <c r="J494" s="249"/>
    </row>
    <row r="495" spans="9:10" x14ac:dyDescent="0.2">
      <c r="I495" s="249"/>
      <c r="J495" s="249"/>
    </row>
    <row r="496" spans="9:10" x14ac:dyDescent="0.2">
      <c r="I496" s="249"/>
      <c r="J496" s="249"/>
    </row>
    <row r="497" spans="9:10" x14ac:dyDescent="0.2">
      <c r="I497" s="249"/>
      <c r="J497" s="249"/>
    </row>
    <row r="498" spans="9:10" x14ac:dyDescent="0.2">
      <c r="I498" s="249"/>
      <c r="J498" s="249"/>
    </row>
    <row r="499" spans="9:10" x14ac:dyDescent="0.2">
      <c r="I499" s="249"/>
      <c r="J499" s="249"/>
    </row>
    <row r="500" spans="9:10" x14ac:dyDescent="0.2">
      <c r="I500" s="249"/>
      <c r="J500" s="249"/>
    </row>
    <row r="501" spans="9:10" x14ac:dyDescent="0.2">
      <c r="I501" s="249"/>
      <c r="J501" s="249"/>
    </row>
    <row r="502" spans="9:10" x14ac:dyDescent="0.2">
      <c r="I502" s="249"/>
      <c r="J502" s="249"/>
    </row>
    <row r="503" spans="9:10" x14ac:dyDescent="0.2">
      <c r="I503" s="249"/>
      <c r="J503" s="249"/>
    </row>
    <row r="504" spans="9:10" x14ac:dyDescent="0.2">
      <c r="I504" s="249"/>
      <c r="J504" s="249"/>
    </row>
    <row r="505" spans="9:10" x14ac:dyDescent="0.2">
      <c r="I505" s="249"/>
      <c r="J505" s="249"/>
    </row>
    <row r="506" spans="9:10" x14ac:dyDescent="0.2">
      <c r="I506" s="249"/>
      <c r="J506" s="249"/>
    </row>
    <row r="507" spans="9:10" x14ac:dyDescent="0.2">
      <c r="I507" s="249"/>
      <c r="J507" s="249"/>
    </row>
    <row r="508" spans="9:10" x14ac:dyDescent="0.2">
      <c r="I508" s="249"/>
      <c r="J508" s="249"/>
    </row>
    <row r="509" spans="9:10" x14ac:dyDescent="0.2">
      <c r="I509" s="249"/>
      <c r="J509" s="249"/>
    </row>
    <row r="510" spans="9:10" x14ac:dyDescent="0.2">
      <c r="I510" s="249"/>
      <c r="J510" s="249"/>
    </row>
    <row r="511" spans="9:10" x14ac:dyDescent="0.2">
      <c r="I511" s="249"/>
      <c r="J511" s="249"/>
    </row>
    <row r="512" spans="9:10" x14ac:dyDescent="0.2">
      <c r="I512" s="249"/>
      <c r="J512" s="249"/>
    </row>
    <row r="513" spans="9:10" x14ac:dyDescent="0.2">
      <c r="I513" s="249"/>
      <c r="J513" s="249"/>
    </row>
    <row r="514" spans="9:10" x14ac:dyDescent="0.2">
      <c r="I514" s="249"/>
      <c r="J514" s="249"/>
    </row>
    <row r="515" spans="9:10" x14ac:dyDescent="0.2">
      <c r="I515" s="249"/>
      <c r="J515" s="249"/>
    </row>
    <row r="516" spans="9:10" x14ac:dyDescent="0.2">
      <c r="I516" s="249"/>
      <c r="J516" s="249"/>
    </row>
    <row r="517" spans="9:10" x14ac:dyDescent="0.2">
      <c r="I517" s="249"/>
      <c r="J517" s="249"/>
    </row>
    <row r="518" spans="9:10" x14ac:dyDescent="0.2">
      <c r="I518" s="249"/>
      <c r="J518" s="249"/>
    </row>
    <row r="519" spans="9:10" x14ac:dyDescent="0.2">
      <c r="I519" s="249"/>
      <c r="J519" s="249"/>
    </row>
    <row r="520" spans="9:10" x14ac:dyDescent="0.2">
      <c r="I520" s="249"/>
      <c r="J520" s="249"/>
    </row>
    <row r="521" spans="9:10" x14ac:dyDescent="0.2">
      <c r="I521" s="249"/>
      <c r="J521" s="249"/>
    </row>
    <row r="522" spans="9:10" x14ac:dyDescent="0.2">
      <c r="I522" s="249"/>
      <c r="J522" s="249"/>
    </row>
    <row r="523" spans="9:10" x14ac:dyDescent="0.2">
      <c r="I523" s="249"/>
      <c r="J523" s="249"/>
    </row>
    <row r="524" spans="9:10" x14ac:dyDescent="0.2">
      <c r="I524" s="249"/>
      <c r="J524" s="249"/>
    </row>
    <row r="525" spans="9:10" x14ac:dyDescent="0.2">
      <c r="I525" s="249"/>
      <c r="J525" s="249"/>
    </row>
    <row r="526" spans="9:10" x14ac:dyDescent="0.2">
      <c r="I526" s="249"/>
      <c r="J526" s="249"/>
    </row>
    <row r="527" spans="9:10" x14ac:dyDescent="0.2">
      <c r="I527" s="249"/>
      <c r="J527" s="249"/>
    </row>
    <row r="528" spans="9:10" x14ac:dyDescent="0.2">
      <c r="I528" s="249"/>
      <c r="J528" s="249"/>
    </row>
    <row r="529" spans="9:10" x14ac:dyDescent="0.2">
      <c r="I529" s="249"/>
      <c r="J529" s="249"/>
    </row>
    <row r="530" spans="9:10" x14ac:dyDescent="0.2">
      <c r="I530" s="249"/>
      <c r="J530" s="249"/>
    </row>
    <row r="531" spans="9:10" x14ac:dyDescent="0.2">
      <c r="I531" s="249"/>
      <c r="J531" s="249"/>
    </row>
    <row r="532" spans="9:10" x14ac:dyDescent="0.2">
      <c r="I532" s="249"/>
      <c r="J532" s="249"/>
    </row>
    <row r="533" spans="9:10" x14ac:dyDescent="0.2">
      <c r="I533" s="249"/>
      <c r="J533" s="249"/>
    </row>
    <row r="534" spans="9:10" x14ac:dyDescent="0.2">
      <c r="I534" s="249"/>
      <c r="J534" s="249"/>
    </row>
    <row r="535" spans="9:10" x14ac:dyDescent="0.2">
      <c r="I535" s="249"/>
      <c r="J535" s="249"/>
    </row>
    <row r="536" spans="9:10" x14ac:dyDescent="0.2">
      <c r="I536" s="249"/>
      <c r="J536" s="249"/>
    </row>
    <row r="537" spans="9:10" x14ac:dyDescent="0.2">
      <c r="I537" s="249"/>
      <c r="J537" s="249"/>
    </row>
    <row r="538" spans="9:10" x14ac:dyDescent="0.2">
      <c r="I538" s="249"/>
      <c r="J538" s="249"/>
    </row>
    <row r="539" spans="9:10" x14ac:dyDescent="0.2">
      <c r="I539" s="249"/>
      <c r="J539" s="249"/>
    </row>
    <row r="540" spans="9:10" x14ac:dyDescent="0.2">
      <c r="I540" s="249"/>
      <c r="J540" s="249"/>
    </row>
    <row r="541" spans="9:10" x14ac:dyDescent="0.2">
      <c r="I541" s="249"/>
      <c r="J541" s="249"/>
    </row>
    <row r="542" spans="9:10" x14ac:dyDescent="0.2">
      <c r="I542" s="249"/>
      <c r="J542" s="249"/>
    </row>
    <row r="543" spans="9:10" x14ac:dyDescent="0.2">
      <c r="I543" s="249"/>
      <c r="J543" s="249"/>
    </row>
    <row r="544" spans="9:10" x14ac:dyDescent="0.2">
      <c r="I544" s="249"/>
      <c r="J544" s="249"/>
    </row>
    <row r="545" spans="9:10" x14ac:dyDescent="0.2">
      <c r="I545" s="249"/>
      <c r="J545" s="249"/>
    </row>
    <row r="546" spans="9:10" x14ac:dyDescent="0.2">
      <c r="I546" s="249"/>
      <c r="J546" s="249"/>
    </row>
    <row r="547" spans="9:10" x14ac:dyDescent="0.2">
      <c r="I547" s="249"/>
      <c r="J547" s="249"/>
    </row>
    <row r="548" spans="9:10" x14ac:dyDescent="0.2">
      <c r="I548" s="249"/>
      <c r="J548" s="249"/>
    </row>
    <row r="549" spans="9:10" x14ac:dyDescent="0.2">
      <c r="I549" s="249"/>
      <c r="J549" s="249"/>
    </row>
    <row r="550" spans="9:10" x14ac:dyDescent="0.2">
      <c r="I550" s="249"/>
      <c r="J550" s="249"/>
    </row>
    <row r="551" spans="9:10" x14ac:dyDescent="0.2">
      <c r="I551" s="249"/>
      <c r="J551" s="249"/>
    </row>
    <row r="552" spans="9:10" x14ac:dyDescent="0.2">
      <c r="I552" s="249"/>
      <c r="J552" s="249"/>
    </row>
    <row r="553" spans="9:10" x14ac:dyDescent="0.2">
      <c r="I553" s="249"/>
      <c r="J553" s="249"/>
    </row>
    <row r="554" spans="9:10" x14ac:dyDescent="0.2">
      <c r="I554" s="249"/>
      <c r="J554" s="249"/>
    </row>
    <row r="555" spans="9:10" x14ac:dyDescent="0.2">
      <c r="I555" s="249"/>
      <c r="J555" s="249"/>
    </row>
    <row r="556" spans="9:10" x14ac:dyDescent="0.2">
      <c r="I556" s="249"/>
      <c r="J556" s="249"/>
    </row>
    <row r="557" spans="9:10" x14ac:dyDescent="0.2">
      <c r="I557" s="249"/>
      <c r="J557" s="249"/>
    </row>
    <row r="558" spans="9:10" x14ac:dyDescent="0.2">
      <c r="I558" s="249"/>
      <c r="J558" s="249"/>
    </row>
    <row r="559" spans="9:10" x14ac:dyDescent="0.2">
      <c r="I559" s="249"/>
      <c r="J559" s="249"/>
    </row>
    <row r="560" spans="9:10" x14ac:dyDescent="0.2">
      <c r="I560" s="249"/>
      <c r="J560" s="249"/>
    </row>
    <row r="561" spans="9:10" x14ac:dyDescent="0.2">
      <c r="I561" s="249"/>
      <c r="J561" s="249"/>
    </row>
    <row r="562" spans="9:10" x14ac:dyDescent="0.2">
      <c r="I562" s="249"/>
      <c r="J562" s="249"/>
    </row>
    <row r="563" spans="9:10" x14ac:dyDescent="0.2">
      <c r="I563" s="249"/>
      <c r="J563" s="249"/>
    </row>
    <row r="564" spans="9:10" x14ac:dyDescent="0.2">
      <c r="I564" s="249"/>
      <c r="J564" s="249"/>
    </row>
    <row r="565" spans="9:10" x14ac:dyDescent="0.2">
      <c r="I565" s="249"/>
      <c r="J565" s="249"/>
    </row>
    <row r="566" spans="9:10" x14ac:dyDescent="0.2">
      <c r="I566" s="249"/>
      <c r="J566" s="249"/>
    </row>
    <row r="567" spans="9:10" x14ac:dyDescent="0.2">
      <c r="I567" s="249"/>
      <c r="J567" s="249"/>
    </row>
    <row r="568" spans="9:10" x14ac:dyDescent="0.2">
      <c r="I568" s="249"/>
      <c r="J568" s="249"/>
    </row>
    <row r="569" spans="9:10" x14ac:dyDescent="0.2">
      <c r="I569" s="249"/>
      <c r="J569" s="249"/>
    </row>
    <row r="570" spans="9:10" x14ac:dyDescent="0.2">
      <c r="I570" s="249"/>
      <c r="J570" s="249"/>
    </row>
    <row r="571" spans="9:10" x14ac:dyDescent="0.2">
      <c r="I571" s="249"/>
      <c r="J571" s="249"/>
    </row>
    <row r="572" spans="9:10" x14ac:dyDescent="0.2">
      <c r="I572" s="249"/>
      <c r="J572" s="249"/>
    </row>
    <row r="573" spans="9:10" x14ac:dyDescent="0.2">
      <c r="I573" s="249"/>
      <c r="J573" s="249"/>
    </row>
    <row r="574" spans="9:10" x14ac:dyDescent="0.2">
      <c r="I574" s="249"/>
      <c r="J574" s="249"/>
    </row>
    <row r="575" spans="9:10" x14ac:dyDescent="0.2">
      <c r="I575" s="249"/>
      <c r="J575" s="249"/>
    </row>
    <row r="576" spans="9:10" x14ac:dyDescent="0.2">
      <c r="I576" s="249"/>
      <c r="J576" s="249"/>
    </row>
    <row r="577" spans="9:10" x14ac:dyDescent="0.2">
      <c r="I577" s="249"/>
      <c r="J577" s="249"/>
    </row>
    <row r="578" spans="9:10" x14ac:dyDescent="0.2">
      <c r="I578" s="249"/>
      <c r="J578" s="249"/>
    </row>
    <row r="579" spans="9:10" x14ac:dyDescent="0.2">
      <c r="I579" s="249"/>
      <c r="J579" s="249"/>
    </row>
    <row r="580" spans="9:10" x14ac:dyDescent="0.2">
      <c r="I580" s="249"/>
      <c r="J580" s="249"/>
    </row>
    <row r="581" spans="9:10" x14ac:dyDescent="0.2">
      <c r="I581" s="249"/>
      <c r="J581" s="249"/>
    </row>
    <row r="582" spans="9:10" x14ac:dyDescent="0.2">
      <c r="I582" s="249"/>
      <c r="J582" s="249"/>
    </row>
    <row r="583" spans="9:10" x14ac:dyDescent="0.2">
      <c r="I583" s="249"/>
      <c r="J583" s="249"/>
    </row>
    <row r="584" spans="9:10" x14ac:dyDescent="0.2">
      <c r="I584" s="249"/>
      <c r="J584" s="249"/>
    </row>
    <row r="585" spans="9:10" x14ac:dyDescent="0.2">
      <c r="I585" s="249"/>
      <c r="J585" s="249"/>
    </row>
    <row r="586" spans="9:10" x14ac:dyDescent="0.2">
      <c r="I586" s="249"/>
      <c r="J586" s="249"/>
    </row>
    <row r="587" spans="9:10" x14ac:dyDescent="0.2">
      <c r="I587" s="249"/>
      <c r="J587" s="249"/>
    </row>
    <row r="588" spans="9:10" x14ac:dyDescent="0.2">
      <c r="I588" s="249"/>
      <c r="J588" s="249"/>
    </row>
    <row r="589" spans="9:10" x14ac:dyDescent="0.2">
      <c r="I589" s="249"/>
      <c r="J589" s="249"/>
    </row>
    <row r="590" spans="9:10" x14ac:dyDescent="0.2">
      <c r="I590" s="249"/>
      <c r="J590" s="249"/>
    </row>
    <row r="591" spans="9:10" x14ac:dyDescent="0.2">
      <c r="I591" s="249"/>
      <c r="J591" s="249"/>
    </row>
    <row r="592" spans="9:10" x14ac:dyDescent="0.2">
      <c r="I592" s="249"/>
      <c r="J592" s="249"/>
    </row>
    <row r="593" spans="9:10" x14ac:dyDescent="0.2">
      <c r="I593" s="249"/>
      <c r="J593" s="249"/>
    </row>
    <row r="594" spans="9:10" x14ac:dyDescent="0.2">
      <c r="I594" s="249"/>
      <c r="J594" s="249"/>
    </row>
    <row r="595" spans="9:10" x14ac:dyDescent="0.2">
      <c r="I595" s="249"/>
      <c r="J595" s="249"/>
    </row>
    <row r="596" spans="9:10" x14ac:dyDescent="0.2">
      <c r="I596" s="249"/>
      <c r="J596" s="249"/>
    </row>
    <row r="597" spans="9:10" x14ac:dyDescent="0.2">
      <c r="I597" s="249"/>
      <c r="J597" s="249"/>
    </row>
    <row r="598" spans="9:10" x14ac:dyDescent="0.2">
      <c r="I598" s="249"/>
      <c r="J598" s="249"/>
    </row>
    <row r="599" spans="9:10" x14ac:dyDescent="0.2">
      <c r="I599" s="249"/>
      <c r="J599" s="249"/>
    </row>
    <row r="600" spans="9:10" x14ac:dyDescent="0.2">
      <c r="I600" s="249"/>
      <c r="J600" s="249"/>
    </row>
    <row r="601" spans="9:10" x14ac:dyDescent="0.2">
      <c r="I601" s="249"/>
      <c r="J601" s="249"/>
    </row>
    <row r="602" spans="9:10" x14ac:dyDescent="0.2">
      <c r="I602" s="249"/>
      <c r="J602" s="249"/>
    </row>
    <row r="603" spans="9:10" x14ac:dyDescent="0.2">
      <c r="I603" s="249"/>
      <c r="J603" s="249"/>
    </row>
    <row r="604" spans="9:10" x14ac:dyDescent="0.2">
      <c r="I604" s="249"/>
      <c r="J604" s="249"/>
    </row>
    <row r="605" spans="9:10" x14ac:dyDescent="0.2">
      <c r="I605" s="249"/>
      <c r="J605" s="249"/>
    </row>
    <row r="606" spans="9:10" x14ac:dyDescent="0.2">
      <c r="I606" s="249"/>
      <c r="J606" s="249"/>
    </row>
    <row r="607" spans="9:10" x14ac:dyDescent="0.2">
      <c r="I607" s="249"/>
      <c r="J607" s="249"/>
    </row>
    <row r="608" spans="9:10" x14ac:dyDescent="0.2">
      <c r="I608" s="249"/>
      <c r="J608" s="249"/>
    </row>
    <row r="609" spans="9:10" x14ac:dyDescent="0.2">
      <c r="I609" s="249"/>
      <c r="J609" s="249"/>
    </row>
    <row r="610" spans="9:10" x14ac:dyDescent="0.2">
      <c r="I610" s="249"/>
      <c r="J610" s="249"/>
    </row>
    <row r="611" spans="9:10" x14ac:dyDescent="0.2">
      <c r="I611" s="249"/>
      <c r="J611" s="249"/>
    </row>
    <row r="612" spans="9:10" x14ac:dyDescent="0.2">
      <c r="I612" s="249"/>
      <c r="J612" s="249"/>
    </row>
    <row r="613" spans="9:10" x14ac:dyDescent="0.2">
      <c r="I613" s="249"/>
      <c r="J613" s="249"/>
    </row>
    <row r="614" spans="9:10" x14ac:dyDescent="0.2">
      <c r="I614" s="249"/>
      <c r="J614" s="249"/>
    </row>
    <row r="615" spans="9:10" x14ac:dyDescent="0.2">
      <c r="I615" s="249"/>
      <c r="J615" s="249"/>
    </row>
    <row r="616" spans="9:10" x14ac:dyDescent="0.2">
      <c r="I616" s="249"/>
      <c r="J616" s="249"/>
    </row>
    <row r="617" spans="9:10" x14ac:dyDescent="0.2">
      <c r="I617" s="249"/>
      <c r="J617" s="249"/>
    </row>
    <row r="618" spans="9:10" x14ac:dyDescent="0.2">
      <c r="I618" s="249"/>
      <c r="J618" s="249"/>
    </row>
    <row r="619" spans="9:10" x14ac:dyDescent="0.2">
      <c r="I619" s="249"/>
      <c r="J619" s="249"/>
    </row>
    <row r="620" spans="9:10" x14ac:dyDescent="0.2">
      <c r="I620" s="249"/>
      <c r="J620" s="249"/>
    </row>
    <row r="621" spans="9:10" x14ac:dyDescent="0.2">
      <c r="I621" s="249"/>
      <c r="J621" s="249"/>
    </row>
    <row r="622" spans="9:10" x14ac:dyDescent="0.2">
      <c r="I622" s="249"/>
      <c r="J622" s="249"/>
    </row>
    <row r="623" spans="9:10" x14ac:dyDescent="0.2">
      <c r="I623" s="249"/>
      <c r="J623" s="249"/>
    </row>
    <row r="624" spans="9:10" x14ac:dyDescent="0.2">
      <c r="I624" s="249"/>
      <c r="J624" s="249"/>
    </row>
    <row r="625" spans="9:10" x14ac:dyDescent="0.2">
      <c r="I625" s="249"/>
      <c r="J625" s="249"/>
    </row>
    <row r="626" spans="9:10" x14ac:dyDescent="0.2">
      <c r="I626" s="249"/>
      <c r="J626" s="249"/>
    </row>
    <row r="627" spans="9:10" x14ac:dyDescent="0.2">
      <c r="I627" s="249"/>
      <c r="J627" s="249"/>
    </row>
    <row r="628" spans="9:10" x14ac:dyDescent="0.2">
      <c r="I628" s="249"/>
      <c r="J628" s="249"/>
    </row>
    <row r="629" spans="9:10" x14ac:dyDescent="0.2">
      <c r="I629" s="249"/>
      <c r="J629" s="249"/>
    </row>
    <row r="630" spans="9:10" x14ac:dyDescent="0.2">
      <c r="I630" s="249"/>
      <c r="J630" s="249"/>
    </row>
    <row r="631" spans="9:10" x14ac:dyDescent="0.2">
      <c r="I631" s="249"/>
      <c r="J631" s="249"/>
    </row>
    <row r="632" spans="9:10" x14ac:dyDescent="0.2">
      <c r="I632" s="249"/>
      <c r="J632" s="249"/>
    </row>
    <row r="633" spans="9:10" x14ac:dyDescent="0.2">
      <c r="I633" s="249"/>
      <c r="J633" s="249"/>
    </row>
    <row r="634" spans="9:10" x14ac:dyDescent="0.2">
      <c r="I634" s="249"/>
      <c r="J634" s="249"/>
    </row>
    <row r="635" spans="9:10" x14ac:dyDescent="0.2">
      <c r="I635" s="249"/>
      <c r="J635" s="249"/>
    </row>
    <row r="636" spans="9:10" x14ac:dyDescent="0.2">
      <c r="I636" s="249"/>
      <c r="J636" s="249"/>
    </row>
    <row r="637" spans="9:10" x14ac:dyDescent="0.2">
      <c r="I637" s="249"/>
      <c r="J637" s="249"/>
    </row>
    <row r="638" spans="9:10" x14ac:dyDescent="0.2">
      <c r="I638" s="249"/>
      <c r="J638" s="249"/>
    </row>
    <row r="639" spans="9:10" x14ac:dyDescent="0.2">
      <c r="I639" s="249"/>
      <c r="J639" s="249"/>
    </row>
    <row r="640" spans="9:10" x14ac:dyDescent="0.2">
      <c r="I640" s="249"/>
      <c r="J640" s="249"/>
    </row>
    <row r="641" spans="9:10" x14ac:dyDescent="0.2">
      <c r="I641" s="249"/>
      <c r="J641" s="249"/>
    </row>
    <row r="642" spans="9:10" x14ac:dyDescent="0.2">
      <c r="I642" s="249"/>
      <c r="J642" s="249"/>
    </row>
    <row r="643" spans="9:10" x14ac:dyDescent="0.2">
      <c r="I643" s="249"/>
      <c r="J643" s="249"/>
    </row>
    <row r="644" spans="9:10" x14ac:dyDescent="0.2">
      <c r="I644" s="249"/>
      <c r="J644" s="249"/>
    </row>
    <row r="645" spans="9:10" x14ac:dyDescent="0.2">
      <c r="I645" s="249"/>
      <c r="J645" s="249"/>
    </row>
    <row r="646" spans="9:10" x14ac:dyDescent="0.2">
      <c r="I646" s="249"/>
      <c r="J646" s="249"/>
    </row>
    <row r="647" spans="9:10" x14ac:dyDescent="0.2">
      <c r="I647" s="249"/>
      <c r="J647" s="249"/>
    </row>
    <row r="648" spans="9:10" x14ac:dyDescent="0.2">
      <c r="I648" s="249"/>
      <c r="J648" s="249"/>
    </row>
    <row r="649" spans="9:10" x14ac:dyDescent="0.2">
      <c r="I649" s="249"/>
      <c r="J649" s="249"/>
    </row>
    <row r="650" spans="9:10" x14ac:dyDescent="0.2">
      <c r="I650" s="249"/>
      <c r="J650" s="249"/>
    </row>
    <row r="651" spans="9:10" x14ac:dyDescent="0.2">
      <c r="I651" s="249"/>
      <c r="J651" s="249"/>
    </row>
    <row r="652" spans="9:10" x14ac:dyDescent="0.2">
      <c r="I652" s="249"/>
      <c r="J652" s="249"/>
    </row>
    <row r="653" spans="9:10" x14ac:dyDescent="0.2">
      <c r="I653" s="249"/>
      <c r="J653" s="249"/>
    </row>
    <row r="654" spans="9:10" x14ac:dyDescent="0.2">
      <c r="I654" s="249"/>
      <c r="J654" s="249"/>
    </row>
    <row r="655" spans="9:10" x14ac:dyDescent="0.2">
      <c r="I655" s="249"/>
      <c r="J655" s="249"/>
    </row>
    <row r="656" spans="9:10" x14ac:dyDescent="0.2">
      <c r="I656" s="249"/>
      <c r="J656" s="249"/>
    </row>
    <row r="657" spans="9:10" x14ac:dyDescent="0.2">
      <c r="I657" s="249"/>
      <c r="J657" s="249"/>
    </row>
    <row r="658" spans="9:10" x14ac:dyDescent="0.2">
      <c r="I658" s="249"/>
      <c r="J658" s="249"/>
    </row>
    <row r="659" spans="9:10" x14ac:dyDescent="0.2">
      <c r="I659" s="249"/>
      <c r="J659" s="249"/>
    </row>
    <row r="660" spans="9:10" x14ac:dyDescent="0.2">
      <c r="I660" s="249"/>
      <c r="J660" s="249"/>
    </row>
    <row r="661" spans="9:10" x14ac:dyDescent="0.2">
      <c r="I661" s="249"/>
      <c r="J661" s="249"/>
    </row>
    <row r="662" spans="9:10" x14ac:dyDescent="0.2">
      <c r="I662" s="249"/>
      <c r="J662" s="249"/>
    </row>
    <row r="663" spans="9:10" x14ac:dyDescent="0.2">
      <c r="I663" s="249"/>
      <c r="J663" s="249"/>
    </row>
    <row r="664" spans="9:10" x14ac:dyDescent="0.2">
      <c r="I664" s="249"/>
      <c r="J664" s="249"/>
    </row>
    <row r="665" spans="9:10" x14ac:dyDescent="0.2">
      <c r="I665" s="249"/>
      <c r="J665" s="249"/>
    </row>
    <row r="666" spans="9:10" x14ac:dyDescent="0.2">
      <c r="I666" s="249"/>
      <c r="J666" s="249"/>
    </row>
    <row r="667" spans="9:10" x14ac:dyDescent="0.2">
      <c r="I667" s="249"/>
      <c r="J667" s="249"/>
    </row>
    <row r="668" spans="9:10" x14ac:dyDescent="0.2">
      <c r="I668" s="249"/>
      <c r="J668" s="249"/>
    </row>
    <row r="669" spans="9:10" x14ac:dyDescent="0.2">
      <c r="I669" s="249"/>
      <c r="J669" s="249"/>
    </row>
    <row r="670" spans="9:10" x14ac:dyDescent="0.2">
      <c r="I670" s="249"/>
      <c r="J670" s="249"/>
    </row>
    <row r="671" spans="9:10" x14ac:dyDescent="0.2">
      <c r="I671" s="249"/>
      <c r="J671" s="249"/>
    </row>
    <row r="672" spans="9:10" x14ac:dyDescent="0.2">
      <c r="I672" s="249"/>
      <c r="J672" s="249"/>
    </row>
    <row r="673" spans="9:10" x14ac:dyDescent="0.2">
      <c r="I673" s="249"/>
      <c r="J673" s="249"/>
    </row>
    <row r="674" spans="9:10" x14ac:dyDescent="0.2">
      <c r="I674" s="249"/>
      <c r="J674" s="249"/>
    </row>
    <row r="675" spans="9:10" x14ac:dyDescent="0.2">
      <c r="I675" s="249"/>
      <c r="J675" s="249"/>
    </row>
    <row r="676" spans="9:10" x14ac:dyDescent="0.2">
      <c r="I676" s="249"/>
      <c r="J676" s="249"/>
    </row>
    <row r="677" spans="9:10" x14ac:dyDescent="0.2">
      <c r="I677" s="249"/>
      <c r="J677" s="249"/>
    </row>
    <row r="678" spans="9:10" x14ac:dyDescent="0.2">
      <c r="I678" s="249"/>
      <c r="J678" s="249"/>
    </row>
    <row r="679" spans="9:10" x14ac:dyDescent="0.2">
      <c r="I679" s="249"/>
      <c r="J679" s="249"/>
    </row>
    <row r="680" spans="9:10" x14ac:dyDescent="0.2">
      <c r="I680" s="249"/>
      <c r="J680" s="249"/>
    </row>
    <row r="681" spans="9:10" x14ac:dyDescent="0.2">
      <c r="I681" s="249"/>
      <c r="J681" s="249"/>
    </row>
    <row r="682" spans="9:10" x14ac:dyDescent="0.2">
      <c r="I682" s="249"/>
      <c r="J682" s="249"/>
    </row>
    <row r="683" spans="9:10" x14ac:dyDescent="0.2">
      <c r="I683" s="249"/>
      <c r="J683" s="249"/>
    </row>
    <row r="684" spans="9:10" x14ac:dyDescent="0.2">
      <c r="I684" s="249"/>
      <c r="J684" s="249"/>
    </row>
    <row r="685" spans="9:10" x14ac:dyDescent="0.2">
      <c r="I685" s="249"/>
      <c r="J685" s="249"/>
    </row>
    <row r="686" spans="9:10" x14ac:dyDescent="0.2">
      <c r="I686" s="249"/>
      <c r="J686" s="249"/>
    </row>
    <row r="687" spans="9:10" x14ac:dyDescent="0.2">
      <c r="I687" s="249"/>
      <c r="J687" s="249"/>
    </row>
    <row r="688" spans="9:10" x14ac:dyDescent="0.2">
      <c r="I688" s="249"/>
      <c r="J688" s="249"/>
    </row>
    <row r="689" spans="9:10" x14ac:dyDescent="0.2">
      <c r="I689" s="249"/>
      <c r="J689" s="249"/>
    </row>
    <row r="690" spans="9:10" x14ac:dyDescent="0.2">
      <c r="I690" s="249"/>
      <c r="J690" s="249"/>
    </row>
    <row r="691" spans="9:10" x14ac:dyDescent="0.2">
      <c r="I691" s="249"/>
      <c r="J691" s="249"/>
    </row>
    <row r="692" spans="9:10" x14ac:dyDescent="0.2">
      <c r="I692" s="249"/>
      <c r="J692" s="249"/>
    </row>
    <row r="693" spans="9:10" x14ac:dyDescent="0.2">
      <c r="I693" s="249"/>
      <c r="J693" s="249"/>
    </row>
    <row r="694" spans="9:10" x14ac:dyDescent="0.2">
      <c r="I694" s="249"/>
      <c r="J694" s="249"/>
    </row>
    <row r="695" spans="9:10" x14ac:dyDescent="0.2">
      <c r="I695" s="249"/>
      <c r="J695" s="249"/>
    </row>
    <row r="696" spans="9:10" x14ac:dyDescent="0.2">
      <c r="I696" s="249"/>
      <c r="J696" s="249"/>
    </row>
    <row r="697" spans="9:10" x14ac:dyDescent="0.2">
      <c r="I697" s="249"/>
      <c r="J697" s="249"/>
    </row>
    <row r="698" spans="9:10" x14ac:dyDescent="0.2">
      <c r="I698" s="249"/>
      <c r="J698" s="249"/>
    </row>
    <row r="699" spans="9:10" x14ac:dyDescent="0.2">
      <c r="I699" s="249"/>
      <c r="J699" s="249"/>
    </row>
  </sheetData>
  <mergeCells count="14">
    <mergeCell ref="A8:A11"/>
    <mergeCell ref="F9:F11"/>
    <mergeCell ref="I8:I11"/>
    <mergeCell ref="J8:J11"/>
    <mergeCell ref="D9:D11"/>
    <mergeCell ref="E9:E11"/>
    <mergeCell ref="C9:C11"/>
    <mergeCell ref="B8:B11"/>
    <mergeCell ref="A5:K5"/>
    <mergeCell ref="A6:K6"/>
    <mergeCell ref="G9:G11"/>
    <mergeCell ref="K8:K11"/>
    <mergeCell ref="H9:H11"/>
    <mergeCell ref="C8:H8"/>
  </mergeCells>
  <phoneticPr fontId="2" type="noConversion"/>
  <hyperlinks>
    <hyperlink ref="A1" location="ICINDEKILER!A1" display="İçindekiler"/>
    <hyperlink ref="A2" location="CONTENTS!A1" display="Contents"/>
  </hyperlinks>
  <printOptions horizontalCentered="1" verticalCentered="1"/>
  <pageMargins left="0.19685039370078741" right="0.11811023622047245" top="0.27559055118110237" bottom="0.35433070866141736" header="0.15748031496062992" footer="0.15748031496062992"/>
  <pageSetup paperSize="8" scale="54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2"/>
  <sheetViews>
    <sheetView showGridLines="0" workbookViewId="0">
      <selection activeCell="A2" sqref="A2"/>
    </sheetView>
  </sheetViews>
  <sheetFormatPr defaultRowHeight="12.75" x14ac:dyDescent="0.2"/>
  <cols>
    <col min="1" max="1" width="22.85546875" style="2" customWidth="1"/>
    <col min="2" max="2" width="8.85546875" style="2" customWidth="1"/>
    <col min="3" max="3" width="8.7109375" style="2" customWidth="1"/>
    <col min="4" max="4" width="11" style="2" bestFit="1" customWidth="1"/>
    <col min="5" max="5" width="8.7109375" style="2" customWidth="1"/>
    <col min="6" max="6" width="12.28515625" style="2" bestFit="1" customWidth="1"/>
    <col min="7" max="7" width="9.140625" style="2"/>
    <col min="8" max="8" width="8.7109375" style="2" customWidth="1"/>
    <col min="9" max="9" width="11.140625" style="2" customWidth="1"/>
    <col min="10" max="10" width="8.7109375" style="2" customWidth="1"/>
    <col min="11" max="11" width="10.85546875" style="2" customWidth="1"/>
    <col min="12" max="16384" width="9.140625" style="2"/>
  </cols>
  <sheetData>
    <row r="1" spans="1:12" x14ac:dyDescent="0.2">
      <c r="A1" s="519" t="s">
        <v>185</v>
      </c>
    </row>
    <row r="2" spans="1:12" x14ac:dyDescent="0.2">
      <c r="A2" s="519" t="s">
        <v>2786</v>
      </c>
    </row>
    <row r="3" spans="1:12" x14ac:dyDescent="0.2">
      <c r="A3" s="10" t="s">
        <v>2895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74" t="s">
        <v>2896</v>
      </c>
    </row>
    <row r="4" spans="1:12" x14ac:dyDescent="0.2">
      <c r="A4" s="10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75" customHeight="1" x14ac:dyDescent="0.2">
      <c r="A5" s="576" t="s">
        <v>1460</v>
      </c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</row>
    <row r="6" spans="1:12" ht="15" customHeight="1" x14ac:dyDescent="0.2">
      <c r="A6" s="706" t="s">
        <v>2772</v>
      </c>
      <c r="B6" s="707"/>
      <c r="C6" s="707"/>
      <c r="D6" s="707"/>
      <c r="E6" s="707"/>
      <c r="F6" s="707"/>
      <c r="G6" s="707"/>
      <c r="H6" s="707"/>
      <c r="I6" s="707"/>
      <c r="J6" s="707"/>
      <c r="K6" s="707"/>
      <c r="L6" s="707"/>
    </row>
    <row r="7" spans="1:12" ht="13.5" thickBot="1" x14ac:dyDescent="0.25">
      <c r="A7" s="10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ht="12.75" customHeight="1" x14ac:dyDescent="0.2">
      <c r="A8" s="639" t="s">
        <v>2424</v>
      </c>
      <c r="B8" s="712" t="s">
        <v>2897</v>
      </c>
      <c r="C8" s="713"/>
      <c r="D8" s="713"/>
      <c r="E8" s="713"/>
      <c r="F8" s="714"/>
      <c r="G8" s="712" t="s">
        <v>2898</v>
      </c>
      <c r="H8" s="713"/>
      <c r="I8" s="713"/>
      <c r="J8" s="713"/>
      <c r="K8" s="714"/>
      <c r="L8" s="586" t="s">
        <v>2899</v>
      </c>
    </row>
    <row r="9" spans="1:12" ht="13.5" thickBot="1" x14ac:dyDescent="0.25">
      <c r="A9" s="708"/>
      <c r="B9" s="715"/>
      <c r="C9" s="716"/>
      <c r="D9" s="716"/>
      <c r="E9" s="716"/>
      <c r="F9" s="717"/>
      <c r="G9" s="715"/>
      <c r="H9" s="716"/>
      <c r="I9" s="716"/>
      <c r="J9" s="716"/>
      <c r="K9" s="717"/>
      <c r="L9" s="584"/>
    </row>
    <row r="10" spans="1:12" x14ac:dyDescent="0.2">
      <c r="A10" s="708"/>
      <c r="B10" s="710" t="s">
        <v>2900</v>
      </c>
      <c r="C10" s="710" t="s">
        <v>2901</v>
      </c>
      <c r="D10" s="710" t="s">
        <v>2902</v>
      </c>
      <c r="E10" s="710" t="s">
        <v>2553</v>
      </c>
      <c r="F10" s="710" t="s">
        <v>2554</v>
      </c>
      <c r="G10" s="710" t="s">
        <v>2900</v>
      </c>
      <c r="H10" s="710" t="s">
        <v>2901</v>
      </c>
      <c r="I10" s="710" t="s">
        <v>2902</v>
      </c>
      <c r="J10" s="710" t="s">
        <v>2553</v>
      </c>
      <c r="K10" s="710" t="s">
        <v>2555</v>
      </c>
      <c r="L10" s="584"/>
    </row>
    <row r="11" spans="1:12" ht="13.5" thickBot="1" x14ac:dyDescent="0.25">
      <c r="A11" s="709"/>
      <c r="B11" s="711"/>
      <c r="C11" s="711"/>
      <c r="D11" s="711"/>
      <c r="E11" s="711"/>
      <c r="F11" s="711"/>
      <c r="G11" s="711"/>
      <c r="H11" s="711"/>
      <c r="I11" s="711"/>
      <c r="J11" s="711"/>
      <c r="K11" s="711"/>
      <c r="L11" s="585"/>
    </row>
    <row r="12" spans="1:12" x14ac:dyDescent="0.2">
      <c r="A12" s="316" t="s">
        <v>2508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</row>
    <row r="13" spans="1:12" x14ac:dyDescent="0.2">
      <c r="A13" s="70" t="s">
        <v>398</v>
      </c>
      <c r="B13" s="70">
        <v>4338</v>
      </c>
      <c r="C13" s="70">
        <v>681</v>
      </c>
      <c r="D13" s="70">
        <v>165</v>
      </c>
      <c r="E13" s="70">
        <v>490</v>
      </c>
      <c r="F13" s="70">
        <v>5674</v>
      </c>
      <c r="G13" s="70">
        <v>402</v>
      </c>
      <c r="H13" s="70">
        <v>1</v>
      </c>
      <c r="I13" s="70">
        <v>1</v>
      </c>
      <c r="J13" s="70">
        <v>0</v>
      </c>
      <c r="K13" s="70">
        <v>404</v>
      </c>
      <c r="L13" s="70">
        <v>6078</v>
      </c>
    </row>
    <row r="14" spans="1:12" x14ac:dyDescent="0.2">
      <c r="A14" s="70" t="s">
        <v>399</v>
      </c>
      <c r="B14" s="70">
        <v>42006</v>
      </c>
      <c r="C14" s="70">
        <v>3558</v>
      </c>
      <c r="D14" s="70">
        <v>854</v>
      </c>
      <c r="E14" s="70">
        <v>2653</v>
      </c>
      <c r="F14" s="70">
        <v>49071</v>
      </c>
      <c r="G14" s="70">
        <v>14069</v>
      </c>
      <c r="H14" s="70">
        <v>9</v>
      </c>
      <c r="I14" s="70">
        <v>5</v>
      </c>
      <c r="J14" s="70">
        <v>12</v>
      </c>
      <c r="K14" s="70">
        <v>14095</v>
      </c>
      <c r="L14" s="70">
        <v>63166</v>
      </c>
    </row>
    <row r="15" spans="1:12" x14ac:dyDescent="0.2">
      <c r="A15" s="70" t="s">
        <v>400</v>
      </c>
      <c r="B15" s="70">
        <v>37822</v>
      </c>
      <c r="C15" s="70">
        <v>4041</v>
      </c>
      <c r="D15" s="70">
        <v>1528</v>
      </c>
      <c r="E15" s="70">
        <v>4033</v>
      </c>
      <c r="F15" s="70">
        <v>47424</v>
      </c>
      <c r="G15" s="70">
        <v>10927</v>
      </c>
      <c r="H15" s="70">
        <v>17</v>
      </c>
      <c r="I15" s="70">
        <v>3</v>
      </c>
      <c r="J15" s="70">
        <v>9</v>
      </c>
      <c r="K15" s="70">
        <v>10956</v>
      </c>
      <c r="L15" s="70">
        <v>58380</v>
      </c>
    </row>
    <row r="16" spans="1:12" x14ac:dyDescent="0.2">
      <c r="A16" s="70" t="s">
        <v>401</v>
      </c>
      <c r="B16" s="70">
        <v>22018</v>
      </c>
      <c r="C16" s="70">
        <v>2144</v>
      </c>
      <c r="D16" s="70">
        <v>501</v>
      </c>
      <c r="E16" s="70">
        <v>2696</v>
      </c>
      <c r="F16" s="70">
        <v>27359</v>
      </c>
      <c r="G16" s="70">
        <v>3421</v>
      </c>
      <c r="H16" s="70">
        <v>14</v>
      </c>
      <c r="I16" s="70">
        <v>2</v>
      </c>
      <c r="J16" s="70">
        <v>5</v>
      </c>
      <c r="K16" s="70">
        <v>3442</v>
      </c>
      <c r="L16" s="70">
        <v>30801</v>
      </c>
    </row>
    <row r="17" spans="1:12" x14ac:dyDescent="0.2">
      <c r="A17" s="70" t="s">
        <v>402</v>
      </c>
      <c r="B17" s="70">
        <v>4337</v>
      </c>
      <c r="C17" s="70">
        <v>485</v>
      </c>
      <c r="D17" s="70">
        <v>253</v>
      </c>
      <c r="E17" s="70">
        <v>1062</v>
      </c>
      <c r="F17" s="70">
        <v>6137</v>
      </c>
      <c r="G17" s="70">
        <v>503</v>
      </c>
      <c r="H17" s="70">
        <v>0</v>
      </c>
      <c r="I17" s="70">
        <v>0</v>
      </c>
      <c r="J17" s="70">
        <v>3</v>
      </c>
      <c r="K17" s="70">
        <v>506</v>
      </c>
      <c r="L17" s="70">
        <v>6643</v>
      </c>
    </row>
    <row r="18" spans="1:12" x14ac:dyDescent="0.2">
      <c r="A18" s="70" t="s">
        <v>403</v>
      </c>
      <c r="B18" s="70">
        <v>110521</v>
      </c>
      <c r="C18" s="70">
        <v>10909</v>
      </c>
      <c r="D18" s="70">
        <v>3301</v>
      </c>
      <c r="E18" s="70">
        <v>10934</v>
      </c>
      <c r="F18" s="70">
        <v>135665</v>
      </c>
      <c r="G18" s="70">
        <v>29322</v>
      </c>
      <c r="H18" s="70">
        <v>41</v>
      </c>
      <c r="I18" s="70">
        <v>11</v>
      </c>
      <c r="J18" s="70">
        <v>29</v>
      </c>
      <c r="K18" s="70">
        <v>29403</v>
      </c>
      <c r="L18" s="70">
        <v>165068</v>
      </c>
    </row>
    <row r="19" spans="1:12" x14ac:dyDescent="0.2">
      <c r="A19" s="317" t="s">
        <v>2510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</row>
    <row r="20" spans="1:12" x14ac:dyDescent="0.2">
      <c r="A20" s="70" t="s">
        <v>398</v>
      </c>
      <c r="B20" s="70">
        <v>10112</v>
      </c>
      <c r="C20" s="70">
        <v>1558</v>
      </c>
      <c r="D20" s="70">
        <v>272</v>
      </c>
      <c r="E20" s="70">
        <v>432</v>
      </c>
      <c r="F20" s="70">
        <v>12374</v>
      </c>
      <c r="G20" s="70">
        <v>2814</v>
      </c>
      <c r="H20" s="70">
        <v>240</v>
      </c>
      <c r="I20" s="70">
        <v>44</v>
      </c>
      <c r="J20" s="70">
        <v>52</v>
      </c>
      <c r="K20" s="70">
        <v>3150</v>
      </c>
      <c r="L20" s="70">
        <v>15524</v>
      </c>
    </row>
    <row r="21" spans="1:12" x14ac:dyDescent="0.2">
      <c r="A21" s="70" t="s">
        <v>399</v>
      </c>
      <c r="B21" s="70">
        <v>45132</v>
      </c>
      <c r="C21" s="70">
        <v>8544</v>
      </c>
      <c r="D21" s="70">
        <v>1340</v>
      </c>
      <c r="E21" s="70">
        <v>2179</v>
      </c>
      <c r="F21" s="70">
        <v>57195</v>
      </c>
      <c r="G21" s="70">
        <v>18359</v>
      </c>
      <c r="H21" s="70">
        <v>1559</v>
      </c>
      <c r="I21" s="70">
        <v>280</v>
      </c>
      <c r="J21" s="70">
        <v>261</v>
      </c>
      <c r="K21" s="70">
        <v>20459</v>
      </c>
      <c r="L21" s="70">
        <v>77654</v>
      </c>
    </row>
    <row r="22" spans="1:12" x14ac:dyDescent="0.2">
      <c r="A22" s="70" t="s">
        <v>400</v>
      </c>
      <c r="B22" s="70">
        <v>40097</v>
      </c>
      <c r="C22" s="70">
        <v>8977</v>
      </c>
      <c r="D22" s="70">
        <v>1609</v>
      </c>
      <c r="E22" s="70">
        <v>2875</v>
      </c>
      <c r="F22" s="70">
        <v>53558</v>
      </c>
      <c r="G22" s="70">
        <v>11499</v>
      </c>
      <c r="H22" s="70">
        <v>1383</v>
      </c>
      <c r="I22" s="70">
        <v>296</v>
      </c>
      <c r="J22" s="70">
        <v>203</v>
      </c>
      <c r="K22" s="70">
        <v>13381</v>
      </c>
      <c r="L22" s="70">
        <v>66939</v>
      </c>
    </row>
    <row r="23" spans="1:12" x14ac:dyDescent="0.2">
      <c r="A23" s="70" t="s">
        <v>401</v>
      </c>
      <c r="B23" s="70">
        <v>22220</v>
      </c>
      <c r="C23" s="70">
        <v>5782</v>
      </c>
      <c r="D23" s="70">
        <v>1034</v>
      </c>
      <c r="E23" s="70">
        <v>2299</v>
      </c>
      <c r="F23" s="70">
        <v>31335</v>
      </c>
      <c r="G23" s="70">
        <v>4930</v>
      </c>
      <c r="H23" s="70">
        <v>611</v>
      </c>
      <c r="I23" s="70">
        <v>127</v>
      </c>
      <c r="J23" s="70">
        <v>90</v>
      </c>
      <c r="K23" s="70">
        <v>5758</v>
      </c>
      <c r="L23" s="70">
        <v>37093</v>
      </c>
    </row>
    <row r="24" spans="1:12" x14ac:dyDescent="0.2">
      <c r="A24" s="70" t="s">
        <v>402</v>
      </c>
      <c r="B24" s="70">
        <v>4503</v>
      </c>
      <c r="C24" s="70">
        <v>1456</v>
      </c>
      <c r="D24" s="70">
        <v>272</v>
      </c>
      <c r="E24" s="70">
        <v>605</v>
      </c>
      <c r="F24" s="70">
        <v>6836</v>
      </c>
      <c r="G24" s="70">
        <v>709</v>
      </c>
      <c r="H24" s="70">
        <v>99</v>
      </c>
      <c r="I24" s="70">
        <v>14</v>
      </c>
      <c r="J24" s="70">
        <v>22</v>
      </c>
      <c r="K24" s="70">
        <v>844</v>
      </c>
      <c r="L24" s="70">
        <v>7680</v>
      </c>
    </row>
    <row r="25" spans="1:12" x14ac:dyDescent="0.2">
      <c r="A25" s="70" t="s">
        <v>403</v>
      </c>
      <c r="B25" s="70">
        <v>122064</v>
      </c>
      <c r="C25" s="70">
        <v>26317</v>
      </c>
      <c r="D25" s="70">
        <v>4527</v>
      </c>
      <c r="E25" s="70">
        <v>8390</v>
      </c>
      <c r="F25" s="70">
        <v>161298</v>
      </c>
      <c r="G25" s="70">
        <v>38311</v>
      </c>
      <c r="H25" s="70">
        <v>3892</v>
      </c>
      <c r="I25" s="70">
        <v>761</v>
      </c>
      <c r="J25" s="70">
        <v>628</v>
      </c>
      <c r="K25" s="70">
        <v>43592</v>
      </c>
      <c r="L25" s="70">
        <v>204890</v>
      </c>
    </row>
    <row r="26" spans="1:12" x14ac:dyDescent="0.2">
      <c r="A26" s="317" t="s">
        <v>2511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</row>
    <row r="27" spans="1:12" x14ac:dyDescent="0.2">
      <c r="A27" s="70" t="s">
        <v>398</v>
      </c>
      <c r="B27" s="70">
        <v>3455</v>
      </c>
      <c r="C27" s="70">
        <v>45</v>
      </c>
      <c r="D27" s="70">
        <v>6</v>
      </c>
      <c r="E27" s="70">
        <v>25</v>
      </c>
      <c r="F27" s="70">
        <v>3531</v>
      </c>
      <c r="G27" s="70">
        <v>3624</v>
      </c>
      <c r="H27" s="70">
        <v>3</v>
      </c>
      <c r="I27" s="70">
        <v>0</v>
      </c>
      <c r="J27" s="70">
        <v>1</v>
      </c>
      <c r="K27" s="70">
        <v>3628</v>
      </c>
      <c r="L27" s="70">
        <v>7159</v>
      </c>
    </row>
    <row r="28" spans="1:12" x14ac:dyDescent="0.2">
      <c r="A28" s="70" t="s">
        <v>399</v>
      </c>
      <c r="B28" s="70">
        <v>12185</v>
      </c>
      <c r="C28" s="70">
        <v>194</v>
      </c>
      <c r="D28" s="70">
        <v>36</v>
      </c>
      <c r="E28" s="70">
        <v>74</v>
      </c>
      <c r="F28" s="70">
        <v>12489</v>
      </c>
      <c r="G28" s="70">
        <v>11035</v>
      </c>
      <c r="H28" s="70">
        <v>9</v>
      </c>
      <c r="I28" s="70">
        <v>5</v>
      </c>
      <c r="J28" s="70">
        <v>2</v>
      </c>
      <c r="K28" s="70">
        <v>11051</v>
      </c>
      <c r="L28" s="70">
        <v>23540</v>
      </c>
    </row>
    <row r="29" spans="1:12" x14ac:dyDescent="0.2">
      <c r="A29" s="70" t="s">
        <v>400</v>
      </c>
      <c r="B29" s="70">
        <v>9633</v>
      </c>
      <c r="C29" s="70">
        <v>229</v>
      </c>
      <c r="D29" s="70">
        <v>41</v>
      </c>
      <c r="E29" s="70">
        <v>88</v>
      </c>
      <c r="F29" s="70">
        <v>9991</v>
      </c>
      <c r="G29" s="70">
        <v>4408</v>
      </c>
      <c r="H29" s="70">
        <v>7</v>
      </c>
      <c r="I29" s="70">
        <v>0</v>
      </c>
      <c r="J29" s="70">
        <v>1</v>
      </c>
      <c r="K29" s="70">
        <v>4416</v>
      </c>
      <c r="L29" s="70">
        <v>14407</v>
      </c>
    </row>
    <row r="30" spans="1:12" x14ac:dyDescent="0.2">
      <c r="A30" s="70" t="s">
        <v>401</v>
      </c>
      <c r="B30" s="70">
        <v>4061</v>
      </c>
      <c r="C30" s="70">
        <v>131</v>
      </c>
      <c r="D30" s="70">
        <v>26</v>
      </c>
      <c r="E30" s="70">
        <v>74</v>
      </c>
      <c r="F30" s="70">
        <v>4292</v>
      </c>
      <c r="G30" s="70">
        <v>815</v>
      </c>
      <c r="H30" s="70">
        <v>1</v>
      </c>
      <c r="I30" s="70">
        <v>0</v>
      </c>
      <c r="J30" s="70">
        <v>0</v>
      </c>
      <c r="K30" s="70">
        <v>816</v>
      </c>
      <c r="L30" s="70">
        <v>5108</v>
      </c>
    </row>
    <row r="31" spans="1:12" x14ac:dyDescent="0.2">
      <c r="A31" s="70" t="s">
        <v>402</v>
      </c>
      <c r="B31" s="70">
        <v>699</v>
      </c>
      <c r="C31" s="70">
        <v>17</v>
      </c>
      <c r="D31" s="70">
        <v>3</v>
      </c>
      <c r="E31" s="70">
        <v>20</v>
      </c>
      <c r="F31" s="70">
        <v>739</v>
      </c>
      <c r="G31" s="70">
        <v>61</v>
      </c>
      <c r="H31" s="70">
        <v>1</v>
      </c>
      <c r="I31" s="70">
        <v>0</v>
      </c>
      <c r="J31" s="70">
        <v>0</v>
      </c>
      <c r="K31" s="70">
        <v>62</v>
      </c>
      <c r="L31" s="70">
        <v>801</v>
      </c>
    </row>
    <row r="32" spans="1:12" x14ac:dyDescent="0.2">
      <c r="A32" s="70" t="s">
        <v>403</v>
      </c>
      <c r="B32" s="70">
        <v>30033</v>
      </c>
      <c r="C32" s="70">
        <v>616</v>
      </c>
      <c r="D32" s="70">
        <v>112</v>
      </c>
      <c r="E32" s="70">
        <v>281</v>
      </c>
      <c r="F32" s="70">
        <v>31042</v>
      </c>
      <c r="G32" s="70">
        <v>19943</v>
      </c>
      <c r="H32" s="70">
        <v>21</v>
      </c>
      <c r="I32" s="70">
        <v>5</v>
      </c>
      <c r="J32" s="70">
        <v>4</v>
      </c>
      <c r="K32" s="70">
        <v>19973</v>
      </c>
      <c r="L32" s="70">
        <v>51015</v>
      </c>
    </row>
    <row r="33" spans="1:12" x14ac:dyDescent="0.2">
      <c r="A33" s="317" t="s">
        <v>2039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</row>
    <row r="34" spans="1:12" x14ac:dyDescent="0.2">
      <c r="A34" s="70" t="s">
        <v>398</v>
      </c>
      <c r="B34" s="70">
        <v>3239</v>
      </c>
      <c r="C34" s="70">
        <v>64</v>
      </c>
      <c r="D34" s="70">
        <v>22</v>
      </c>
      <c r="E34" s="70">
        <v>64</v>
      </c>
      <c r="F34" s="70">
        <v>3389</v>
      </c>
      <c r="G34" s="70">
        <v>228</v>
      </c>
      <c r="H34" s="70">
        <v>0</v>
      </c>
      <c r="I34" s="70">
        <v>0</v>
      </c>
      <c r="J34" s="70">
        <v>1</v>
      </c>
      <c r="K34" s="70">
        <v>229</v>
      </c>
      <c r="L34" s="70">
        <v>3618</v>
      </c>
    </row>
    <row r="35" spans="1:12" x14ac:dyDescent="0.2">
      <c r="A35" s="70" t="s">
        <v>399</v>
      </c>
      <c r="B35" s="70">
        <v>23250</v>
      </c>
      <c r="C35" s="70">
        <v>464</v>
      </c>
      <c r="D35" s="70">
        <v>185</v>
      </c>
      <c r="E35" s="70">
        <v>510</v>
      </c>
      <c r="F35" s="70">
        <v>24409</v>
      </c>
      <c r="G35" s="70">
        <v>1146</v>
      </c>
      <c r="H35" s="70">
        <v>5</v>
      </c>
      <c r="I35" s="70">
        <v>1</v>
      </c>
      <c r="J35" s="70">
        <v>6</v>
      </c>
      <c r="K35" s="70">
        <v>1158</v>
      </c>
      <c r="L35" s="70">
        <v>25567</v>
      </c>
    </row>
    <row r="36" spans="1:12" x14ac:dyDescent="0.2">
      <c r="A36" s="70" t="s">
        <v>400</v>
      </c>
      <c r="B36" s="70">
        <v>20364</v>
      </c>
      <c r="C36" s="70">
        <v>489</v>
      </c>
      <c r="D36" s="70">
        <v>186</v>
      </c>
      <c r="E36" s="70">
        <v>829</v>
      </c>
      <c r="F36" s="70">
        <v>21868</v>
      </c>
      <c r="G36" s="70">
        <v>432</v>
      </c>
      <c r="H36" s="70">
        <v>5</v>
      </c>
      <c r="I36" s="70">
        <v>0</v>
      </c>
      <c r="J36" s="70">
        <v>14</v>
      </c>
      <c r="K36" s="70">
        <v>451</v>
      </c>
      <c r="L36" s="70">
        <v>22319</v>
      </c>
    </row>
    <row r="37" spans="1:12" x14ac:dyDescent="0.2">
      <c r="A37" s="70" t="s">
        <v>401</v>
      </c>
      <c r="B37" s="70">
        <v>8378</v>
      </c>
      <c r="C37" s="70">
        <v>246</v>
      </c>
      <c r="D37" s="70">
        <v>117</v>
      </c>
      <c r="E37" s="70">
        <v>489</v>
      </c>
      <c r="F37" s="70">
        <v>9230</v>
      </c>
      <c r="G37" s="70">
        <v>150</v>
      </c>
      <c r="H37" s="70">
        <v>2</v>
      </c>
      <c r="I37" s="70">
        <v>0</v>
      </c>
      <c r="J37" s="70">
        <v>1</v>
      </c>
      <c r="K37" s="70">
        <v>153</v>
      </c>
      <c r="L37" s="70">
        <v>9383</v>
      </c>
    </row>
    <row r="38" spans="1:12" x14ac:dyDescent="0.2">
      <c r="A38" s="70" t="s">
        <v>402</v>
      </c>
      <c r="B38" s="70">
        <v>1314</v>
      </c>
      <c r="C38" s="70">
        <v>38</v>
      </c>
      <c r="D38" s="70">
        <v>16</v>
      </c>
      <c r="E38" s="70">
        <v>119</v>
      </c>
      <c r="F38" s="70">
        <v>1487</v>
      </c>
      <c r="G38" s="70">
        <v>42</v>
      </c>
      <c r="H38" s="70">
        <v>0</v>
      </c>
      <c r="I38" s="70">
        <v>0</v>
      </c>
      <c r="J38" s="70">
        <v>0</v>
      </c>
      <c r="K38" s="70">
        <v>42</v>
      </c>
      <c r="L38" s="70">
        <v>1529</v>
      </c>
    </row>
    <row r="39" spans="1:12" x14ac:dyDescent="0.2">
      <c r="A39" s="70" t="s">
        <v>403</v>
      </c>
      <c r="B39" s="70">
        <v>56545</v>
      </c>
      <c r="C39" s="70">
        <v>1301</v>
      </c>
      <c r="D39" s="70">
        <v>526</v>
      </c>
      <c r="E39" s="70">
        <v>2011</v>
      </c>
      <c r="F39" s="70">
        <v>60383</v>
      </c>
      <c r="G39" s="70">
        <v>1998</v>
      </c>
      <c r="H39" s="70">
        <v>12</v>
      </c>
      <c r="I39" s="70">
        <v>1</v>
      </c>
      <c r="J39" s="70">
        <v>22</v>
      </c>
      <c r="K39" s="70">
        <v>2033</v>
      </c>
      <c r="L39" s="70">
        <v>62416</v>
      </c>
    </row>
    <row r="40" spans="1:12" x14ac:dyDescent="0.2">
      <c r="A40" s="317" t="s">
        <v>2040</v>
      </c>
      <c r="B40" s="317"/>
      <c r="C40" s="317"/>
      <c r="D40" s="317"/>
      <c r="E40" s="317"/>
      <c r="F40" s="317"/>
      <c r="G40" s="317"/>
      <c r="H40" s="317"/>
      <c r="I40" s="317"/>
      <c r="J40" s="317"/>
      <c r="K40" s="317"/>
      <c r="L40" s="317"/>
    </row>
    <row r="41" spans="1:12" x14ac:dyDescent="0.2">
      <c r="A41" s="70" t="s">
        <v>398</v>
      </c>
      <c r="B41" s="70">
        <v>1043</v>
      </c>
      <c r="C41" s="70">
        <v>86</v>
      </c>
      <c r="D41" s="70">
        <v>24</v>
      </c>
      <c r="E41" s="70">
        <v>265</v>
      </c>
      <c r="F41" s="70">
        <v>1418</v>
      </c>
      <c r="G41" s="70">
        <v>436</v>
      </c>
      <c r="H41" s="70">
        <v>12</v>
      </c>
      <c r="I41" s="70">
        <v>2</v>
      </c>
      <c r="J41" s="70">
        <v>7</v>
      </c>
      <c r="K41" s="70">
        <v>457</v>
      </c>
      <c r="L41" s="70">
        <v>1875</v>
      </c>
    </row>
    <row r="42" spans="1:12" x14ac:dyDescent="0.2">
      <c r="A42" s="70" t="s">
        <v>399</v>
      </c>
      <c r="B42" s="70">
        <v>6431</v>
      </c>
      <c r="C42" s="70">
        <v>624</v>
      </c>
      <c r="D42" s="70">
        <v>173</v>
      </c>
      <c r="E42" s="70">
        <v>1238</v>
      </c>
      <c r="F42" s="70">
        <v>8466</v>
      </c>
      <c r="G42" s="70">
        <v>2891</v>
      </c>
      <c r="H42" s="70">
        <v>73</v>
      </c>
      <c r="I42" s="70">
        <v>21</v>
      </c>
      <c r="J42" s="70">
        <v>87</v>
      </c>
      <c r="K42" s="70">
        <v>3072</v>
      </c>
      <c r="L42" s="70">
        <v>11538</v>
      </c>
    </row>
    <row r="43" spans="1:12" x14ac:dyDescent="0.2">
      <c r="A43" s="70" t="s">
        <v>400</v>
      </c>
      <c r="B43" s="70">
        <v>7193</v>
      </c>
      <c r="C43" s="70">
        <v>900</v>
      </c>
      <c r="D43" s="70">
        <v>266</v>
      </c>
      <c r="E43" s="70">
        <v>2325</v>
      </c>
      <c r="F43" s="70">
        <v>10684</v>
      </c>
      <c r="G43" s="70">
        <v>3031</v>
      </c>
      <c r="H43" s="70">
        <v>147</v>
      </c>
      <c r="I43" s="70">
        <v>26</v>
      </c>
      <c r="J43" s="70">
        <v>132</v>
      </c>
      <c r="K43" s="70">
        <v>3336</v>
      </c>
      <c r="L43" s="70">
        <v>14020</v>
      </c>
    </row>
    <row r="44" spans="1:12" x14ac:dyDescent="0.2">
      <c r="A44" s="70" t="s">
        <v>401</v>
      </c>
      <c r="B44" s="70">
        <v>4662</v>
      </c>
      <c r="C44" s="70">
        <v>711</v>
      </c>
      <c r="D44" s="70">
        <v>209</v>
      </c>
      <c r="E44" s="70">
        <v>2265</v>
      </c>
      <c r="F44" s="70">
        <v>7847</v>
      </c>
      <c r="G44" s="70">
        <v>1827</v>
      </c>
      <c r="H44" s="70">
        <v>59</v>
      </c>
      <c r="I44" s="70">
        <v>13</v>
      </c>
      <c r="J44" s="70">
        <v>123</v>
      </c>
      <c r="K44" s="70">
        <v>2022</v>
      </c>
      <c r="L44" s="70">
        <v>9869</v>
      </c>
    </row>
    <row r="45" spans="1:12" x14ac:dyDescent="0.2">
      <c r="A45" s="70" t="s">
        <v>402</v>
      </c>
      <c r="B45" s="70">
        <v>1283</v>
      </c>
      <c r="C45" s="70">
        <v>260</v>
      </c>
      <c r="D45" s="70">
        <v>74</v>
      </c>
      <c r="E45" s="70">
        <v>1746</v>
      </c>
      <c r="F45" s="70">
        <v>3363</v>
      </c>
      <c r="G45" s="70">
        <v>93</v>
      </c>
      <c r="H45" s="70">
        <v>9</v>
      </c>
      <c r="I45" s="70">
        <v>3</v>
      </c>
      <c r="J45" s="70">
        <v>10</v>
      </c>
      <c r="K45" s="70">
        <v>115</v>
      </c>
      <c r="L45" s="70">
        <v>3478</v>
      </c>
    </row>
    <row r="46" spans="1:12" x14ac:dyDescent="0.2">
      <c r="A46" s="70" t="s">
        <v>403</v>
      </c>
      <c r="B46" s="70">
        <v>20612</v>
      </c>
      <c r="C46" s="70">
        <v>2581</v>
      </c>
      <c r="D46" s="70">
        <v>746</v>
      </c>
      <c r="E46" s="70">
        <v>7839</v>
      </c>
      <c r="F46" s="70">
        <v>31778</v>
      </c>
      <c r="G46" s="70">
        <v>8278</v>
      </c>
      <c r="H46" s="70">
        <v>300</v>
      </c>
      <c r="I46" s="70">
        <v>65</v>
      </c>
      <c r="J46" s="70">
        <v>359</v>
      </c>
      <c r="K46" s="70">
        <v>9002</v>
      </c>
      <c r="L46" s="70">
        <v>40780</v>
      </c>
    </row>
    <row r="47" spans="1:12" x14ac:dyDescent="0.2">
      <c r="A47" s="317" t="s">
        <v>2041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317"/>
    </row>
    <row r="48" spans="1:12" x14ac:dyDescent="0.2">
      <c r="A48" s="70" t="s">
        <v>398</v>
      </c>
      <c r="B48" s="70">
        <v>2272</v>
      </c>
      <c r="C48" s="70">
        <v>23</v>
      </c>
      <c r="D48" s="70">
        <v>2</v>
      </c>
      <c r="E48" s="70">
        <v>18</v>
      </c>
      <c r="F48" s="70">
        <v>2315</v>
      </c>
      <c r="G48" s="70">
        <v>154</v>
      </c>
      <c r="H48" s="70">
        <v>1</v>
      </c>
      <c r="I48" s="70">
        <v>0</v>
      </c>
      <c r="J48" s="70">
        <v>0</v>
      </c>
      <c r="K48" s="70">
        <v>155</v>
      </c>
      <c r="L48" s="70">
        <v>2470</v>
      </c>
    </row>
    <row r="49" spans="1:12" x14ac:dyDescent="0.2">
      <c r="A49" s="70" t="s">
        <v>399</v>
      </c>
      <c r="B49" s="70">
        <v>18926</v>
      </c>
      <c r="C49" s="70">
        <v>259</v>
      </c>
      <c r="D49" s="70">
        <v>57</v>
      </c>
      <c r="E49" s="70">
        <v>120</v>
      </c>
      <c r="F49" s="70">
        <v>19362</v>
      </c>
      <c r="G49" s="70">
        <v>1828</v>
      </c>
      <c r="H49" s="70">
        <v>2</v>
      </c>
      <c r="I49" s="70">
        <v>2</v>
      </c>
      <c r="J49" s="70">
        <v>8</v>
      </c>
      <c r="K49" s="70">
        <v>1840</v>
      </c>
      <c r="L49" s="70">
        <v>21202</v>
      </c>
    </row>
    <row r="50" spans="1:12" x14ac:dyDescent="0.2">
      <c r="A50" s="70" t="s">
        <v>400</v>
      </c>
      <c r="B50" s="70">
        <v>18205</v>
      </c>
      <c r="C50" s="70">
        <v>360</v>
      </c>
      <c r="D50" s="70">
        <v>99</v>
      </c>
      <c r="E50" s="70">
        <v>249</v>
      </c>
      <c r="F50" s="70">
        <v>18913</v>
      </c>
      <c r="G50" s="70">
        <v>1306</v>
      </c>
      <c r="H50" s="70">
        <v>10</v>
      </c>
      <c r="I50" s="70">
        <v>3</v>
      </c>
      <c r="J50" s="70">
        <v>11</v>
      </c>
      <c r="K50" s="70">
        <v>1330</v>
      </c>
      <c r="L50" s="70">
        <v>20243</v>
      </c>
    </row>
    <row r="51" spans="1:12" x14ac:dyDescent="0.2">
      <c r="A51" s="70" t="s">
        <v>401</v>
      </c>
      <c r="B51" s="70">
        <v>8331</v>
      </c>
      <c r="C51" s="70">
        <v>160</v>
      </c>
      <c r="D51" s="70">
        <v>52</v>
      </c>
      <c r="E51" s="70">
        <v>186</v>
      </c>
      <c r="F51" s="70">
        <v>8729</v>
      </c>
      <c r="G51" s="70">
        <v>407</v>
      </c>
      <c r="H51" s="70">
        <v>9</v>
      </c>
      <c r="I51" s="70">
        <v>0</v>
      </c>
      <c r="J51" s="70">
        <v>3</v>
      </c>
      <c r="K51" s="70">
        <v>419</v>
      </c>
      <c r="L51" s="70">
        <v>9148</v>
      </c>
    </row>
    <row r="52" spans="1:12" x14ac:dyDescent="0.2">
      <c r="A52" s="70" t="s">
        <v>402</v>
      </c>
      <c r="B52" s="70">
        <v>1545</v>
      </c>
      <c r="C52" s="70">
        <v>51</v>
      </c>
      <c r="D52" s="70">
        <v>9</v>
      </c>
      <c r="E52" s="70">
        <v>143</v>
      </c>
      <c r="F52" s="70">
        <v>1748</v>
      </c>
      <c r="G52" s="70">
        <v>66</v>
      </c>
      <c r="H52" s="70">
        <v>1</v>
      </c>
      <c r="I52" s="70">
        <v>1</v>
      </c>
      <c r="J52" s="70">
        <v>2</v>
      </c>
      <c r="K52" s="70">
        <v>70</v>
      </c>
      <c r="L52" s="70">
        <v>1818</v>
      </c>
    </row>
    <row r="53" spans="1:12" x14ac:dyDescent="0.2">
      <c r="A53" s="70" t="s">
        <v>403</v>
      </c>
      <c r="B53" s="70">
        <v>49279</v>
      </c>
      <c r="C53" s="70">
        <v>853</v>
      </c>
      <c r="D53" s="70">
        <v>219</v>
      </c>
      <c r="E53" s="70">
        <v>716</v>
      </c>
      <c r="F53" s="70">
        <v>51067</v>
      </c>
      <c r="G53" s="70">
        <v>3761</v>
      </c>
      <c r="H53" s="70">
        <v>23</v>
      </c>
      <c r="I53" s="70">
        <v>6</v>
      </c>
      <c r="J53" s="70">
        <v>24</v>
      </c>
      <c r="K53" s="70">
        <v>3814</v>
      </c>
      <c r="L53" s="70">
        <v>54881</v>
      </c>
    </row>
    <row r="54" spans="1:12" x14ac:dyDescent="0.2">
      <c r="A54" s="317" t="s">
        <v>2517</v>
      </c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</row>
    <row r="55" spans="1:12" x14ac:dyDescent="0.2">
      <c r="A55" s="70" t="s">
        <v>398</v>
      </c>
      <c r="B55" s="70">
        <v>12435</v>
      </c>
      <c r="C55" s="70">
        <v>105</v>
      </c>
      <c r="D55" s="70">
        <v>31</v>
      </c>
      <c r="E55" s="70">
        <v>143</v>
      </c>
      <c r="F55" s="70">
        <v>12714</v>
      </c>
      <c r="G55" s="70">
        <v>6345</v>
      </c>
      <c r="H55" s="70">
        <v>27</v>
      </c>
      <c r="I55" s="70">
        <v>3</v>
      </c>
      <c r="J55" s="70">
        <v>23</v>
      </c>
      <c r="K55" s="70">
        <v>6398</v>
      </c>
      <c r="L55" s="70">
        <v>19112</v>
      </c>
    </row>
    <row r="56" spans="1:12" x14ac:dyDescent="0.2">
      <c r="A56" s="70" t="s">
        <v>399</v>
      </c>
      <c r="B56" s="70">
        <v>55881</v>
      </c>
      <c r="C56" s="70">
        <v>678</v>
      </c>
      <c r="D56" s="70">
        <v>202</v>
      </c>
      <c r="E56" s="70">
        <v>741</v>
      </c>
      <c r="F56" s="70">
        <v>57502</v>
      </c>
      <c r="G56" s="70">
        <v>31997</v>
      </c>
      <c r="H56" s="70">
        <v>208</v>
      </c>
      <c r="I56" s="70">
        <v>51</v>
      </c>
      <c r="J56" s="70">
        <v>173</v>
      </c>
      <c r="K56" s="70">
        <v>32429</v>
      </c>
      <c r="L56" s="70">
        <v>89931</v>
      </c>
    </row>
    <row r="57" spans="1:12" x14ac:dyDescent="0.2">
      <c r="A57" s="70" t="s">
        <v>400</v>
      </c>
      <c r="B57" s="70">
        <v>40616</v>
      </c>
      <c r="C57" s="70">
        <v>667</v>
      </c>
      <c r="D57" s="70">
        <v>240</v>
      </c>
      <c r="E57" s="70">
        <v>1129</v>
      </c>
      <c r="F57" s="70">
        <v>42652</v>
      </c>
      <c r="G57" s="70">
        <v>18479</v>
      </c>
      <c r="H57" s="70">
        <v>150</v>
      </c>
      <c r="I57" s="70">
        <v>44</v>
      </c>
      <c r="J57" s="70">
        <v>207</v>
      </c>
      <c r="K57" s="70">
        <v>18880</v>
      </c>
      <c r="L57" s="70">
        <v>61532</v>
      </c>
    </row>
    <row r="58" spans="1:12" x14ac:dyDescent="0.2">
      <c r="A58" s="70" t="s">
        <v>401</v>
      </c>
      <c r="B58" s="70">
        <v>16482</v>
      </c>
      <c r="C58" s="70">
        <v>381</v>
      </c>
      <c r="D58" s="70">
        <v>162</v>
      </c>
      <c r="E58" s="70">
        <v>866</v>
      </c>
      <c r="F58" s="70">
        <v>17891</v>
      </c>
      <c r="G58" s="70">
        <v>5953</v>
      </c>
      <c r="H58" s="70">
        <v>77</v>
      </c>
      <c r="I58" s="70">
        <v>19</v>
      </c>
      <c r="J58" s="70">
        <v>136</v>
      </c>
      <c r="K58" s="70">
        <v>6185</v>
      </c>
      <c r="L58" s="70">
        <v>24076</v>
      </c>
    </row>
    <row r="59" spans="1:12" x14ac:dyDescent="0.2">
      <c r="A59" s="70" t="s">
        <v>402</v>
      </c>
      <c r="B59" s="70">
        <v>2264</v>
      </c>
      <c r="C59" s="70">
        <v>56</v>
      </c>
      <c r="D59" s="70">
        <v>20</v>
      </c>
      <c r="E59" s="70">
        <v>197</v>
      </c>
      <c r="F59" s="70">
        <v>2537</v>
      </c>
      <c r="G59" s="70">
        <v>835</v>
      </c>
      <c r="H59" s="70">
        <v>14</v>
      </c>
      <c r="I59" s="70">
        <v>3</v>
      </c>
      <c r="J59" s="70">
        <v>26</v>
      </c>
      <c r="K59" s="70">
        <v>878</v>
      </c>
      <c r="L59" s="70">
        <v>3415</v>
      </c>
    </row>
    <row r="60" spans="1:12" x14ac:dyDescent="0.2">
      <c r="A60" s="70" t="s">
        <v>403</v>
      </c>
      <c r="B60" s="70">
        <v>127678</v>
      </c>
      <c r="C60" s="70">
        <v>1887</v>
      </c>
      <c r="D60" s="70">
        <v>655</v>
      </c>
      <c r="E60" s="70">
        <v>3076</v>
      </c>
      <c r="F60" s="70">
        <v>133296</v>
      </c>
      <c r="G60" s="70">
        <v>63609</v>
      </c>
      <c r="H60" s="70">
        <v>476</v>
      </c>
      <c r="I60" s="70">
        <v>120</v>
      </c>
      <c r="J60" s="70">
        <v>565</v>
      </c>
      <c r="K60" s="70">
        <v>64770</v>
      </c>
      <c r="L60" s="70">
        <v>198066</v>
      </c>
    </row>
    <row r="61" spans="1:12" x14ac:dyDescent="0.2">
      <c r="A61" s="317" t="s">
        <v>2521</v>
      </c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7"/>
    </row>
    <row r="62" spans="1:12" x14ac:dyDescent="0.2">
      <c r="A62" s="70" t="s">
        <v>398</v>
      </c>
      <c r="B62" s="70">
        <v>944</v>
      </c>
      <c r="C62" s="70">
        <v>23</v>
      </c>
      <c r="D62" s="70">
        <v>7</v>
      </c>
      <c r="E62" s="70">
        <v>22</v>
      </c>
      <c r="F62" s="70">
        <v>996</v>
      </c>
      <c r="G62" s="70">
        <v>626</v>
      </c>
      <c r="H62" s="70">
        <v>12</v>
      </c>
      <c r="I62" s="70">
        <v>3</v>
      </c>
      <c r="J62" s="70">
        <v>6</v>
      </c>
      <c r="K62" s="70">
        <v>647</v>
      </c>
      <c r="L62" s="70">
        <v>1643</v>
      </c>
    </row>
    <row r="63" spans="1:12" x14ac:dyDescent="0.2">
      <c r="A63" s="70" t="s">
        <v>399</v>
      </c>
      <c r="B63" s="70">
        <v>9189</v>
      </c>
      <c r="C63" s="70">
        <v>236</v>
      </c>
      <c r="D63" s="70">
        <v>50</v>
      </c>
      <c r="E63" s="70">
        <v>138</v>
      </c>
      <c r="F63" s="70">
        <v>9613</v>
      </c>
      <c r="G63" s="70">
        <v>7517</v>
      </c>
      <c r="H63" s="70">
        <v>61</v>
      </c>
      <c r="I63" s="70">
        <v>18</v>
      </c>
      <c r="J63" s="70">
        <v>61</v>
      </c>
      <c r="K63" s="70">
        <v>7657</v>
      </c>
      <c r="L63" s="70">
        <v>17270</v>
      </c>
    </row>
    <row r="64" spans="1:12" x14ac:dyDescent="0.2">
      <c r="A64" s="70" t="s">
        <v>400</v>
      </c>
      <c r="B64" s="70">
        <v>10405</v>
      </c>
      <c r="C64" s="70">
        <v>328</v>
      </c>
      <c r="D64" s="70">
        <v>91</v>
      </c>
      <c r="E64" s="70">
        <v>221</v>
      </c>
      <c r="F64" s="70">
        <v>11045</v>
      </c>
      <c r="G64" s="70">
        <v>6363</v>
      </c>
      <c r="H64" s="70">
        <v>54</v>
      </c>
      <c r="I64" s="70">
        <v>14</v>
      </c>
      <c r="J64" s="70">
        <v>78</v>
      </c>
      <c r="K64" s="70">
        <v>6509</v>
      </c>
      <c r="L64" s="70">
        <v>17554</v>
      </c>
    </row>
    <row r="65" spans="1:12" x14ac:dyDescent="0.2">
      <c r="A65" s="70" t="s">
        <v>401</v>
      </c>
      <c r="B65" s="70">
        <v>6191</v>
      </c>
      <c r="C65" s="70">
        <v>251</v>
      </c>
      <c r="D65" s="70">
        <v>61</v>
      </c>
      <c r="E65" s="70">
        <v>192</v>
      </c>
      <c r="F65" s="70">
        <v>6695</v>
      </c>
      <c r="G65" s="70">
        <v>2465</v>
      </c>
      <c r="H65" s="70">
        <v>27</v>
      </c>
      <c r="I65" s="70">
        <v>6</v>
      </c>
      <c r="J65" s="70">
        <v>52</v>
      </c>
      <c r="K65" s="70">
        <v>2550</v>
      </c>
      <c r="L65" s="70">
        <v>9245</v>
      </c>
    </row>
    <row r="66" spans="1:12" x14ac:dyDescent="0.2">
      <c r="A66" s="70" t="s">
        <v>402</v>
      </c>
      <c r="B66" s="70">
        <v>1342</v>
      </c>
      <c r="C66" s="70">
        <v>52</v>
      </c>
      <c r="D66" s="70">
        <v>10</v>
      </c>
      <c r="E66" s="70">
        <v>95</v>
      </c>
      <c r="F66" s="70">
        <v>1499</v>
      </c>
      <c r="G66" s="70">
        <v>559</v>
      </c>
      <c r="H66" s="70">
        <v>10</v>
      </c>
      <c r="I66" s="70">
        <v>2</v>
      </c>
      <c r="J66" s="70">
        <v>5</v>
      </c>
      <c r="K66" s="70">
        <v>576</v>
      </c>
      <c r="L66" s="70">
        <v>2075</v>
      </c>
    </row>
    <row r="67" spans="1:12" x14ac:dyDescent="0.2">
      <c r="A67" s="70" t="s">
        <v>403</v>
      </c>
      <c r="B67" s="70">
        <v>28071</v>
      </c>
      <c r="C67" s="70">
        <v>890</v>
      </c>
      <c r="D67" s="70">
        <v>219</v>
      </c>
      <c r="E67" s="70">
        <v>668</v>
      </c>
      <c r="F67" s="70">
        <v>29848</v>
      </c>
      <c r="G67" s="70">
        <v>17530</v>
      </c>
      <c r="H67" s="70">
        <v>164</v>
      </c>
      <c r="I67" s="70">
        <v>43</v>
      </c>
      <c r="J67" s="70">
        <v>202</v>
      </c>
      <c r="K67" s="70">
        <v>17939</v>
      </c>
      <c r="L67" s="70">
        <v>47787</v>
      </c>
    </row>
    <row r="68" spans="1:12" x14ac:dyDescent="0.2">
      <c r="A68" s="317" t="s">
        <v>2522</v>
      </c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</row>
    <row r="69" spans="1:12" x14ac:dyDescent="0.2">
      <c r="A69" s="70" t="s">
        <v>398</v>
      </c>
      <c r="B69" s="70">
        <v>13020</v>
      </c>
      <c r="C69" s="70">
        <v>86</v>
      </c>
      <c r="D69" s="70">
        <v>19</v>
      </c>
      <c r="E69" s="70">
        <v>44</v>
      </c>
      <c r="F69" s="70">
        <v>13169</v>
      </c>
      <c r="G69" s="70">
        <v>1010</v>
      </c>
      <c r="H69" s="70">
        <v>0</v>
      </c>
      <c r="I69" s="70">
        <v>0</v>
      </c>
      <c r="J69" s="70">
        <v>0</v>
      </c>
      <c r="K69" s="70">
        <v>1010</v>
      </c>
      <c r="L69" s="70">
        <v>14179</v>
      </c>
    </row>
    <row r="70" spans="1:12" x14ac:dyDescent="0.2">
      <c r="A70" s="70" t="s">
        <v>399</v>
      </c>
      <c r="B70" s="70">
        <v>43817</v>
      </c>
      <c r="C70" s="70">
        <v>332</v>
      </c>
      <c r="D70" s="70">
        <v>85</v>
      </c>
      <c r="E70" s="70">
        <v>242</v>
      </c>
      <c r="F70" s="70">
        <v>44476</v>
      </c>
      <c r="G70" s="70">
        <v>9617</v>
      </c>
      <c r="H70" s="70">
        <v>7</v>
      </c>
      <c r="I70" s="70">
        <v>2</v>
      </c>
      <c r="J70" s="70">
        <v>11</v>
      </c>
      <c r="K70" s="70">
        <v>9637</v>
      </c>
      <c r="L70" s="70">
        <v>54113</v>
      </c>
    </row>
    <row r="71" spans="1:12" x14ac:dyDescent="0.2">
      <c r="A71" s="70" t="s">
        <v>400</v>
      </c>
      <c r="B71" s="70">
        <v>30776</v>
      </c>
      <c r="C71" s="70">
        <v>276</v>
      </c>
      <c r="D71" s="70">
        <v>88</v>
      </c>
      <c r="E71" s="70">
        <v>276</v>
      </c>
      <c r="F71" s="70">
        <v>31416</v>
      </c>
      <c r="G71" s="70">
        <v>7712</v>
      </c>
      <c r="H71" s="70">
        <v>10</v>
      </c>
      <c r="I71" s="70">
        <v>3</v>
      </c>
      <c r="J71" s="70">
        <v>11</v>
      </c>
      <c r="K71" s="70">
        <v>7736</v>
      </c>
      <c r="L71" s="70">
        <v>39152</v>
      </c>
    </row>
    <row r="72" spans="1:12" x14ac:dyDescent="0.2">
      <c r="A72" s="70" t="s">
        <v>401</v>
      </c>
      <c r="B72" s="70">
        <v>12370</v>
      </c>
      <c r="C72" s="70">
        <v>230</v>
      </c>
      <c r="D72" s="70">
        <v>44</v>
      </c>
      <c r="E72" s="70">
        <v>173</v>
      </c>
      <c r="F72" s="70">
        <v>12817</v>
      </c>
      <c r="G72" s="70">
        <v>3245</v>
      </c>
      <c r="H72" s="70">
        <v>9</v>
      </c>
      <c r="I72" s="70">
        <v>3</v>
      </c>
      <c r="J72" s="70">
        <v>4</v>
      </c>
      <c r="K72" s="70">
        <v>3261</v>
      </c>
      <c r="L72" s="70">
        <v>16078</v>
      </c>
    </row>
    <row r="73" spans="1:12" x14ac:dyDescent="0.2">
      <c r="A73" s="70" t="s">
        <v>402</v>
      </c>
      <c r="B73" s="70">
        <v>2136</v>
      </c>
      <c r="C73" s="70">
        <v>49</v>
      </c>
      <c r="D73" s="70">
        <v>9</v>
      </c>
      <c r="E73" s="70">
        <v>39</v>
      </c>
      <c r="F73" s="70">
        <v>2233</v>
      </c>
      <c r="G73" s="70">
        <v>223</v>
      </c>
      <c r="H73" s="70">
        <v>1</v>
      </c>
      <c r="I73" s="70">
        <v>1</v>
      </c>
      <c r="J73" s="70">
        <v>1</v>
      </c>
      <c r="K73" s="70">
        <v>226</v>
      </c>
      <c r="L73" s="70">
        <v>2459</v>
      </c>
    </row>
    <row r="74" spans="1:12" x14ac:dyDescent="0.2">
      <c r="A74" s="70" t="s">
        <v>403</v>
      </c>
      <c r="B74" s="70">
        <v>102119</v>
      </c>
      <c r="C74" s="70">
        <v>973</v>
      </c>
      <c r="D74" s="70">
        <v>245</v>
      </c>
      <c r="E74" s="70">
        <v>774</v>
      </c>
      <c r="F74" s="70">
        <v>104111</v>
      </c>
      <c r="G74" s="70">
        <v>21807</v>
      </c>
      <c r="H74" s="70">
        <v>27</v>
      </c>
      <c r="I74" s="70">
        <v>9</v>
      </c>
      <c r="J74" s="70">
        <v>27</v>
      </c>
      <c r="K74" s="70">
        <v>21870</v>
      </c>
      <c r="L74" s="70">
        <v>125981</v>
      </c>
    </row>
    <row r="75" spans="1:12" x14ac:dyDescent="0.2">
      <c r="A75" s="317" t="s">
        <v>2524</v>
      </c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</row>
    <row r="76" spans="1:12" x14ac:dyDescent="0.2">
      <c r="A76" s="70" t="s">
        <v>398</v>
      </c>
      <c r="B76" s="70">
        <v>621</v>
      </c>
      <c r="C76" s="70">
        <v>90</v>
      </c>
      <c r="D76" s="70">
        <v>28</v>
      </c>
      <c r="E76" s="70">
        <v>91</v>
      </c>
      <c r="F76" s="70">
        <v>830</v>
      </c>
      <c r="G76" s="70">
        <v>2425</v>
      </c>
      <c r="H76" s="70">
        <v>302</v>
      </c>
      <c r="I76" s="70">
        <v>61</v>
      </c>
      <c r="J76" s="70">
        <v>274</v>
      </c>
      <c r="K76" s="70">
        <v>3062</v>
      </c>
      <c r="L76" s="70">
        <v>3892</v>
      </c>
    </row>
    <row r="77" spans="1:12" x14ac:dyDescent="0.2">
      <c r="A77" s="70" t="s">
        <v>399</v>
      </c>
      <c r="B77" s="70">
        <v>3869</v>
      </c>
      <c r="C77" s="70">
        <v>605</v>
      </c>
      <c r="D77" s="70">
        <v>150</v>
      </c>
      <c r="E77" s="70">
        <v>386</v>
      </c>
      <c r="F77" s="70">
        <v>5010</v>
      </c>
      <c r="G77" s="70">
        <v>12578</v>
      </c>
      <c r="H77" s="70">
        <v>1515</v>
      </c>
      <c r="I77" s="70">
        <v>346</v>
      </c>
      <c r="J77" s="70">
        <v>1094</v>
      </c>
      <c r="K77" s="70">
        <v>15533</v>
      </c>
      <c r="L77" s="70">
        <v>20543</v>
      </c>
    </row>
    <row r="78" spans="1:12" x14ac:dyDescent="0.2">
      <c r="A78" s="70" t="s">
        <v>400</v>
      </c>
      <c r="B78" s="70">
        <v>4550</v>
      </c>
      <c r="C78" s="70">
        <v>942</v>
      </c>
      <c r="D78" s="70">
        <v>186</v>
      </c>
      <c r="E78" s="70">
        <v>757</v>
      </c>
      <c r="F78" s="70">
        <v>6435</v>
      </c>
      <c r="G78" s="70">
        <v>14239</v>
      </c>
      <c r="H78" s="70">
        <v>1673</v>
      </c>
      <c r="I78" s="70">
        <v>384</v>
      </c>
      <c r="J78" s="70">
        <v>1660</v>
      </c>
      <c r="K78" s="70">
        <v>17956</v>
      </c>
      <c r="L78" s="70">
        <v>24391</v>
      </c>
    </row>
    <row r="79" spans="1:12" x14ac:dyDescent="0.2">
      <c r="A79" s="70" t="s">
        <v>401</v>
      </c>
      <c r="B79" s="70">
        <v>2623</v>
      </c>
      <c r="C79" s="70">
        <v>545</v>
      </c>
      <c r="D79" s="70">
        <v>123</v>
      </c>
      <c r="E79" s="70">
        <v>687</v>
      </c>
      <c r="F79" s="70">
        <v>3978</v>
      </c>
      <c r="G79" s="70">
        <v>5789</v>
      </c>
      <c r="H79" s="70">
        <v>1017</v>
      </c>
      <c r="I79" s="70">
        <v>211</v>
      </c>
      <c r="J79" s="70">
        <v>1363</v>
      </c>
      <c r="K79" s="70">
        <v>8380</v>
      </c>
      <c r="L79" s="70">
        <v>12358</v>
      </c>
    </row>
    <row r="80" spans="1:12" x14ac:dyDescent="0.2">
      <c r="A80" s="70" t="s">
        <v>402</v>
      </c>
      <c r="B80" s="70">
        <v>451</v>
      </c>
      <c r="C80" s="70">
        <v>94</v>
      </c>
      <c r="D80" s="70">
        <v>34</v>
      </c>
      <c r="E80" s="70">
        <v>404</v>
      </c>
      <c r="F80" s="70">
        <v>983</v>
      </c>
      <c r="G80" s="70">
        <v>820</v>
      </c>
      <c r="H80" s="70">
        <v>166</v>
      </c>
      <c r="I80" s="70">
        <v>52</v>
      </c>
      <c r="J80" s="70">
        <v>684</v>
      </c>
      <c r="K80" s="70">
        <v>1722</v>
      </c>
      <c r="L80" s="70">
        <v>2705</v>
      </c>
    </row>
    <row r="81" spans="1:12" x14ac:dyDescent="0.2">
      <c r="A81" s="70" t="s">
        <v>403</v>
      </c>
      <c r="B81" s="70">
        <v>12114</v>
      </c>
      <c r="C81" s="70">
        <v>2276</v>
      </c>
      <c r="D81" s="70">
        <v>521</v>
      </c>
      <c r="E81" s="70">
        <v>2325</v>
      </c>
      <c r="F81" s="70">
        <v>17236</v>
      </c>
      <c r="G81" s="70">
        <v>35851</v>
      </c>
      <c r="H81" s="70">
        <v>4673</v>
      </c>
      <c r="I81" s="70">
        <v>1054</v>
      </c>
      <c r="J81" s="70">
        <v>5075</v>
      </c>
      <c r="K81" s="70">
        <v>46653</v>
      </c>
      <c r="L81" s="70">
        <v>63889</v>
      </c>
    </row>
    <row r="82" spans="1:12" x14ac:dyDescent="0.2">
      <c r="A82" s="317" t="s">
        <v>2042</v>
      </c>
      <c r="B82" s="317"/>
      <c r="C82" s="317"/>
      <c r="D82" s="317"/>
      <c r="E82" s="317"/>
      <c r="F82" s="317"/>
      <c r="G82" s="317"/>
      <c r="H82" s="317"/>
      <c r="I82" s="317"/>
      <c r="J82" s="317"/>
      <c r="K82" s="317"/>
      <c r="L82" s="317"/>
    </row>
    <row r="83" spans="1:12" x14ac:dyDescent="0.2">
      <c r="A83" s="70" t="s">
        <v>398</v>
      </c>
      <c r="B83" s="70">
        <v>9638</v>
      </c>
      <c r="C83" s="70">
        <v>172</v>
      </c>
      <c r="D83" s="70">
        <v>51</v>
      </c>
      <c r="E83" s="70">
        <v>149</v>
      </c>
      <c r="F83" s="70">
        <v>10010</v>
      </c>
      <c r="G83" s="70">
        <v>1022</v>
      </c>
      <c r="H83" s="70">
        <v>3</v>
      </c>
      <c r="I83" s="70">
        <v>0</v>
      </c>
      <c r="J83" s="70">
        <v>1</v>
      </c>
      <c r="K83" s="70">
        <v>1026</v>
      </c>
      <c r="L83" s="70">
        <v>11036</v>
      </c>
    </row>
    <row r="84" spans="1:12" x14ac:dyDescent="0.2">
      <c r="A84" s="70" t="s">
        <v>399</v>
      </c>
      <c r="B84" s="70">
        <v>61370</v>
      </c>
      <c r="C84" s="70">
        <v>1201</v>
      </c>
      <c r="D84" s="70">
        <v>357</v>
      </c>
      <c r="E84" s="70">
        <v>699</v>
      </c>
      <c r="F84" s="70">
        <v>63627</v>
      </c>
      <c r="G84" s="70">
        <v>11408</v>
      </c>
      <c r="H84" s="70">
        <v>30</v>
      </c>
      <c r="I84" s="70">
        <v>1</v>
      </c>
      <c r="J84" s="70">
        <v>10</v>
      </c>
      <c r="K84" s="70">
        <v>11449</v>
      </c>
      <c r="L84" s="70">
        <v>75076</v>
      </c>
    </row>
    <row r="85" spans="1:12" x14ac:dyDescent="0.2">
      <c r="A85" s="70" t="s">
        <v>400</v>
      </c>
      <c r="B85" s="70">
        <v>60765</v>
      </c>
      <c r="C85" s="70">
        <v>2120</v>
      </c>
      <c r="D85" s="70">
        <v>629</v>
      </c>
      <c r="E85" s="70">
        <v>1197</v>
      </c>
      <c r="F85" s="70">
        <v>64711</v>
      </c>
      <c r="G85" s="70">
        <v>5616</v>
      </c>
      <c r="H85" s="70">
        <v>27</v>
      </c>
      <c r="I85" s="70">
        <v>2</v>
      </c>
      <c r="J85" s="70">
        <v>8</v>
      </c>
      <c r="K85" s="70">
        <v>5653</v>
      </c>
      <c r="L85" s="70">
        <v>70364</v>
      </c>
    </row>
    <row r="86" spans="1:12" x14ac:dyDescent="0.2">
      <c r="A86" s="70" t="s">
        <v>401</v>
      </c>
      <c r="B86" s="70">
        <v>29110</v>
      </c>
      <c r="C86" s="70">
        <v>1414</v>
      </c>
      <c r="D86" s="70">
        <v>391</v>
      </c>
      <c r="E86" s="70">
        <v>1040</v>
      </c>
      <c r="F86" s="70">
        <v>31955</v>
      </c>
      <c r="G86" s="70">
        <v>883</v>
      </c>
      <c r="H86" s="70">
        <v>2</v>
      </c>
      <c r="I86" s="70">
        <v>1</v>
      </c>
      <c r="J86" s="70">
        <v>1</v>
      </c>
      <c r="K86" s="70">
        <v>887</v>
      </c>
      <c r="L86" s="70">
        <v>32842</v>
      </c>
    </row>
    <row r="87" spans="1:12" x14ac:dyDescent="0.2">
      <c r="A87" s="70" t="s">
        <v>402</v>
      </c>
      <c r="B87" s="70">
        <v>3530</v>
      </c>
      <c r="C87" s="70">
        <v>296</v>
      </c>
      <c r="D87" s="70">
        <v>70</v>
      </c>
      <c r="E87" s="70">
        <v>290</v>
      </c>
      <c r="F87" s="70">
        <v>4186</v>
      </c>
      <c r="G87" s="70">
        <v>64</v>
      </c>
      <c r="H87" s="70">
        <v>0</v>
      </c>
      <c r="I87" s="70">
        <v>0</v>
      </c>
      <c r="J87" s="70">
        <v>0</v>
      </c>
      <c r="K87" s="70">
        <v>64</v>
      </c>
      <c r="L87" s="70">
        <v>4250</v>
      </c>
    </row>
    <row r="88" spans="1:12" x14ac:dyDescent="0.2">
      <c r="A88" s="70" t="s">
        <v>403</v>
      </c>
      <c r="B88" s="70">
        <v>164413</v>
      </c>
      <c r="C88" s="70">
        <v>5203</v>
      </c>
      <c r="D88" s="70">
        <v>1498</v>
      </c>
      <c r="E88" s="70">
        <v>3375</v>
      </c>
      <c r="F88" s="70">
        <v>174489</v>
      </c>
      <c r="G88" s="70">
        <v>18993</v>
      </c>
      <c r="H88" s="70">
        <v>62</v>
      </c>
      <c r="I88" s="70">
        <v>4</v>
      </c>
      <c r="J88" s="70">
        <v>20</v>
      </c>
      <c r="K88" s="70">
        <v>19079</v>
      </c>
      <c r="L88" s="70">
        <v>193568</v>
      </c>
    </row>
    <row r="89" spans="1:12" x14ac:dyDescent="0.2">
      <c r="A89" s="317" t="s">
        <v>967</v>
      </c>
      <c r="B89" s="317"/>
      <c r="C89" s="317"/>
      <c r="D89" s="317"/>
      <c r="E89" s="317"/>
      <c r="F89" s="317"/>
      <c r="G89" s="317"/>
      <c r="H89" s="317"/>
      <c r="I89" s="317"/>
      <c r="J89" s="317"/>
      <c r="K89" s="317"/>
      <c r="L89" s="317"/>
    </row>
    <row r="90" spans="1:12" x14ac:dyDescent="0.2">
      <c r="A90" s="70" t="s">
        <v>398</v>
      </c>
      <c r="B90" s="70">
        <v>61117</v>
      </c>
      <c r="C90" s="70">
        <v>2933</v>
      </c>
      <c r="D90" s="70">
        <v>627</v>
      </c>
      <c r="E90" s="70">
        <v>1743</v>
      </c>
      <c r="F90" s="70">
        <v>66420</v>
      </c>
      <c r="G90" s="70">
        <v>19086</v>
      </c>
      <c r="H90" s="70">
        <v>601</v>
      </c>
      <c r="I90" s="70">
        <v>114</v>
      </c>
      <c r="J90" s="70">
        <v>365</v>
      </c>
      <c r="K90" s="70">
        <v>20166</v>
      </c>
      <c r="L90" s="70">
        <v>86586</v>
      </c>
    </row>
    <row r="91" spans="1:12" x14ac:dyDescent="0.2">
      <c r="A91" s="70" t="s">
        <v>399</v>
      </c>
      <c r="B91" s="70">
        <v>322056</v>
      </c>
      <c r="C91" s="70">
        <v>16695</v>
      </c>
      <c r="D91" s="70">
        <v>3489</v>
      </c>
      <c r="E91" s="70">
        <v>8980</v>
      </c>
      <c r="F91" s="70">
        <v>351220</v>
      </c>
      <c r="G91" s="70">
        <v>122445</v>
      </c>
      <c r="H91" s="70">
        <v>3478</v>
      </c>
      <c r="I91" s="70">
        <v>732</v>
      </c>
      <c r="J91" s="70">
        <v>1725</v>
      </c>
      <c r="K91" s="70">
        <v>128380</v>
      </c>
      <c r="L91" s="70">
        <v>479600</v>
      </c>
    </row>
    <row r="92" spans="1:12" x14ac:dyDescent="0.2">
      <c r="A92" s="70" t="s">
        <v>400</v>
      </c>
      <c r="B92" s="70">
        <v>280426</v>
      </c>
      <c r="C92" s="70">
        <v>19329</v>
      </c>
      <c r="D92" s="70">
        <v>4963</v>
      </c>
      <c r="E92" s="70">
        <v>13979</v>
      </c>
      <c r="F92" s="70">
        <v>318697</v>
      </c>
      <c r="G92" s="70">
        <v>84012</v>
      </c>
      <c r="H92" s="70">
        <v>3483</v>
      </c>
      <c r="I92" s="70">
        <v>775</v>
      </c>
      <c r="J92" s="70">
        <v>2334</v>
      </c>
      <c r="K92" s="70">
        <v>90604</v>
      </c>
      <c r="L92" s="70">
        <v>409301</v>
      </c>
    </row>
    <row r="93" spans="1:12" x14ac:dyDescent="0.2">
      <c r="A93" s="70" t="s">
        <v>401</v>
      </c>
      <c r="B93" s="70">
        <v>136446</v>
      </c>
      <c r="C93" s="70">
        <v>11995</v>
      </c>
      <c r="D93" s="70">
        <v>2720</v>
      </c>
      <c r="E93" s="70">
        <v>10967</v>
      </c>
      <c r="F93" s="70">
        <v>162128</v>
      </c>
      <c r="G93" s="70">
        <v>29885</v>
      </c>
      <c r="H93" s="70">
        <v>1828</v>
      </c>
      <c r="I93" s="70">
        <v>382</v>
      </c>
      <c r="J93" s="70">
        <v>1778</v>
      </c>
      <c r="K93" s="70">
        <v>33873</v>
      </c>
      <c r="L93" s="70">
        <v>196001</v>
      </c>
    </row>
    <row r="94" spans="1:12" x14ac:dyDescent="0.2">
      <c r="A94" s="70" t="s">
        <v>402</v>
      </c>
      <c r="B94" s="70">
        <v>23404</v>
      </c>
      <c r="C94" s="70">
        <v>2854</v>
      </c>
      <c r="D94" s="70">
        <v>770</v>
      </c>
      <c r="E94" s="70">
        <v>4720</v>
      </c>
      <c r="F94" s="70">
        <v>31748</v>
      </c>
      <c r="G94" s="70">
        <v>3975</v>
      </c>
      <c r="H94" s="70">
        <v>301</v>
      </c>
      <c r="I94" s="70">
        <v>76</v>
      </c>
      <c r="J94" s="70">
        <v>753</v>
      </c>
      <c r="K94" s="70">
        <v>5105</v>
      </c>
      <c r="L94" s="70">
        <v>36853</v>
      </c>
    </row>
    <row r="95" spans="1:12" ht="13.5" thickBot="1" x14ac:dyDescent="0.25">
      <c r="A95" s="112" t="s">
        <v>403</v>
      </c>
      <c r="B95" s="112">
        <v>823449</v>
      </c>
      <c r="C95" s="112">
        <v>53806</v>
      </c>
      <c r="D95" s="112">
        <v>12569</v>
      </c>
      <c r="E95" s="112">
        <v>40389</v>
      </c>
      <c r="F95" s="112">
        <v>930213</v>
      </c>
      <c r="G95" s="112">
        <v>259403</v>
      </c>
      <c r="H95" s="112">
        <v>9691</v>
      </c>
      <c r="I95" s="112">
        <v>2079</v>
      </c>
      <c r="J95" s="112">
        <v>6955</v>
      </c>
      <c r="K95" s="112">
        <v>278128</v>
      </c>
      <c r="L95" s="112">
        <v>1208341</v>
      </c>
    </row>
    <row r="96" spans="1:12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</row>
    <row r="97" spans="1:12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</row>
    <row r="98" spans="1:12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</row>
    <row r="99" spans="1:12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</row>
    <row r="100" spans="1:12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</row>
    <row r="102" spans="1:12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1:12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1:12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1:12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1:12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</row>
    <row r="117" spans="1:12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</row>
    <row r="118" spans="1:12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</row>
    <row r="119" spans="1:12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</row>
    <row r="121" spans="1:12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</row>
    <row r="122" spans="1:12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</row>
    <row r="125" spans="1:12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</row>
    <row r="126" spans="1:12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</row>
    <row r="127" spans="1:12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</row>
    <row r="129" spans="1:12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</row>
    <row r="130" spans="1:12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</row>
    <row r="131" spans="1:12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</row>
    <row r="139" spans="1:12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0" spans="1:12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</row>
    <row r="141" spans="1:12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</row>
    <row r="142" spans="1:12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</row>
    <row r="143" spans="1:12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</row>
    <row r="144" spans="1:12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</row>
    <row r="145" spans="1:12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</row>
    <row r="146" spans="1:12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1:12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</row>
    <row r="148" spans="1:12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</row>
    <row r="149" spans="1:12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</row>
    <row r="150" spans="1:12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</row>
    <row r="151" spans="1:12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</row>
    <row r="152" spans="1:12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</row>
    <row r="153" spans="1:12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</row>
    <row r="154" spans="1:12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</row>
    <row r="155" spans="1:12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</row>
    <row r="156" spans="1:12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</row>
    <row r="157" spans="1:12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</row>
    <row r="158" spans="1:12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</row>
    <row r="159" spans="1:12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</row>
    <row r="160" spans="1:12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</row>
    <row r="161" spans="1:12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</row>
    <row r="162" spans="1:12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</row>
    <row r="163" spans="1:12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</row>
    <row r="164" spans="1:12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</row>
    <row r="165" spans="1:12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</row>
    <row r="166" spans="1:12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</row>
    <row r="168" spans="1:12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</row>
    <row r="169" spans="1:12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</row>
    <row r="170" spans="1:12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</row>
    <row r="171" spans="1:12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</row>
    <row r="172" spans="1:12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</row>
    <row r="173" spans="1:12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</row>
    <row r="174" spans="1:12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</row>
    <row r="175" spans="1:12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</row>
    <row r="176" spans="1:12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1:12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</row>
    <row r="178" spans="1:12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</row>
    <row r="179" spans="1:12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</row>
    <row r="180" spans="1:12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</row>
    <row r="181" spans="1:12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</row>
    <row r="182" spans="1:12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</row>
    <row r="183" spans="1:12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</row>
    <row r="184" spans="1:12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</row>
    <row r="185" spans="1:12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</row>
    <row r="186" spans="1:12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</row>
    <row r="187" spans="1:12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</row>
    <row r="188" spans="1:12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</row>
    <row r="189" spans="1:12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</row>
    <row r="190" spans="1:12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</row>
    <row r="191" spans="1:12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</row>
    <row r="192" spans="1:12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</row>
    <row r="193" spans="1:12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</row>
    <row r="194" spans="1:12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</row>
    <row r="195" spans="1:12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</row>
    <row r="196" spans="1:12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</row>
    <row r="197" spans="1:12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</row>
    <row r="198" spans="1:12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</row>
    <row r="199" spans="1:12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</row>
    <row r="200" spans="1:12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</row>
    <row r="201" spans="1:12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</row>
    <row r="202" spans="1:12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</row>
    <row r="203" spans="1:12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</row>
    <row r="204" spans="1:12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</row>
    <row r="205" spans="1:12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</row>
    <row r="206" spans="1:12" x14ac:dyDescent="0.2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</row>
    <row r="207" spans="1:12" x14ac:dyDescent="0.2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</row>
    <row r="208" spans="1:12" x14ac:dyDescent="0.2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</row>
    <row r="209" spans="1:12" x14ac:dyDescent="0.2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</row>
    <row r="210" spans="1:12" x14ac:dyDescent="0.2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</row>
    <row r="211" spans="1:12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</row>
    <row r="212" spans="1:12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</row>
    <row r="213" spans="1:12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</row>
    <row r="214" spans="1:12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</row>
    <row r="215" spans="1:12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</row>
    <row r="216" spans="1:12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</row>
    <row r="217" spans="1:12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</row>
    <row r="218" spans="1:12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</row>
    <row r="219" spans="1:12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</row>
    <row r="220" spans="1:12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</row>
    <row r="221" spans="1:12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</row>
    <row r="222" spans="1:12" x14ac:dyDescent="0.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</row>
    <row r="223" spans="1:12" x14ac:dyDescent="0.2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</row>
    <row r="224" spans="1:12" x14ac:dyDescent="0.2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</row>
    <row r="225" spans="1:12" x14ac:dyDescent="0.2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</row>
    <row r="226" spans="1:12" x14ac:dyDescent="0.2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</row>
    <row r="227" spans="1:12" x14ac:dyDescent="0.2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</row>
    <row r="228" spans="1:12" x14ac:dyDescent="0.2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</row>
    <row r="229" spans="1:12" x14ac:dyDescent="0.2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</row>
    <row r="230" spans="1:12" x14ac:dyDescent="0.2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</row>
    <row r="231" spans="1:12" x14ac:dyDescent="0.2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</row>
    <row r="232" spans="1:12" x14ac:dyDescent="0.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</row>
    <row r="233" spans="1:12" x14ac:dyDescent="0.2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</row>
    <row r="234" spans="1:12" x14ac:dyDescent="0.2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</row>
    <row r="235" spans="1:12" x14ac:dyDescent="0.2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</row>
    <row r="236" spans="1:12" x14ac:dyDescent="0.2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</row>
    <row r="237" spans="1:12" x14ac:dyDescent="0.2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</row>
    <row r="238" spans="1:12" x14ac:dyDescent="0.2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</row>
    <row r="239" spans="1:12" x14ac:dyDescent="0.2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</row>
    <row r="240" spans="1:12" x14ac:dyDescent="0.2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</row>
    <row r="241" spans="1:12" x14ac:dyDescent="0.2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</row>
    <row r="242" spans="1:12" x14ac:dyDescent="0.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</row>
    <row r="243" spans="1:12" x14ac:dyDescent="0.2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</row>
    <row r="244" spans="1:12" x14ac:dyDescent="0.2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</row>
    <row r="245" spans="1:12" x14ac:dyDescent="0.2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</row>
    <row r="246" spans="1:12" x14ac:dyDescent="0.2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</row>
    <row r="247" spans="1:12" x14ac:dyDescent="0.2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</row>
    <row r="248" spans="1:12" x14ac:dyDescent="0.2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</row>
    <row r="249" spans="1:12" x14ac:dyDescent="0.2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</row>
    <row r="250" spans="1:12" x14ac:dyDescent="0.2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</row>
    <row r="251" spans="1:12" x14ac:dyDescent="0.2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</row>
    <row r="252" spans="1:12" x14ac:dyDescent="0.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</row>
    <row r="253" spans="1:12" x14ac:dyDescent="0.2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</row>
    <row r="254" spans="1:12" x14ac:dyDescent="0.2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</row>
    <row r="255" spans="1:12" x14ac:dyDescent="0.2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</row>
    <row r="256" spans="1:12" x14ac:dyDescent="0.2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</row>
    <row r="257" spans="1:12" x14ac:dyDescent="0.2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</row>
    <row r="258" spans="1:12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</row>
    <row r="259" spans="1:12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</row>
    <row r="260" spans="1:12" x14ac:dyDescent="0.2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</row>
    <row r="261" spans="1:12" x14ac:dyDescent="0.2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</row>
    <row r="262" spans="1:12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</row>
    <row r="263" spans="1:12" x14ac:dyDescent="0.2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</row>
    <row r="264" spans="1:12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</row>
    <row r="265" spans="1:12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</row>
    <row r="266" spans="1:12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</row>
    <row r="267" spans="1:12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</row>
    <row r="268" spans="1:12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</row>
    <row r="269" spans="1:12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</row>
    <row r="270" spans="1:12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</row>
    <row r="271" spans="1:12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</row>
    <row r="272" spans="1:12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</row>
    <row r="273" spans="1:12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</row>
    <row r="274" spans="1:12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</row>
    <row r="275" spans="1:12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</row>
    <row r="276" spans="1:12" x14ac:dyDescent="0.2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</row>
    <row r="277" spans="1:12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</row>
    <row r="278" spans="1:12" x14ac:dyDescent="0.2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</row>
    <row r="279" spans="1:12" x14ac:dyDescent="0.2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</row>
    <row r="280" spans="1:12" x14ac:dyDescent="0.2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</row>
    <row r="281" spans="1:12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</row>
    <row r="282" spans="1:12" x14ac:dyDescent="0.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</row>
    <row r="283" spans="1:12" x14ac:dyDescent="0.2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</row>
    <row r="284" spans="1:12" x14ac:dyDescent="0.2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</row>
    <row r="285" spans="1:12" x14ac:dyDescent="0.2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</row>
    <row r="286" spans="1:12" x14ac:dyDescent="0.2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</row>
    <row r="287" spans="1:12" x14ac:dyDescent="0.2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</row>
    <row r="288" spans="1:12" x14ac:dyDescent="0.2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</row>
    <row r="289" spans="1:12" x14ac:dyDescent="0.2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</row>
    <row r="290" spans="1:12" x14ac:dyDescent="0.2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</row>
    <row r="291" spans="1:12" x14ac:dyDescent="0.2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</row>
    <row r="292" spans="1:12" x14ac:dyDescent="0.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</row>
    <row r="293" spans="1:12" x14ac:dyDescent="0.2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</row>
    <row r="294" spans="1:12" x14ac:dyDescent="0.2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</row>
    <row r="295" spans="1:12" x14ac:dyDescent="0.2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</row>
    <row r="296" spans="1:12" x14ac:dyDescent="0.2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</row>
    <row r="297" spans="1:12" x14ac:dyDescent="0.2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</row>
    <row r="298" spans="1:12" x14ac:dyDescent="0.2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</row>
    <row r="299" spans="1:12" x14ac:dyDescent="0.2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</row>
    <row r="300" spans="1:12" x14ac:dyDescent="0.2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</row>
    <row r="301" spans="1:12" x14ac:dyDescent="0.2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</row>
    <row r="302" spans="1:12" x14ac:dyDescent="0.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</row>
    <row r="303" spans="1:12" x14ac:dyDescent="0.2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</row>
    <row r="304" spans="1:12" x14ac:dyDescent="0.2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</row>
    <row r="305" spans="1:12" x14ac:dyDescent="0.2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</row>
    <row r="306" spans="1:12" x14ac:dyDescent="0.2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</row>
    <row r="307" spans="1:12" x14ac:dyDescent="0.2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</row>
    <row r="308" spans="1:12" x14ac:dyDescent="0.2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</row>
    <row r="309" spans="1:12" x14ac:dyDescent="0.2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</row>
    <row r="310" spans="1:12" x14ac:dyDescent="0.2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</row>
    <row r="311" spans="1:12" x14ac:dyDescent="0.2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</row>
    <row r="312" spans="1:12" x14ac:dyDescent="0.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</row>
    <row r="313" spans="1:12" x14ac:dyDescent="0.2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</row>
    <row r="314" spans="1:12" x14ac:dyDescent="0.2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</row>
    <row r="315" spans="1:12" x14ac:dyDescent="0.2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</row>
    <row r="316" spans="1:12" x14ac:dyDescent="0.2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</row>
    <row r="317" spans="1:12" x14ac:dyDescent="0.2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</row>
    <row r="318" spans="1:12" x14ac:dyDescent="0.2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</row>
    <row r="319" spans="1:12" x14ac:dyDescent="0.2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</row>
    <row r="320" spans="1:12" x14ac:dyDescent="0.2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</row>
    <row r="321" spans="1:12" x14ac:dyDescent="0.2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</row>
    <row r="322" spans="1:12" x14ac:dyDescent="0.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</row>
    <row r="323" spans="1:12" x14ac:dyDescent="0.2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</row>
    <row r="324" spans="1:12" x14ac:dyDescent="0.2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</row>
    <row r="325" spans="1:12" x14ac:dyDescent="0.2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</row>
    <row r="326" spans="1:12" x14ac:dyDescent="0.2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</row>
    <row r="327" spans="1:12" x14ac:dyDescent="0.2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</row>
    <row r="328" spans="1:12" x14ac:dyDescent="0.2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</row>
    <row r="329" spans="1:12" x14ac:dyDescent="0.2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</row>
    <row r="330" spans="1:12" x14ac:dyDescent="0.2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</row>
    <row r="331" spans="1:12" x14ac:dyDescent="0.2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</row>
    <row r="332" spans="1:12" x14ac:dyDescent="0.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</row>
    <row r="333" spans="1:12" x14ac:dyDescent="0.2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</row>
    <row r="334" spans="1:12" x14ac:dyDescent="0.2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</row>
    <row r="335" spans="1:12" x14ac:dyDescent="0.2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</row>
    <row r="336" spans="1:12" x14ac:dyDescent="0.2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</row>
    <row r="337" spans="1:12" x14ac:dyDescent="0.2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</row>
    <row r="338" spans="1:12" x14ac:dyDescent="0.2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</row>
    <row r="339" spans="1:12" x14ac:dyDescent="0.2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</row>
    <row r="340" spans="1:12" x14ac:dyDescent="0.2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</row>
    <row r="341" spans="1:12" x14ac:dyDescent="0.2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</row>
    <row r="342" spans="1:12" x14ac:dyDescent="0.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</row>
    <row r="343" spans="1:12" x14ac:dyDescent="0.2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</row>
    <row r="344" spans="1:12" x14ac:dyDescent="0.2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</row>
    <row r="345" spans="1:12" x14ac:dyDescent="0.2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</row>
    <row r="346" spans="1:12" x14ac:dyDescent="0.2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</row>
    <row r="347" spans="1:12" x14ac:dyDescent="0.2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</row>
    <row r="348" spans="1:12" x14ac:dyDescent="0.2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</row>
    <row r="349" spans="1:12" x14ac:dyDescent="0.2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</row>
    <row r="350" spans="1:12" x14ac:dyDescent="0.2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</row>
    <row r="351" spans="1:12" x14ac:dyDescent="0.2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</row>
    <row r="352" spans="1:12" x14ac:dyDescent="0.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</row>
    <row r="353" spans="1:12" x14ac:dyDescent="0.2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</row>
    <row r="354" spans="1:12" x14ac:dyDescent="0.2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</row>
    <row r="355" spans="1:12" x14ac:dyDescent="0.2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</row>
    <row r="356" spans="1:12" x14ac:dyDescent="0.2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</row>
    <row r="357" spans="1:12" x14ac:dyDescent="0.2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</row>
    <row r="358" spans="1:12" x14ac:dyDescent="0.2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</row>
    <row r="359" spans="1:12" x14ac:dyDescent="0.2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</row>
    <row r="360" spans="1:12" x14ac:dyDescent="0.2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</row>
    <row r="361" spans="1:12" x14ac:dyDescent="0.2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</row>
    <row r="362" spans="1:12" x14ac:dyDescent="0.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</row>
    <row r="363" spans="1:12" x14ac:dyDescent="0.2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</row>
    <row r="364" spans="1:12" x14ac:dyDescent="0.2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</row>
    <row r="365" spans="1:12" x14ac:dyDescent="0.2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</row>
    <row r="366" spans="1:12" x14ac:dyDescent="0.2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</row>
    <row r="367" spans="1:12" x14ac:dyDescent="0.2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</row>
    <row r="368" spans="1:12" x14ac:dyDescent="0.2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</row>
    <row r="369" spans="1:12" x14ac:dyDescent="0.2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</row>
    <row r="370" spans="1:12" x14ac:dyDescent="0.2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</row>
    <row r="371" spans="1:12" x14ac:dyDescent="0.2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</row>
    <row r="372" spans="1:12" x14ac:dyDescent="0.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</row>
    <row r="373" spans="1:12" x14ac:dyDescent="0.2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</row>
    <row r="374" spans="1:12" x14ac:dyDescent="0.2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</row>
    <row r="375" spans="1:12" x14ac:dyDescent="0.2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</row>
    <row r="376" spans="1:12" x14ac:dyDescent="0.2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</row>
    <row r="377" spans="1:12" x14ac:dyDescent="0.2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</row>
    <row r="378" spans="1:12" x14ac:dyDescent="0.2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</row>
    <row r="379" spans="1:12" x14ac:dyDescent="0.2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</row>
    <row r="380" spans="1:12" x14ac:dyDescent="0.2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</row>
    <row r="381" spans="1:12" x14ac:dyDescent="0.2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</row>
    <row r="382" spans="1:12" x14ac:dyDescent="0.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</row>
    <row r="383" spans="1:12" x14ac:dyDescent="0.2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</row>
    <row r="384" spans="1:12" x14ac:dyDescent="0.2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</row>
    <row r="385" spans="1:12" x14ac:dyDescent="0.2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</row>
    <row r="386" spans="1:12" x14ac:dyDescent="0.2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</row>
    <row r="387" spans="1:12" x14ac:dyDescent="0.2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</row>
    <row r="388" spans="1:12" x14ac:dyDescent="0.2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</row>
    <row r="389" spans="1:12" x14ac:dyDescent="0.2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</row>
    <row r="390" spans="1:12" x14ac:dyDescent="0.2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</row>
    <row r="391" spans="1:12" x14ac:dyDescent="0.2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</row>
    <row r="392" spans="1:12" x14ac:dyDescent="0.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</row>
    <row r="393" spans="1:12" x14ac:dyDescent="0.2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</row>
    <row r="394" spans="1:12" x14ac:dyDescent="0.2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</row>
    <row r="395" spans="1:12" x14ac:dyDescent="0.2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</row>
    <row r="396" spans="1:12" x14ac:dyDescent="0.2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</row>
    <row r="397" spans="1:12" x14ac:dyDescent="0.2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</row>
    <row r="398" spans="1:12" x14ac:dyDescent="0.2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</row>
    <row r="399" spans="1:12" x14ac:dyDescent="0.2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</row>
    <row r="400" spans="1:12" x14ac:dyDescent="0.2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</row>
    <row r="401" spans="1:12" x14ac:dyDescent="0.2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</row>
    <row r="402" spans="1:12" x14ac:dyDescent="0.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</row>
    <row r="403" spans="1:12" x14ac:dyDescent="0.2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</row>
    <row r="404" spans="1:12" x14ac:dyDescent="0.2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</row>
    <row r="405" spans="1:12" x14ac:dyDescent="0.2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</row>
    <row r="406" spans="1:12" x14ac:dyDescent="0.2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</row>
    <row r="407" spans="1:12" x14ac:dyDescent="0.2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</row>
    <row r="408" spans="1:12" x14ac:dyDescent="0.2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</row>
    <row r="409" spans="1:12" x14ac:dyDescent="0.2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</row>
    <row r="410" spans="1:12" x14ac:dyDescent="0.2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</row>
    <row r="411" spans="1:12" x14ac:dyDescent="0.2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</row>
    <row r="412" spans="1:12" x14ac:dyDescent="0.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</row>
    <row r="413" spans="1:12" x14ac:dyDescent="0.2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</row>
    <row r="414" spans="1:12" x14ac:dyDescent="0.2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</row>
    <row r="415" spans="1:12" x14ac:dyDescent="0.2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</row>
    <row r="416" spans="1:12" x14ac:dyDescent="0.2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</row>
    <row r="417" spans="1:12" x14ac:dyDescent="0.2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</row>
    <row r="418" spans="1:12" x14ac:dyDescent="0.2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</row>
    <row r="419" spans="1:12" x14ac:dyDescent="0.2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</row>
    <row r="420" spans="1:12" x14ac:dyDescent="0.2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</row>
    <row r="421" spans="1:12" x14ac:dyDescent="0.2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</row>
    <row r="422" spans="1:12" x14ac:dyDescent="0.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</row>
    <row r="423" spans="1:12" x14ac:dyDescent="0.2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</row>
    <row r="424" spans="1:12" x14ac:dyDescent="0.2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</row>
    <row r="425" spans="1:12" x14ac:dyDescent="0.2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</row>
    <row r="426" spans="1:12" x14ac:dyDescent="0.2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</row>
    <row r="427" spans="1:12" x14ac:dyDescent="0.2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</row>
    <row r="428" spans="1:12" x14ac:dyDescent="0.2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</row>
    <row r="429" spans="1:12" x14ac:dyDescent="0.2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</row>
    <row r="430" spans="1:12" x14ac:dyDescent="0.2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</row>
    <row r="431" spans="1:12" x14ac:dyDescent="0.2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</row>
    <row r="432" spans="1:12" x14ac:dyDescent="0.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</row>
    <row r="433" spans="1:12" x14ac:dyDescent="0.2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</row>
    <row r="434" spans="1:12" x14ac:dyDescent="0.2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</row>
    <row r="435" spans="1:12" x14ac:dyDescent="0.2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</row>
    <row r="436" spans="1:12" x14ac:dyDescent="0.2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</row>
    <row r="437" spans="1:12" x14ac:dyDescent="0.2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</row>
    <row r="438" spans="1:12" x14ac:dyDescent="0.2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</row>
    <row r="439" spans="1:12" x14ac:dyDescent="0.2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</row>
    <row r="440" spans="1:12" x14ac:dyDescent="0.2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</row>
    <row r="441" spans="1:12" x14ac:dyDescent="0.2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</row>
    <row r="442" spans="1:12" x14ac:dyDescent="0.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</row>
    <row r="443" spans="1:12" x14ac:dyDescent="0.2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</row>
    <row r="444" spans="1:12" x14ac:dyDescent="0.2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</row>
    <row r="445" spans="1:12" x14ac:dyDescent="0.2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</row>
    <row r="446" spans="1:12" x14ac:dyDescent="0.2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</row>
    <row r="447" spans="1:12" x14ac:dyDescent="0.2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</row>
    <row r="448" spans="1:12" x14ac:dyDescent="0.2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</row>
    <row r="449" spans="1:12" x14ac:dyDescent="0.2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</row>
    <row r="450" spans="1:12" x14ac:dyDescent="0.2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</row>
    <row r="451" spans="1:12" x14ac:dyDescent="0.2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</row>
    <row r="452" spans="1:12" x14ac:dyDescent="0.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</row>
    <row r="453" spans="1:12" x14ac:dyDescent="0.2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</row>
    <row r="454" spans="1:12" x14ac:dyDescent="0.2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</row>
    <row r="455" spans="1:12" x14ac:dyDescent="0.2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</row>
    <row r="456" spans="1:12" x14ac:dyDescent="0.2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</row>
    <row r="457" spans="1:12" x14ac:dyDescent="0.2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</row>
    <row r="458" spans="1:12" x14ac:dyDescent="0.2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</row>
    <row r="459" spans="1:12" x14ac:dyDescent="0.2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</row>
    <row r="460" spans="1:12" x14ac:dyDescent="0.2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</row>
    <row r="461" spans="1:12" x14ac:dyDescent="0.2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</row>
    <row r="462" spans="1:12" x14ac:dyDescent="0.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</row>
    <row r="463" spans="1:12" x14ac:dyDescent="0.2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</row>
    <row r="464" spans="1:12" x14ac:dyDescent="0.2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</row>
    <row r="465" spans="1:12" x14ac:dyDescent="0.2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</row>
    <row r="466" spans="1:12" x14ac:dyDescent="0.2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</row>
    <row r="467" spans="1:12" x14ac:dyDescent="0.2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</row>
    <row r="468" spans="1:12" x14ac:dyDescent="0.2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</row>
    <row r="469" spans="1:12" x14ac:dyDescent="0.2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</row>
    <row r="470" spans="1:12" x14ac:dyDescent="0.2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</row>
    <row r="471" spans="1:12" x14ac:dyDescent="0.2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</row>
    <row r="472" spans="1:12" x14ac:dyDescent="0.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</row>
    <row r="473" spans="1:12" x14ac:dyDescent="0.2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</row>
    <row r="474" spans="1:12" x14ac:dyDescent="0.2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</row>
    <row r="475" spans="1:12" x14ac:dyDescent="0.2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</row>
    <row r="476" spans="1:12" x14ac:dyDescent="0.2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</row>
    <row r="477" spans="1:12" x14ac:dyDescent="0.2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</row>
    <row r="478" spans="1:12" x14ac:dyDescent="0.2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</row>
    <row r="479" spans="1:12" x14ac:dyDescent="0.2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</row>
    <row r="480" spans="1:12" x14ac:dyDescent="0.2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</row>
    <row r="481" spans="1:12" x14ac:dyDescent="0.2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</row>
    <row r="482" spans="1:12" x14ac:dyDescent="0.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</row>
    <row r="483" spans="1:12" x14ac:dyDescent="0.2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</row>
    <row r="484" spans="1:12" x14ac:dyDescent="0.2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</row>
    <row r="485" spans="1:12" x14ac:dyDescent="0.2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</row>
    <row r="486" spans="1:12" x14ac:dyDescent="0.2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</row>
    <row r="487" spans="1:12" x14ac:dyDescent="0.2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</row>
    <row r="488" spans="1:12" x14ac:dyDescent="0.2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</row>
    <row r="489" spans="1:12" x14ac:dyDescent="0.2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</row>
    <row r="490" spans="1:12" x14ac:dyDescent="0.2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</row>
    <row r="491" spans="1:12" x14ac:dyDescent="0.2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</row>
    <row r="492" spans="1:12" x14ac:dyDescent="0.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</row>
    <row r="493" spans="1:12" x14ac:dyDescent="0.2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</row>
    <row r="494" spans="1:12" x14ac:dyDescent="0.2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</row>
    <row r="495" spans="1:12" x14ac:dyDescent="0.2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</row>
    <row r="496" spans="1:12" x14ac:dyDescent="0.2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</row>
    <row r="497" spans="1:12" x14ac:dyDescent="0.2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</row>
    <row r="498" spans="1:12" x14ac:dyDescent="0.2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</row>
    <row r="499" spans="1:12" x14ac:dyDescent="0.2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</row>
    <row r="500" spans="1:12" x14ac:dyDescent="0.2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</row>
    <row r="501" spans="1:12" x14ac:dyDescent="0.2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</row>
    <row r="502" spans="1:12" x14ac:dyDescent="0.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</row>
    <row r="503" spans="1:12" x14ac:dyDescent="0.2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</row>
    <row r="504" spans="1:12" x14ac:dyDescent="0.2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</row>
    <row r="505" spans="1:12" x14ac:dyDescent="0.2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</row>
    <row r="506" spans="1:12" x14ac:dyDescent="0.2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</row>
    <row r="507" spans="1:12" x14ac:dyDescent="0.2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</row>
    <row r="508" spans="1:12" x14ac:dyDescent="0.2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</row>
    <row r="509" spans="1:12" x14ac:dyDescent="0.2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</row>
    <row r="510" spans="1:12" x14ac:dyDescent="0.2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</row>
    <row r="511" spans="1:12" x14ac:dyDescent="0.2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</row>
    <row r="512" spans="1:12" x14ac:dyDescent="0.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</row>
    <row r="513" spans="1:12" x14ac:dyDescent="0.2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</row>
    <row r="514" spans="1:12" x14ac:dyDescent="0.2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</row>
    <row r="515" spans="1:12" x14ac:dyDescent="0.2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</row>
    <row r="516" spans="1:12" x14ac:dyDescent="0.2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</row>
    <row r="517" spans="1:12" x14ac:dyDescent="0.2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</row>
    <row r="518" spans="1:12" x14ac:dyDescent="0.2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</row>
    <row r="519" spans="1:12" x14ac:dyDescent="0.2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</row>
    <row r="520" spans="1:12" x14ac:dyDescent="0.2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</row>
    <row r="521" spans="1:12" x14ac:dyDescent="0.2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</row>
    <row r="522" spans="1:12" x14ac:dyDescent="0.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</row>
    <row r="523" spans="1:12" x14ac:dyDescent="0.2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</row>
    <row r="524" spans="1:12" x14ac:dyDescent="0.2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</row>
    <row r="525" spans="1:12" x14ac:dyDescent="0.2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</row>
    <row r="526" spans="1:12" x14ac:dyDescent="0.2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</row>
    <row r="527" spans="1:12" x14ac:dyDescent="0.2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</row>
    <row r="528" spans="1:12" x14ac:dyDescent="0.2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</row>
    <row r="529" spans="1:12" x14ac:dyDescent="0.2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</row>
    <row r="530" spans="1:12" x14ac:dyDescent="0.2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</row>
    <row r="531" spans="1:12" x14ac:dyDescent="0.2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</row>
    <row r="532" spans="1:12" x14ac:dyDescent="0.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</row>
    <row r="533" spans="1:12" x14ac:dyDescent="0.2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</row>
    <row r="534" spans="1:12" x14ac:dyDescent="0.2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</row>
    <row r="535" spans="1:12" x14ac:dyDescent="0.2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</row>
    <row r="536" spans="1:12" x14ac:dyDescent="0.2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</row>
    <row r="537" spans="1:12" x14ac:dyDescent="0.2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</row>
    <row r="538" spans="1:12" x14ac:dyDescent="0.2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</row>
    <row r="539" spans="1:12" x14ac:dyDescent="0.2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</row>
    <row r="540" spans="1:12" x14ac:dyDescent="0.2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</row>
    <row r="541" spans="1:12" x14ac:dyDescent="0.2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</row>
    <row r="542" spans="1:12" x14ac:dyDescent="0.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</row>
    <row r="543" spans="1:12" x14ac:dyDescent="0.2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</row>
    <row r="544" spans="1:12" x14ac:dyDescent="0.2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</row>
    <row r="545" spans="1:12" x14ac:dyDescent="0.2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</row>
    <row r="546" spans="1:12" x14ac:dyDescent="0.2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</row>
    <row r="547" spans="1:12" x14ac:dyDescent="0.2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</row>
    <row r="548" spans="1:12" x14ac:dyDescent="0.2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</row>
    <row r="549" spans="1:12" x14ac:dyDescent="0.2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</row>
    <row r="550" spans="1:12" x14ac:dyDescent="0.2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</row>
    <row r="551" spans="1:12" x14ac:dyDescent="0.2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</row>
    <row r="552" spans="1:12" x14ac:dyDescent="0.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</row>
    <row r="553" spans="1:12" x14ac:dyDescent="0.2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</row>
    <row r="554" spans="1:12" x14ac:dyDescent="0.2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</row>
    <row r="555" spans="1:12" x14ac:dyDescent="0.2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</row>
    <row r="556" spans="1:12" x14ac:dyDescent="0.2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</row>
    <row r="557" spans="1:12" x14ac:dyDescent="0.2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</row>
    <row r="558" spans="1:12" x14ac:dyDescent="0.2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</row>
    <row r="559" spans="1:12" x14ac:dyDescent="0.2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</row>
    <row r="560" spans="1:12" x14ac:dyDescent="0.2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</row>
    <row r="561" spans="1:12" x14ac:dyDescent="0.2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</row>
    <row r="562" spans="1:12" x14ac:dyDescent="0.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</row>
    <row r="563" spans="1:12" x14ac:dyDescent="0.2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</row>
    <row r="564" spans="1:12" x14ac:dyDescent="0.2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</row>
    <row r="565" spans="1:12" x14ac:dyDescent="0.2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</row>
    <row r="566" spans="1:12" x14ac:dyDescent="0.2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</row>
    <row r="567" spans="1:12" x14ac:dyDescent="0.2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</row>
    <row r="568" spans="1:12" x14ac:dyDescent="0.2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</row>
    <row r="569" spans="1:12" x14ac:dyDescent="0.2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</row>
    <row r="570" spans="1:12" x14ac:dyDescent="0.2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</row>
    <row r="571" spans="1:12" x14ac:dyDescent="0.2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</row>
    <row r="572" spans="1:12" x14ac:dyDescent="0.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</row>
    <row r="573" spans="1:12" x14ac:dyDescent="0.2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</row>
    <row r="574" spans="1:12" x14ac:dyDescent="0.2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</row>
    <row r="575" spans="1:12" x14ac:dyDescent="0.2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</row>
    <row r="576" spans="1:12" x14ac:dyDescent="0.2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</row>
    <row r="577" spans="1:12" x14ac:dyDescent="0.2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</row>
    <row r="578" spans="1:12" x14ac:dyDescent="0.2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</row>
    <row r="579" spans="1:12" x14ac:dyDescent="0.2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</row>
    <row r="580" spans="1:12" x14ac:dyDescent="0.2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</row>
    <row r="581" spans="1:12" x14ac:dyDescent="0.2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</row>
    <row r="582" spans="1:12" x14ac:dyDescent="0.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</row>
    <row r="583" spans="1:12" x14ac:dyDescent="0.2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</row>
    <row r="584" spans="1:12" x14ac:dyDescent="0.2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</row>
    <row r="585" spans="1:12" x14ac:dyDescent="0.2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</row>
    <row r="586" spans="1:12" x14ac:dyDescent="0.2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</row>
    <row r="587" spans="1:12" x14ac:dyDescent="0.2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</row>
    <row r="588" spans="1:12" x14ac:dyDescent="0.2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</row>
    <row r="589" spans="1:12" x14ac:dyDescent="0.2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</row>
    <row r="590" spans="1:12" x14ac:dyDescent="0.2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</row>
    <row r="591" spans="1:12" x14ac:dyDescent="0.2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</row>
    <row r="592" spans="1:12" x14ac:dyDescent="0.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</row>
    <row r="593" spans="1:12" x14ac:dyDescent="0.2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</row>
    <row r="594" spans="1:12" x14ac:dyDescent="0.2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</row>
    <row r="595" spans="1:12" x14ac:dyDescent="0.2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</row>
    <row r="596" spans="1:12" x14ac:dyDescent="0.2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</row>
    <row r="597" spans="1:12" x14ac:dyDescent="0.2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</row>
    <row r="598" spans="1:12" x14ac:dyDescent="0.2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</row>
    <row r="599" spans="1:12" x14ac:dyDescent="0.2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</row>
    <row r="600" spans="1:12" x14ac:dyDescent="0.2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</row>
    <row r="601" spans="1:12" x14ac:dyDescent="0.2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</row>
    <row r="602" spans="1:12" x14ac:dyDescent="0.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</row>
    <row r="603" spans="1:12" x14ac:dyDescent="0.2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</row>
    <row r="604" spans="1:12" x14ac:dyDescent="0.2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</row>
    <row r="605" spans="1:12" x14ac:dyDescent="0.2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</row>
    <row r="606" spans="1:12" x14ac:dyDescent="0.2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</row>
    <row r="607" spans="1:12" x14ac:dyDescent="0.2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</row>
    <row r="608" spans="1:12" x14ac:dyDescent="0.2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</row>
    <row r="609" spans="1:12" x14ac:dyDescent="0.2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</row>
    <row r="610" spans="1:12" x14ac:dyDescent="0.2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</row>
    <row r="611" spans="1:12" x14ac:dyDescent="0.2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</row>
    <row r="612" spans="1:12" x14ac:dyDescent="0.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</row>
    <row r="613" spans="1:12" x14ac:dyDescent="0.2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</row>
    <row r="614" spans="1:12" x14ac:dyDescent="0.2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</row>
    <row r="615" spans="1:12" x14ac:dyDescent="0.2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</row>
    <row r="616" spans="1:12" x14ac:dyDescent="0.2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</row>
    <row r="617" spans="1:12" x14ac:dyDescent="0.2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</row>
    <row r="618" spans="1:12" x14ac:dyDescent="0.2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</row>
    <row r="619" spans="1:12" x14ac:dyDescent="0.2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</row>
    <row r="620" spans="1:12" x14ac:dyDescent="0.2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</row>
    <row r="621" spans="1:12" x14ac:dyDescent="0.2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</row>
    <row r="622" spans="1:12" x14ac:dyDescent="0.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</row>
    <row r="623" spans="1:12" x14ac:dyDescent="0.2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</row>
    <row r="624" spans="1:12" x14ac:dyDescent="0.2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</row>
    <row r="625" spans="1:12" x14ac:dyDescent="0.2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</row>
    <row r="626" spans="1:12" x14ac:dyDescent="0.2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</row>
    <row r="627" spans="1:12" x14ac:dyDescent="0.2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</row>
    <row r="628" spans="1:12" x14ac:dyDescent="0.2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</row>
    <row r="629" spans="1:12" x14ac:dyDescent="0.2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</row>
    <row r="630" spans="1:12" x14ac:dyDescent="0.2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</row>
    <row r="631" spans="1:12" x14ac:dyDescent="0.2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</row>
    <row r="632" spans="1:12" x14ac:dyDescent="0.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</row>
    <row r="633" spans="1:12" x14ac:dyDescent="0.2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</row>
    <row r="634" spans="1:12" x14ac:dyDescent="0.2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</row>
    <row r="635" spans="1:12" x14ac:dyDescent="0.2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</row>
    <row r="636" spans="1:12" x14ac:dyDescent="0.2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</row>
    <row r="637" spans="1:12" x14ac:dyDescent="0.2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</row>
    <row r="638" spans="1:12" x14ac:dyDescent="0.2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</row>
    <row r="639" spans="1:12" x14ac:dyDescent="0.2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</row>
    <row r="640" spans="1:12" x14ac:dyDescent="0.2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</row>
    <row r="641" spans="1:12" x14ac:dyDescent="0.2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</row>
    <row r="642" spans="1:12" x14ac:dyDescent="0.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</row>
    <row r="643" spans="1:12" x14ac:dyDescent="0.2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</row>
    <row r="644" spans="1:12" x14ac:dyDescent="0.2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</row>
    <row r="645" spans="1:12" x14ac:dyDescent="0.2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</row>
    <row r="646" spans="1:12" x14ac:dyDescent="0.2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</row>
    <row r="647" spans="1:12" x14ac:dyDescent="0.2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</row>
    <row r="648" spans="1:12" x14ac:dyDescent="0.2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</row>
    <row r="649" spans="1:12" x14ac:dyDescent="0.2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</row>
    <row r="650" spans="1:12" x14ac:dyDescent="0.2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</row>
    <row r="651" spans="1:12" x14ac:dyDescent="0.2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</row>
    <row r="652" spans="1:12" x14ac:dyDescent="0.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</row>
    <row r="653" spans="1:12" x14ac:dyDescent="0.2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</row>
    <row r="654" spans="1:12" x14ac:dyDescent="0.2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</row>
    <row r="655" spans="1:12" x14ac:dyDescent="0.2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</row>
    <row r="656" spans="1:12" x14ac:dyDescent="0.2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</row>
    <row r="657" spans="1:12" x14ac:dyDescent="0.2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</row>
    <row r="658" spans="1:12" x14ac:dyDescent="0.2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</row>
    <row r="659" spans="1:12" x14ac:dyDescent="0.2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</row>
    <row r="660" spans="1:12" x14ac:dyDescent="0.2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</row>
    <row r="661" spans="1:12" x14ac:dyDescent="0.2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</row>
    <row r="662" spans="1:12" x14ac:dyDescent="0.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</row>
    <row r="663" spans="1:12" x14ac:dyDescent="0.2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</row>
    <row r="664" spans="1:12" x14ac:dyDescent="0.2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</row>
    <row r="665" spans="1:12" x14ac:dyDescent="0.2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</row>
    <row r="666" spans="1:12" x14ac:dyDescent="0.2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</row>
    <row r="667" spans="1:12" x14ac:dyDescent="0.2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</row>
    <row r="668" spans="1:12" x14ac:dyDescent="0.2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</row>
    <row r="669" spans="1:12" x14ac:dyDescent="0.2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</row>
    <row r="670" spans="1:12" x14ac:dyDescent="0.2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</row>
    <row r="671" spans="1:12" x14ac:dyDescent="0.2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</row>
    <row r="672" spans="1:12" x14ac:dyDescent="0.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</row>
    <row r="673" spans="1:12" x14ac:dyDescent="0.2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</row>
    <row r="674" spans="1:12" x14ac:dyDescent="0.2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</row>
    <row r="675" spans="1:12" x14ac:dyDescent="0.2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</row>
    <row r="676" spans="1:12" x14ac:dyDescent="0.2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</row>
    <row r="677" spans="1:12" x14ac:dyDescent="0.2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</row>
    <row r="678" spans="1:12" x14ac:dyDescent="0.2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</row>
    <row r="679" spans="1:12" x14ac:dyDescent="0.2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</row>
    <row r="680" spans="1:12" x14ac:dyDescent="0.2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</row>
    <row r="681" spans="1:12" x14ac:dyDescent="0.2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</row>
    <row r="682" spans="1:12" x14ac:dyDescent="0.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</row>
    <row r="683" spans="1:12" x14ac:dyDescent="0.2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</row>
    <row r="684" spans="1:12" x14ac:dyDescent="0.2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</row>
    <row r="685" spans="1:12" x14ac:dyDescent="0.2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</row>
    <row r="686" spans="1:12" x14ac:dyDescent="0.2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</row>
    <row r="687" spans="1:12" x14ac:dyDescent="0.2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</row>
    <row r="688" spans="1:12" x14ac:dyDescent="0.2"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</row>
    <row r="689" spans="2:12" x14ac:dyDescent="0.2"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</row>
    <row r="690" spans="2:12" x14ac:dyDescent="0.2"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</row>
    <row r="691" spans="2:12" x14ac:dyDescent="0.2"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</row>
    <row r="692" spans="2:12" x14ac:dyDescent="0.2"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</row>
    <row r="693" spans="2:12" x14ac:dyDescent="0.2"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</row>
    <row r="694" spans="2:12" x14ac:dyDescent="0.2"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</row>
    <row r="695" spans="2:12" x14ac:dyDescent="0.2"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</row>
    <row r="696" spans="2:12" x14ac:dyDescent="0.2"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</row>
    <row r="697" spans="2:12" x14ac:dyDescent="0.2"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</row>
    <row r="698" spans="2:12" x14ac:dyDescent="0.2"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</row>
    <row r="699" spans="2:12" x14ac:dyDescent="0.2"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</row>
    <row r="700" spans="2:12" x14ac:dyDescent="0.2"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</row>
    <row r="701" spans="2:12" x14ac:dyDescent="0.2"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</row>
    <row r="702" spans="2:12" x14ac:dyDescent="0.2"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</row>
    <row r="703" spans="2:12" x14ac:dyDescent="0.2"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</row>
    <row r="704" spans="2:12" x14ac:dyDescent="0.2"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</row>
    <row r="705" spans="2:12" x14ac:dyDescent="0.2"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</row>
    <row r="706" spans="2:12" x14ac:dyDescent="0.2"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</row>
    <row r="707" spans="2:12" x14ac:dyDescent="0.2"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</row>
    <row r="708" spans="2:12" x14ac:dyDescent="0.2"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</row>
    <row r="709" spans="2:12" x14ac:dyDescent="0.2"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</row>
    <row r="710" spans="2:12" x14ac:dyDescent="0.2"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</row>
    <row r="711" spans="2:12" x14ac:dyDescent="0.2"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</row>
    <row r="712" spans="2:12" x14ac:dyDescent="0.2"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</row>
    <row r="713" spans="2:12" x14ac:dyDescent="0.2"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</row>
    <row r="714" spans="2:12" x14ac:dyDescent="0.2"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</row>
    <row r="715" spans="2:12" x14ac:dyDescent="0.2"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</row>
    <row r="716" spans="2:12" x14ac:dyDescent="0.2"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</row>
    <row r="717" spans="2:12" x14ac:dyDescent="0.2"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</row>
    <row r="718" spans="2:12" x14ac:dyDescent="0.2"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</row>
    <row r="719" spans="2:12" x14ac:dyDescent="0.2"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</row>
    <row r="720" spans="2:12" x14ac:dyDescent="0.2"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</row>
    <row r="721" spans="2:12" x14ac:dyDescent="0.2"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</row>
    <row r="722" spans="2:12" x14ac:dyDescent="0.2"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</row>
    <row r="723" spans="2:12" x14ac:dyDescent="0.2"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</row>
    <row r="724" spans="2:12" x14ac:dyDescent="0.2"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</row>
    <row r="725" spans="2:12" x14ac:dyDescent="0.2"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</row>
    <row r="726" spans="2:12" x14ac:dyDescent="0.2"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</row>
    <row r="727" spans="2:12" x14ac:dyDescent="0.2"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</row>
    <row r="728" spans="2:12" x14ac:dyDescent="0.2"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</row>
    <row r="729" spans="2:12" x14ac:dyDescent="0.2"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</row>
    <row r="730" spans="2:12" x14ac:dyDescent="0.2"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</row>
    <row r="731" spans="2:12" x14ac:dyDescent="0.2"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</row>
    <row r="732" spans="2:12" x14ac:dyDescent="0.2"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</row>
    <row r="733" spans="2:12" x14ac:dyDescent="0.2"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</row>
    <row r="734" spans="2:12" x14ac:dyDescent="0.2"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</row>
    <row r="735" spans="2:12" x14ac:dyDescent="0.2"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</row>
    <row r="736" spans="2:12" x14ac:dyDescent="0.2"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</row>
    <row r="737" spans="2:12" x14ac:dyDescent="0.2"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</row>
    <row r="738" spans="2:12" x14ac:dyDescent="0.2"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</row>
    <row r="739" spans="2:12" x14ac:dyDescent="0.2"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</row>
    <row r="740" spans="2:12" x14ac:dyDescent="0.2"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</row>
    <row r="741" spans="2:12" x14ac:dyDescent="0.2"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</row>
    <row r="742" spans="2:12" x14ac:dyDescent="0.2"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</row>
    <row r="743" spans="2:12" x14ac:dyDescent="0.2"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</row>
    <row r="744" spans="2:12" x14ac:dyDescent="0.2"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</row>
    <row r="745" spans="2:12" x14ac:dyDescent="0.2"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</row>
    <row r="746" spans="2:12" x14ac:dyDescent="0.2"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</row>
    <row r="747" spans="2:12" x14ac:dyDescent="0.2"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</row>
    <row r="748" spans="2:12" x14ac:dyDescent="0.2"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</row>
    <row r="749" spans="2:12" x14ac:dyDescent="0.2"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</row>
    <row r="750" spans="2:12" x14ac:dyDescent="0.2"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</row>
    <row r="751" spans="2:12" x14ac:dyDescent="0.2"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</row>
    <row r="752" spans="2:12" x14ac:dyDescent="0.2"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</row>
    <row r="753" spans="2:12" x14ac:dyDescent="0.2"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</row>
    <row r="754" spans="2:12" x14ac:dyDescent="0.2"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</row>
    <row r="755" spans="2:12" x14ac:dyDescent="0.2"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</row>
    <row r="756" spans="2:12" x14ac:dyDescent="0.2"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</row>
    <row r="757" spans="2:12" x14ac:dyDescent="0.2"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</row>
    <row r="758" spans="2:12" x14ac:dyDescent="0.2"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</row>
    <row r="759" spans="2:12" x14ac:dyDescent="0.2"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</row>
    <row r="760" spans="2:12" x14ac:dyDescent="0.2"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</row>
    <row r="761" spans="2:12" x14ac:dyDescent="0.2"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</row>
    <row r="762" spans="2:12" x14ac:dyDescent="0.2"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</row>
    <row r="763" spans="2:12" x14ac:dyDescent="0.2"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</row>
    <row r="764" spans="2:12" x14ac:dyDescent="0.2"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</row>
    <row r="765" spans="2:12" x14ac:dyDescent="0.2"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</row>
    <row r="766" spans="2:12" x14ac:dyDescent="0.2"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</row>
    <row r="767" spans="2:12" x14ac:dyDescent="0.2"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</row>
    <row r="768" spans="2:12" x14ac:dyDescent="0.2"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</row>
    <row r="769" spans="2:12" x14ac:dyDescent="0.2"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</row>
    <row r="770" spans="2:12" x14ac:dyDescent="0.2"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</row>
    <row r="771" spans="2:12" x14ac:dyDescent="0.2"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</row>
    <row r="772" spans="2:12" x14ac:dyDescent="0.2"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</row>
  </sheetData>
  <mergeCells count="16">
    <mergeCell ref="B10:B11"/>
    <mergeCell ref="K10:K11"/>
    <mergeCell ref="C10:C11"/>
    <mergeCell ref="D10:D11"/>
    <mergeCell ref="E10:E11"/>
    <mergeCell ref="J10:J11"/>
    <mergeCell ref="A5:L5"/>
    <mergeCell ref="A6:L6"/>
    <mergeCell ref="A8:A11"/>
    <mergeCell ref="F10:F11"/>
    <mergeCell ref="G10:G11"/>
    <mergeCell ref="H10:H11"/>
    <mergeCell ref="I10:I11"/>
    <mergeCell ref="B8:F9"/>
    <mergeCell ref="G8:K9"/>
    <mergeCell ref="L8:L11"/>
  </mergeCells>
  <phoneticPr fontId="2" type="noConversion"/>
  <hyperlinks>
    <hyperlink ref="A1" location="ICINDEKILER!A1" display="İçindekiler"/>
    <hyperlink ref="A2" location="CONTENTS!A1" display="Contents"/>
  </hyperlinks>
  <printOptions horizontalCentered="1" verticalCentered="1"/>
  <pageMargins left="0.23" right="0.22" top="0.22" bottom="0.47" header="0.14000000000000001" footer="0.34"/>
  <pageSetup paperSize="9" scale="66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0"/>
  <sheetViews>
    <sheetView showGridLines="0" workbookViewId="0">
      <selection activeCell="A2" sqref="A2"/>
    </sheetView>
  </sheetViews>
  <sheetFormatPr defaultRowHeight="12.75" x14ac:dyDescent="0.2"/>
  <cols>
    <col min="1" max="1" width="22.140625" customWidth="1"/>
    <col min="2" max="2" width="15.28515625" bestFit="1" customWidth="1"/>
    <col min="3" max="3" width="16.42578125" bestFit="1" customWidth="1"/>
    <col min="4" max="4" width="16.85546875" bestFit="1" customWidth="1"/>
    <col min="5" max="5" width="12.28515625" bestFit="1" customWidth="1"/>
    <col min="6" max="6" width="14.85546875" bestFit="1" customWidth="1"/>
    <col min="7" max="7" width="16.42578125" bestFit="1" customWidth="1"/>
    <col min="8" max="8" width="15.42578125" bestFit="1" customWidth="1"/>
    <col min="9" max="9" width="11.140625" bestFit="1" customWidth="1"/>
    <col min="10" max="10" width="9.85546875" bestFit="1" customWidth="1"/>
  </cols>
  <sheetData>
    <row r="1" spans="1:12" x14ac:dyDescent="0.2">
      <c r="A1" s="519" t="s">
        <v>185</v>
      </c>
    </row>
    <row r="2" spans="1:12" x14ac:dyDescent="0.2">
      <c r="A2" s="519" t="s">
        <v>2786</v>
      </c>
    </row>
    <row r="3" spans="1:12" x14ac:dyDescent="0.2">
      <c r="A3" s="1" t="s">
        <v>2556</v>
      </c>
      <c r="B3" s="188"/>
      <c r="C3" s="188"/>
      <c r="D3" s="188"/>
      <c r="E3" s="188"/>
      <c r="F3" s="188"/>
      <c r="G3" s="188"/>
      <c r="H3" s="188"/>
      <c r="I3" s="188"/>
      <c r="J3" s="189" t="s">
        <v>2557</v>
      </c>
    </row>
    <row r="4" spans="1:12" s="2" customFormat="1" x14ac:dyDescent="0.2">
      <c r="B4" s="9"/>
      <c r="C4" s="9"/>
      <c r="D4" s="9"/>
      <c r="E4" s="9"/>
      <c r="F4" s="9"/>
      <c r="G4" s="9"/>
      <c r="H4" s="9"/>
      <c r="I4" s="9"/>
    </row>
    <row r="5" spans="1:12" s="2" customFormat="1" ht="13.5" customHeight="1" x14ac:dyDescent="0.2">
      <c r="A5" s="718" t="s">
        <v>2073</v>
      </c>
      <c r="B5" s="718"/>
      <c r="C5" s="718"/>
      <c r="D5" s="718"/>
      <c r="E5" s="718"/>
      <c r="F5" s="718"/>
      <c r="G5" s="718"/>
      <c r="H5" s="718"/>
      <c r="I5" s="718"/>
      <c r="J5" s="718"/>
      <c r="K5" s="9"/>
    </row>
    <row r="6" spans="1:12" s="2" customFormat="1" ht="12.75" customHeight="1" x14ac:dyDescent="0.2">
      <c r="A6" s="719" t="s">
        <v>2773</v>
      </c>
      <c r="B6" s="658"/>
      <c r="C6" s="658"/>
      <c r="D6" s="658"/>
      <c r="E6" s="658"/>
      <c r="F6" s="658"/>
      <c r="G6" s="658"/>
      <c r="H6" s="658"/>
      <c r="I6" s="658"/>
      <c r="J6" s="658"/>
      <c r="K6" s="9"/>
    </row>
    <row r="7" spans="1:12" s="2" customFormat="1" ht="13.5" thickBot="1" x14ac:dyDescent="0.25">
      <c r="A7" s="190"/>
      <c r="B7" s="188"/>
      <c r="C7" s="188"/>
      <c r="D7" s="188"/>
      <c r="E7" s="188"/>
      <c r="F7" s="188"/>
      <c r="G7" s="188"/>
      <c r="H7" s="188"/>
      <c r="I7" s="188"/>
      <c r="J7" s="188"/>
      <c r="K7" s="9"/>
    </row>
    <row r="8" spans="1:12" s="2" customFormat="1" ht="25.5" customHeight="1" thickBot="1" x14ac:dyDescent="0.25">
      <c r="A8" s="702" t="s">
        <v>2424</v>
      </c>
      <c r="B8" s="720" t="s">
        <v>2558</v>
      </c>
      <c r="C8" s="721"/>
      <c r="D8" s="721"/>
      <c r="E8" s="721"/>
      <c r="F8" s="720" t="s">
        <v>2559</v>
      </c>
      <c r="G8" s="721"/>
      <c r="H8" s="721"/>
      <c r="I8" s="721"/>
      <c r="J8" s="722"/>
      <c r="K8" s="191"/>
    </row>
    <row r="9" spans="1:12" s="2" customFormat="1" x14ac:dyDescent="0.2">
      <c r="A9" s="703"/>
      <c r="B9" s="621" t="s">
        <v>2560</v>
      </c>
      <c r="C9" s="621" t="s">
        <v>2561</v>
      </c>
      <c r="D9" s="654" t="s">
        <v>2120</v>
      </c>
      <c r="E9" s="621" t="s">
        <v>2562</v>
      </c>
      <c r="F9" s="621" t="s">
        <v>2563</v>
      </c>
      <c r="G9" s="621" t="s">
        <v>2561</v>
      </c>
      <c r="H9" s="621" t="s">
        <v>2564</v>
      </c>
      <c r="I9" s="621" t="s">
        <v>768</v>
      </c>
      <c r="J9" s="621" t="s">
        <v>2565</v>
      </c>
    </row>
    <row r="10" spans="1:12" s="2" customFormat="1" x14ac:dyDescent="0.2">
      <c r="A10" s="703"/>
      <c r="B10" s="621"/>
      <c r="C10" s="621"/>
      <c r="D10" s="654"/>
      <c r="E10" s="621"/>
      <c r="F10" s="621"/>
      <c r="G10" s="621"/>
      <c r="H10" s="621"/>
      <c r="I10" s="621"/>
      <c r="J10" s="621"/>
    </row>
    <row r="11" spans="1:12" s="2" customFormat="1" ht="13.5" thickBot="1" x14ac:dyDescent="0.25">
      <c r="A11" s="723"/>
      <c r="B11" s="626"/>
      <c r="C11" s="626"/>
      <c r="D11" s="656"/>
      <c r="E11" s="626"/>
      <c r="F11" s="626"/>
      <c r="G11" s="626"/>
      <c r="H11" s="626"/>
      <c r="I11" s="626"/>
      <c r="J11" s="626"/>
    </row>
    <row r="12" spans="1:12" x14ac:dyDescent="0.2">
      <c r="A12" s="316" t="s">
        <v>2508</v>
      </c>
      <c r="B12" s="316"/>
      <c r="C12" s="316"/>
      <c r="D12" s="316"/>
      <c r="E12" s="316"/>
      <c r="F12" s="316"/>
      <c r="G12" s="316"/>
      <c r="H12" s="316"/>
      <c r="I12" s="316"/>
      <c r="J12" s="316"/>
      <c r="K12" s="25"/>
      <c r="L12" s="25"/>
    </row>
    <row r="13" spans="1:12" x14ac:dyDescent="0.2">
      <c r="A13" s="70" t="s">
        <v>398</v>
      </c>
      <c r="B13" s="70">
        <v>2459</v>
      </c>
      <c r="C13" s="70">
        <v>2846</v>
      </c>
      <c r="D13" s="70">
        <v>369</v>
      </c>
      <c r="E13" s="70">
        <v>5674</v>
      </c>
      <c r="F13" s="70">
        <v>378</v>
      </c>
      <c r="G13" s="70">
        <v>23</v>
      </c>
      <c r="H13" s="70">
        <v>3</v>
      </c>
      <c r="I13" s="70">
        <v>404</v>
      </c>
      <c r="J13" s="70">
        <v>6078</v>
      </c>
      <c r="K13" s="25"/>
      <c r="L13" s="25"/>
    </row>
    <row r="14" spans="1:12" x14ac:dyDescent="0.2">
      <c r="A14" s="70" t="s">
        <v>399</v>
      </c>
      <c r="B14" s="70">
        <v>20074</v>
      </c>
      <c r="C14" s="70">
        <v>24910</v>
      </c>
      <c r="D14" s="70">
        <v>4087</v>
      </c>
      <c r="E14" s="70">
        <v>49071</v>
      </c>
      <c r="F14" s="70">
        <v>11838</v>
      </c>
      <c r="G14" s="70">
        <v>1849</v>
      </c>
      <c r="H14" s="70">
        <v>408</v>
      </c>
      <c r="I14" s="70">
        <v>14095</v>
      </c>
      <c r="J14" s="70">
        <v>63166</v>
      </c>
      <c r="K14" s="25"/>
      <c r="L14" s="25"/>
    </row>
    <row r="15" spans="1:12" x14ac:dyDescent="0.2">
      <c r="A15" s="70" t="s">
        <v>400</v>
      </c>
      <c r="B15" s="70">
        <v>15611</v>
      </c>
      <c r="C15" s="70">
        <v>24897</v>
      </c>
      <c r="D15" s="70">
        <v>6916</v>
      </c>
      <c r="E15" s="70">
        <v>47424</v>
      </c>
      <c r="F15" s="70">
        <v>5837</v>
      </c>
      <c r="G15" s="70">
        <v>3445</v>
      </c>
      <c r="H15" s="70">
        <v>1674</v>
      </c>
      <c r="I15" s="70">
        <v>10956</v>
      </c>
      <c r="J15" s="70">
        <v>58380</v>
      </c>
      <c r="K15" s="25"/>
      <c r="L15" s="25"/>
    </row>
    <row r="16" spans="1:12" x14ac:dyDescent="0.2">
      <c r="A16" s="70" t="s">
        <v>401</v>
      </c>
      <c r="B16" s="70">
        <v>8557</v>
      </c>
      <c r="C16" s="70">
        <v>13565</v>
      </c>
      <c r="D16" s="70">
        <v>5237</v>
      </c>
      <c r="E16" s="70">
        <v>27359</v>
      </c>
      <c r="F16" s="70">
        <v>1592</v>
      </c>
      <c r="G16" s="70">
        <v>1071</v>
      </c>
      <c r="H16" s="70">
        <v>779</v>
      </c>
      <c r="I16" s="70">
        <v>3442</v>
      </c>
      <c r="J16" s="70">
        <v>30801</v>
      </c>
      <c r="K16" s="25"/>
      <c r="L16" s="25"/>
    </row>
    <row r="17" spans="1:19" x14ac:dyDescent="0.2">
      <c r="A17" s="70" t="s">
        <v>402</v>
      </c>
      <c r="B17" s="70">
        <v>1869</v>
      </c>
      <c r="C17" s="70">
        <v>2845</v>
      </c>
      <c r="D17" s="70">
        <v>1423</v>
      </c>
      <c r="E17" s="70">
        <v>6137</v>
      </c>
      <c r="F17" s="70">
        <v>130</v>
      </c>
      <c r="G17" s="70">
        <v>169</v>
      </c>
      <c r="H17" s="70">
        <v>207</v>
      </c>
      <c r="I17" s="70">
        <v>506</v>
      </c>
      <c r="J17" s="70">
        <v>6643</v>
      </c>
      <c r="K17" s="25"/>
      <c r="L17" s="25"/>
    </row>
    <row r="18" spans="1:19" x14ac:dyDescent="0.2">
      <c r="A18" s="70" t="s">
        <v>403</v>
      </c>
      <c r="B18" s="70">
        <v>48570</v>
      </c>
      <c r="C18" s="70">
        <v>69063</v>
      </c>
      <c r="D18" s="70">
        <v>18032</v>
      </c>
      <c r="E18" s="70">
        <v>135665</v>
      </c>
      <c r="F18" s="70">
        <v>19775</v>
      </c>
      <c r="G18" s="70">
        <v>6557</v>
      </c>
      <c r="H18" s="70">
        <v>3071</v>
      </c>
      <c r="I18" s="70">
        <v>29403</v>
      </c>
      <c r="J18" s="70">
        <v>165068</v>
      </c>
      <c r="K18" s="25"/>
      <c r="L18" s="25"/>
    </row>
    <row r="19" spans="1:19" x14ac:dyDescent="0.2">
      <c r="A19" s="317" t="s">
        <v>2510</v>
      </c>
      <c r="B19" s="317"/>
      <c r="C19" s="317"/>
      <c r="D19" s="317"/>
      <c r="E19" s="317"/>
      <c r="F19" s="317"/>
      <c r="G19" s="317"/>
      <c r="H19" s="317"/>
      <c r="I19" s="317"/>
      <c r="J19" s="317"/>
      <c r="K19" s="25"/>
      <c r="L19" s="25"/>
    </row>
    <row r="20" spans="1:19" x14ac:dyDescent="0.2">
      <c r="A20" s="70" t="s">
        <v>398</v>
      </c>
      <c r="B20" s="70">
        <v>8236</v>
      </c>
      <c r="C20" s="70">
        <v>3784</v>
      </c>
      <c r="D20" s="70">
        <v>354</v>
      </c>
      <c r="E20" s="70">
        <v>12374</v>
      </c>
      <c r="F20" s="70">
        <v>2896</v>
      </c>
      <c r="G20" s="70">
        <v>232</v>
      </c>
      <c r="H20" s="70">
        <v>22</v>
      </c>
      <c r="I20" s="70">
        <v>3150</v>
      </c>
      <c r="J20" s="70">
        <v>15524</v>
      </c>
      <c r="K20" s="25"/>
      <c r="L20" s="25"/>
      <c r="S20" s="193"/>
    </row>
    <row r="21" spans="1:19" x14ac:dyDescent="0.2">
      <c r="A21" s="70" t="s">
        <v>399</v>
      </c>
      <c r="B21" s="70">
        <v>33269</v>
      </c>
      <c r="C21" s="70">
        <v>21011</v>
      </c>
      <c r="D21" s="70">
        <v>2915</v>
      </c>
      <c r="E21" s="70">
        <v>57195</v>
      </c>
      <c r="F21" s="70">
        <v>16211</v>
      </c>
      <c r="G21" s="70">
        <v>3122</v>
      </c>
      <c r="H21" s="70">
        <v>1126</v>
      </c>
      <c r="I21" s="70">
        <v>20459</v>
      </c>
      <c r="J21" s="70">
        <v>77654</v>
      </c>
      <c r="K21" s="25"/>
      <c r="L21" s="25"/>
    </row>
    <row r="22" spans="1:19" x14ac:dyDescent="0.2">
      <c r="A22" s="70" t="s">
        <v>400</v>
      </c>
      <c r="B22" s="70">
        <v>24589</v>
      </c>
      <c r="C22" s="70">
        <v>23385</v>
      </c>
      <c r="D22" s="70">
        <v>5584</v>
      </c>
      <c r="E22" s="70">
        <v>53558</v>
      </c>
      <c r="F22" s="70">
        <v>9450</v>
      </c>
      <c r="G22" s="70">
        <v>2632</v>
      </c>
      <c r="H22" s="70">
        <v>1299</v>
      </c>
      <c r="I22" s="70">
        <v>13381</v>
      </c>
      <c r="J22" s="70">
        <v>66939</v>
      </c>
      <c r="K22" s="25"/>
      <c r="L22" s="25"/>
    </row>
    <row r="23" spans="1:19" x14ac:dyDescent="0.2">
      <c r="A23" s="70" t="s">
        <v>401</v>
      </c>
      <c r="B23" s="70">
        <v>11627</v>
      </c>
      <c r="C23" s="70">
        <v>14881</v>
      </c>
      <c r="D23" s="70">
        <v>4827</v>
      </c>
      <c r="E23" s="70">
        <v>31335</v>
      </c>
      <c r="F23" s="70">
        <v>3985</v>
      </c>
      <c r="G23" s="70">
        <v>1092</v>
      </c>
      <c r="H23" s="70">
        <v>681</v>
      </c>
      <c r="I23" s="70">
        <v>5758</v>
      </c>
      <c r="J23" s="70">
        <v>37093</v>
      </c>
      <c r="K23" s="25"/>
      <c r="L23" s="25"/>
    </row>
    <row r="24" spans="1:19" x14ac:dyDescent="0.2">
      <c r="A24" s="70" t="s">
        <v>402</v>
      </c>
      <c r="B24" s="70">
        <v>2371</v>
      </c>
      <c r="C24" s="70">
        <v>3141</v>
      </c>
      <c r="D24" s="70">
        <v>1324</v>
      </c>
      <c r="E24" s="70">
        <v>6836</v>
      </c>
      <c r="F24" s="70">
        <v>576</v>
      </c>
      <c r="G24" s="70">
        <v>130</v>
      </c>
      <c r="H24" s="70">
        <v>138</v>
      </c>
      <c r="I24" s="70">
        <v>844</v>
      </c>
      <c r="J24" s="70">
        <v>7680</v>
      </c>
      <c r="K24" s="25"/>
      <c r="L24" s="25"/>
    </row>
    <row r="25" spans="1:19" x14ac:dyDescent="0.2">
      <c r="A25" s="70" t="s">
        <v>403</v>
      </c>
      <c r="B25" s="70">
        <v>80092</v>
      </c>
      <c r="C25" s="70">
        <v>66202</v>
      </c>
      <c r="D25" s="70">
        <v>15004</v>
      </c>
      <c r="E25" s="70">
        <v>161298</v>
      </c>
      <c r="F25" s="70">
        <v>33118</v>
      </c>
      <c r="G25" s="70">
        <v>7208</v>
      </c>
      <c r="H25" s="70">
        <v>3266</v>
      </c>
      <c r="I25" s="70">
        <v>43592</v>
      </c>
      <c r="J25" s="70">
        <v>204890</v>
      </c>
      <c r="K25" s="25"/>
      <c r="L25" s="25"/>
    </row>
    <row r="26" spans="1:19" x14ac:dyDescent="0.2">
      <c r="A26" s="317" t="s">
        <v>2511</v>
      </c>
      <c r="B26" s="317"/>
      <c r="C26" s="317"/>
      <c r="D26" s="317"/>
      <c r="E26" s="317"/>
      <c r="F26" s="317"/>
      <c r="G26" s="317"/>
      <c r="H26" s="317"/>
      <c r="I26" s="317"/>
      <c r="J26" s="317"/>
      <c r="K26" s="25"/>
      <c r="L26" s="25"/>
    </row>
    <row r="27" spans="1:19" x14ac:dyDescent="0.2">
      <c r="A27" s="70" t="s">
        <v>398</v>
      </c>
      <c r="B27" s="70">
        <v>2999</v>
      </c>
      <c r="C27" s="70">
        <v>499</v>
      </c>
      <c r="D27" s="70">
        <v>33</v>
      </c>
      <c r="E27" s="70">
        <v>3531</v>
      </c>
      <c r="F27" s="70">
        <v>3580</v>
      </c>
      <c r="G27" s="70">
        <v>40</v>
      </c>
      <c r="H27" s="70">
        <v>8</v>
      </c>
      <c r="I27" s="70">
        <v>3628</v>
      </c>
      <c r="J27" s="70">
        <v>7159</v>
      </c>
      <c r="K27" s="25"/>
      <c r="L27" s="25"/>
    </row>
    <row r="28" spans="1:19" x14ac:dyDescent="0.2">
      <c r="A28" s="70" t="s">
        <v>399</v>
      </c>
      <c r="B28" s="70">
        <v>9982</v>
      </c>
      <c r="C28" s="70">
        <v>2293</v>
      </c>
      <c r="D28" s="70">
        <v>214</v>
      </c>
      <c r="E28" s="70">
        <v>12489</v>
      </c>
      <c r="F28" s="70">
        <v>10780</v>
      </c>
      <c r="G28" s="70">
        <v>249</v>
      </c>
      <c r="H28" s="70">
        <v>22</v>
      </c>
      <c r="I28" s="70">
        <v>11051</v>
      </c>
      <c r="J28" s="70">
        <v>23540</v>
      </c>
      <c r="K28" s="25"/>
      <c r="L28" s="25"/>
    </row>
    <row r="29" spans="1:19" x14ac:dyDescent="0.2">
      <c r="A29" s="70" t="s">
        <v>400</v>
      </c>
      <c r="B29" s="70">
        <v>7808</v>
      </c>
      <c r="C29" s="70">
        <v>1859</v>
      </c>
      <c r="D29" s="70">
        <v>324</v>
      </c>
      <c r="E29" s="70">
        <v>9991</v>
      </c>
      <c r="F29" s="70">
        <v>4235</v>
      </c>
      <c r="G29" s="70">
        <v>156</v>
      </c>
      <c r="H29" s="70">
        <v>25</v>
      </c>
      <c r="I29" s="70">
        <v>4416</v>
      </c>
      <c r="J29" s="70">
        <v>14407</v>
      </c>
      <c r="K29" s="25"/>
      <c r="L29" s="25"/>
    </row>
    <row r="30" spans="1:19" x14ac:dyDescent="0.2">
      <c r="A30" s="70" t="s">
        <v>401</v>
      </c>
      <c r="B30" s="70">
        <v>3325</v>
      </c>
      <c r="C30" s="70">
        <v>805</v>
      </c>
      <c r="D30" s="70">
        <v>162</v>
      </c>
      <c r="E30" s="70">
        <v>4292</v>
      </c>
      <c r="F30" s="70">
        <v>754</v>
      </c>
      <c r="G30" s="70">
        <v>58</v>
      </c>
      <c r="H30" s="70">
        <v>4</v>
      </c>
      <c r="I30" s="70">
        <v>816</v>
      </c>
      <c r="J30" s="70">
        <v>5108</v>
      </c>
      <c r="K30" s="25"/>
      <c r="L30" s="25"/>
    </row>
    <row r="31" spans="1:19" x14ac:dyDescent="0.2">
      <c r="A31" s="70" t="s">
        <v>402</v>
      </c>
      <c r="B31" s="70">
        <v>603</v>
      </c>
      <c r="C31" s="70">
        <v>114</v>
      </c>
      <c r="D31" s="70">
        <v>22</v>
      </c>
      <c r="E31" s="70">
        <v>739</v>
      </c>
      <c r="F31" s="70">
        <v>52</v>
      </c>
      <c r="G31" s="70">
        <v>9</v>
      </c>
      <c r="H31" s="70">
        <v>1</v>
      </c>
      <c r="I31" s="70">
        <v>62</v>
      </c>
      <c r="J31" s="70">
        <v>801</v>
      </c>
      <c r="K31" s="25"/>
      <c r="L31" s="25"/>
    </row>
    <row r="32" spans="1:19" x14ac:dyDescent="0.2">
      <c r="A32" s="70" t="s">
        <v>403</v>
      </c>
      <c r="B32" s="70">
        <v>24717</v>
      </c>
      <c r="C32" s="70">
        <v>5570</v>
      </c>
      <c r="D32" s="70">
        <v>755</v>
      </c>
      <c r="E32" s="70">
        <v>31042</v>
      </c>
      <c r="F32" s="70">
        <v>19401</v>
      </c>
      <c r="G32" s="70">
        <v>512</v>
      </c>
      <c r="H32" s="70">
        <v>60</v>
      </c>
      <c r="I32" s="70">
        <v>19973</v>
      </c>
      <c r="J32" s="70">
        <v>51015</v>
      </c>
      <c r="K32" s="25"/>
      <c r="L32" s="25"/>
    </row>
    <row r="33" spans="1:12" x14ac:dyDescent="0.2">
      <c r="A33" s="317" t="s">
        <v>2039</v>
      </c>
      <c r="B33" s="317"/>
      <c r="C33" s="317"/>
      <c r="D33" s="317"/>
      <c r="E33" s="317"/>
      <c r="F33" s="317"/>
      <c r="G33" s="317"/>
      <c r="H33" s="317"/>
      <c r="I33" s="317"/>
      <c r="J33" s="317"/>
      <c r="K33" s="25"/>
      <c r="L33" s="25"/>
    </row>
    <row r="34" spans="1:12" x14ac:dyDescent="0.2">
      <c r="A34" s="70" t="s">
        <v>398</v>
      </c>
      <c r="B34" s="70">
        <v>21</v>
      </c>
      <c r="C34" s="70">
        <v>2726</v>
      </c>
      <c r="D34" s="70">
        <v>642</v>
      </c>
      <c r="E34" s="70">
        <v>3389</v>
      </c>
      <c r="F34" s="70">
        <v>42</v>
      </c>
      <c r="G34" s="70">
        <v>163</v>
      </c>
      <c r="H34" s="70">
        <v>24</v>
      </c>
      <c r="I34" s="70">
        <v>229</v>
      </c>
      <c r="J34" s="70">
        <v>3618</v>
      </c>
      <c r="K34" s="25"/>
      <c r="L34" s="25"/>
    </row>
    <row r="35" spans="1:12" x14ac:dyDescent="0.2">
      <c r="A35" s="70" t="s">
        <v>399</v>
      </c>
      <c r="B35" s="70">
        <v>179</v>
      </c>
      <c r="C35" s="70">
        <v>19034</v>
      </c>
      <c r="D35" s="70">
        <v>5196</v>
      </c>
      <c r="E35" s="70">
        <v>24409</v>
      </c>
      <c r="F35" s="70">
        <v>181</v>
      </c>
      <c r="G35" s="70">
        <v>568</v>
      </c>
      <c r="H35" s="70">
        <v>409</v>
      </c>
      <c r="I35" s="70">
        <v>1158</v>
      </c>
      <c r="J35" s="70">
        <v>25567</v>
      </c>
      <c r="K35" s="25"/>
      <c r="L35" s="25"/>
    </row>
    <row r="36" spans="1:12" x14ac:dyDescent="0.2">
      <c r="A36" s="70" t="s">
        <v>400</v>
      </c>
      <c r="B36" s="70">
        <v>427</v>
      </c>
      <c r="C36" s="70">
        <v>14947</v>
      </c>
      <c r="D36" s="70">
        <v>6494</v>
      </c>
      <c r="E36" s="70">
        <v>21868</v>
      </c>
      <c r="F36" s="70">
        <v>56</v>
      </c>
      <c r="G36" s="70">
        <v>191</v>
      </c>
      <c r="H36" s="70">
        <v>204</v>
      </c>
      <c r="I36" s="70">
        <v>451</v>
      </c>
      <c r="J36" s="70">
        <v>22319</v>
      </c>
      <c r="K36" s="25"/>
      <c r="L36" s="25"/>
    </row>
    <row r="37" spans="1:12" x14ac:dyDescent="0.2">
      <c r="A37" s="70" t="s">
        <v>401</v>
      </c>
      <c r="B37" s="70">
        <v>295</v>
      </c>
      <c r="C37" s="70">
        <v>5628</v>
      </c>
      <c r="D37" s="70">
        <v>3307</v>
      </c>
      <c r="E37" s="70">
        <v>9230</v>
      </c>
      <c r="F37" s="70">
        <v>21</v>
      </c>
      <c r="G37" s="70">
        <v>82</v>
      </c>
      <c r="H37" s="70">
        <v>50</v>
      </c>
      <c r="I37" s="70">
        <v>153</v>
      </c>
      <c r="J37" s="70">
        <v>9383</v>
      </c>
      <c r="K37" s="25"/>
      <c r="L37" s="25"/>
    </row>
    <row r="38" spans="1:12" x14ac:dyDescent="0.2">
      <c r="A38" s="70" t="s">
        <v>402</v>
      </c>
      <c r="B38" s="70">
        <v>74</v>
      </c>
      <c r="C38" s="70">
        <v>778</v>
      </c>
      <c r="D38" s="70">
        <v>635</v>
      </c>
      <c r="E38" s="70">
        <v>1487</v>
      </c>
      <c r="F38" s="70">
        <v>10</v>
      </c>
      <c r="G38" s="70">
        <v>17</v>
      </c>
      <c r="H38" s="70">
        <v>15</v>
      </c>
      <c r="I38" s="70">
        <v>42</v>
      </c>
      <c r="J38" s="70">
        <v>1529</v>
      </c>
      <c r="K38" s="25"/>
      <c r="L38" s="25"/>
    </row>
    <row r="39" spans="1:12" x14ac:dyDescent="0.2">
      <c r="A39" s="70" t="s">
        <v>403</v>
      </c>
      <c r="B39" s="70">
        <v>996</v>
      </c>
      <c r="C39" s="70">
        <v>43113</v>
      </c>
      <c r="D39" s="70">
        <v>16274</v>
      </c>
      <c r="E39" s="70">
        <v>60383</v>
      </c>
      <c r="F39" s="70">
        <v>310</v>
      </c>
      <c r="G39" s="70">
        <v>1021</v>
      </c>
      <c r="H39" s="70">
        <v>702</v>
      </c>
      <c r="I39" s="70">
        <v>2033</v>
      </c>
      <c r="J39" s="70">
        <v>62416</v>
      </c>
      <c r="K39" s="25"/>
      <c r="L39" s="25"/>
    </row>
    <row r="40" spans="1:12" x14ac:dyDescent="0.2">
      <c r="A40" s="317" t="s">
        <v>2040</v>
      </c>
      <c r="B40" s="317"/>
      <c r="C40" s="317"/>
      <c r="D40" s="317"/>
      <c r="E40" s="317"/>
      <c r="F40" s="317"/>
      <c r="G40" s="317"/>
      <c r="H40" s="317"/>
      <c r="I40" s="317"/>
      <c r="J40" s="317"/>
      <c r="K40" s="25"/>
      <c r="L40" s="25"/>
    </row>
    <row r="41" spans="1:12" x14ac:dyDescent="0.2">
      <c r="A41" s="70" t="s">
        <v>398</v>
      </c>
      <c r="B41" s="70">
        <v>568</v>
      </c>
      <c r="C41" s="70">
        <v>465</v>
      </c>
      <c r="D41" s="70">
        <v>385</v>
      </c>
      <c r="E41" s="70">
        <v>1418</v>
      </c>
      <c r="F41" s="70">
        <v>318</v>
      </c>
      <c r="G41" s="70">
        <v>119</v>
      </c>
      <c r="H41" s="70">
        <v>20</v>
      </c>
      <c r="I41" s="70">
        <v>457</v>
      </c>
      <c r="J41" s="70">
        <v>1875</v>
      </c>
      <c r="K41" s="25"/>
      <c r="L41" s="25"/>
    </row>
    <row r="42" spans="1:12" x14ac:dyDescent="0.2">
      <c r="A42" s="70" t="s">
        <v>399</v>
      </c>
      <c r="B42" s="70">
        <v>3075</v>
      </c>
      <c r="C42" s="70">
        <v>3132</v>
      </c>
      <c r="D42" s="70">
        <v>2259</v>
      </c>
      <c r="E42" s="70">
        <v>8466</v>
      </c>
      <c r="F42" s="70">
        <v>1949</v>
      </c>
      <c r="G42" s="70">
        <v>927</v>
      </c>
      <c r="H42" s="70">
        <v>196</v>
      </c>
      <c r="I42" s="70">
        <v>3072</v>
      </c>
      <c r="J42" s="70">
        <v>11538</v>
      </c>
      <c r="K42" s="25"/>
      <c r="L42" s="25"/>
    </row>
    <row r="43" spans="1:12" x14ac:dyDescent="0.2">
      <c r="A43" s="70" t="s">
        <v>400</v>
      </c>
      <c r="B43" s="70">
        <v>2953</v>
      </c>
      <c r="C43" s="70">
        <v>3774</v>
      </c>
      <c r="D43" s="70">
        <v>3957</v>
      </c>
      <c r="E43" s="70">
        <v>10684</v>
      </c>
      <c r="F43" s="70">
        <v>1751</v>
      </c>
      <c r="G43" s="70">
        <v>1245</v>
      </c>
      <c r="H43" s="70">
        <v>340</v>
      </c>
      <c r="I43" s="70">
        <v>3336</v>
      </c>
      <c r="J43" s="70">
        <v>14020</v>
      </c>
      <c r="K43" s="25"/>
      <c r="L43" s="25"/>
    </row>
    <row r="44" spans="1:12" x14ac:dyDescent="0.2">
      <c r="A44" s="70" t="s">
        <v>401</v>
      </c>
      <c r="B44" s="70">
        <v>1899</v>
      </c>
      <c r="C44" s="70">
        <v>2419</v>
      </c>
      <c r="D44" s="70">
        <v>3529</v>
      </c>
      <c r="E44" s="70">
        <v>7847</v>
      </c>
      <c r="F44" s="70">
        <v>1086</v>
      </c>
      <c r="G44" s="70">
        <v>669</v>
      </c>
      <c r="H44" s="70">
        <v>267</v>
      </c>
      <c r="I44" s="70">
        <v>2022</v>
      </c>
      <c r="J44" s="70">
        <v>9869</v>
      </c>
      <c r="K44" s="25"/>
      <c r="L44" s="25"/>
    </row>
    <row r="45" spans="1:12" x14ac:dyDescent="0.2">
      <c r="A45" s="70" t="s">
        <v>402</v>
      </c>
      <c r="B45" s="70">
        <v>585</v>
      </c>
      <c r="C45" s="70">
        <v>630</v>
      </c>
      <c r="D45" s="70">
        <v>2148</v>
      </c>
      <c r="E45" s="70">
        <v>3363</v>
      </c>
      <c r="F45" s="70">
        <v>50</v>
      </c>
      <c r="G45" s="70">
        <v>46</v>
      </c>
      <c r="H45" s="70">
        <v>19</v>
      </c>
      <c r="I45" s="70">
        <v>115</v>
      </c>
      <c r="J45" s="70">
        <v>3478</v>
      </c>
      <c r="K45" s="25"/>
      <c r="L45" s="25"/>
    </row>
    <row r="46" spans="1:12" x14ac:dyDescent="0.2">
      <c r="A46" s="70" t="s">
        <v>403</v>
      </c>
      <c r="B46" s="70">
        <v>9080</v>
      </c>
      <c r="C46" s="70">
        <v>10420</v>
      </c>
      <c r="D46" s="70">
        <v>12278</v>
      </c>
      <c r="E46" s="70">
        <v>31778</v>
      </c>
      <c r="F46" s="70">
        <v>5154</v>
      </c>
      <c r="G46" s="70">
        <v>3006</v>
      </c>
      <c r="H46" s="70">
        <v>842</v>
      </c>
      <c r="I46" s="70">
        <v>9002</v>
      </c>
      <c r="J46" s="70">
        <v>40780</v>
      </c>
      <c r="K46" s="25"/>
      <c r="L46" s="25"/>
    </row>
    <row r="47" spans="1:12" x14ac:dyDescent="0.2">
      <c r="A47" s="317" t="s">
        <v>2041</v>
      </c>
      <c r="B47" s="317"/>
      <c r="C47" s="317"/>
      <c r="D47" s="317"/>
      <c r="E47" s="317"/>
      <c r="F47" s="317"/>
      <c r="G47" s="317"/>
      <c r="H47" s="317"/>
      <c r="I47" s="317"/>
      <c r="J47" s="317"/>
      <c r="K47" s="25"/>
      <c r="L47" s="25"/>
    </row>
    <row r="48" spans="1:12" x14ac:dyDescent="0.2">
      <c r="A48" s="70" t="s">
        <v>398</v>
      </c>
      <c r="B48" s="70">
        <v>1340</v>
      </c>
      <c r="C48" s="70">
        <v>915</v>
      </c>
      <c r="D48" s="70">
        <v>60</v>
      </c>
      <c r="E48" s="70">
        <v>2315</v>
      </c>
      <c r="F48" s="70">
        <v>132</v>
      </c>
      <c r="G48" s="70">
        <v>20</v>
      </c>
      <c r="H48" s="70">
        <v>3</v>
      </c>
      <c r="I48" s="70">
        <v>155</v>
      </c>
      <c r="J48" s="70">
        <v>2470</v>
      </c>
      <c r="K48" s="25"/>
      <c r="L48" s="25"/>
    </row>
    <row r="49" spans="1:12" x14ac:dyDescent="0.2">
      <c r="A49" s="70" t="s">
        <v>399</v>
      </c>
      <c r="B49" s="70">
        <v>11724</v>
      </c>
      <c r="C49" s="70">
        <v>6932</v>
      </c>
      <c r="D49" s="70">
        <v>706</v>
      </c>
      <c r="E49" s="70">
        <v>19362</v>
      </c>
      <c r="F49" s="70">
        <v>1327</v>
      </c>
      <c r="G49" s="70">
        <v>422</v>
      </c>
      <c r="H49" s="70">
        <v>91</v>
      </c>
      <c r="I49" s="70">
        <v>1840</v>
      </c>
      <c r="J49" s="70">
        <v>21202</v>
      </c>
      <c r="K49" s="25"/>
      <c r="L49" s="25"/>
    </row>
    <row r="50" spans="1:12" x14ac:dyDescent="0.2">
      <c r="A50" s="70" t="s">
        <v>400</v>
      </c>
      <c r="B50" s="70">
        <v>10344</v>
      </c>
      <c r="C50" s="70">
        <v>7404</v>
      </c>
      <c r="D50" s="70">
        <v>1165</v>
      </c>
      <c r="E50" s="70">
        <v>18913</v>
      </c>
      <c r="F50" s="70">
        <v>763</v>
      </c>
      <c r="G50" s="70">
        <v>373</v>
      </c>
      <c r="H50" s="70">
        <v>194</v>
      </c>
      <c r="I50" s="70">
        <v>1330</v>
      </c>
      <c r="J50" s="70">
        <v>20243</v>
      </c>
      <c r="K50" s="25"/>
      <c r="L50" s="25"/>
    </row>
    <row r="51" spans="1:12" x14ac:dyDescent="0.2">
      <c r="A51" s="70" t="s">
        <v>401</v>
      </c>
      <c r="B51" s="70">
        <v>4496</v>
      </c>
      <c r="C51" s="70">
        <v>3495</v>
      </c>
      <c r="D51" s="70">
        <v>738</v>
      </c>
      <c r="E51" s="70">
        <v>8729</v>
      </c>
      <c r="F51" s="70">
        <v>254</v>
      </c>
      <c r="G51" s="70">
        <v>107</v>
      </c>
      <c r="H51" s="70">
        <v>58</v>
      </c>
      <c r="I51" s="70">
        <v>419</v>
      </c>
      <c r="J51" s="70">
        <v>9148</v>
      </c>
      <c r="K51" s="25"/>
      <c r="L51" s="25"/>
    </row>
    <row r="52" spans="1:12" x14ac:dyDescent="0.2">
      <c r="A52" s="70" t="s">
        <v>402</v>
      </c>
      <c r="B52" s="70">
        <v>800</v>
      </c>
      <c r="C52" s="70">
        <v>736</v>
      </c>
      <c r="D52" s="70">
        <v>212</v>
      </c>
      <c r="E52" s="70">
        <v>1748</v>
      </c>
      <c r="F52" s="70">
        <v>45</v>
      </c>
      <c r="G52" s="70">
        <v>18</v>
      </c>
      <c r="H52" s="70">
        <v>7</v>
      </c>
      <c r="I52" s="70">
        <v>70</v>
      </c>
      <c r="J52" s="70">
        <v>1818</v>
      </c>
      <c r="K52" s="25"/>
      <c r="L52" s="25"/>
    </row>
    <row r="53" spans="1:12" x14ac:dyDescent="0.2">
      <c r="A53" s="70" t="s">
        <v>403</v>
      </c>
      <c r="B53" s="70">
        <v>28704</v>
      </c>
      <c r="C53" s="70">
        <v>19482</v>
      </c>
      <c r="D53" s="70">
        <v>2881</v>
      </c>
      <c r="E53" s="70">
        <v>51067</v>
      </c>
      <c r="F53" s="70">
        <v>2521</v>
      </c>
      <c r="G53" s="70">
        <v>940</v>
      </c>
      <c r="H53" s="70">
        <v>353</v>
      </c>
      <c r="I53" s="70">
        <v>3814</v>
      </c>
      <c r="J53" s="70">
        <v>54881</v>
      </c>
      <c r="K53" s="25"/>
      <c r="L53" s="25"/>
    </row>
    <row r="54" spans="1:12" x14ac:dyDescent="0.2">
      <c r="A54" s="317" t="s">
        <v>2517</v>
      </c>
      <c r="B54" s="317"/>
      <c r="C54" s="317"/>
      <c r="D54" s="317"/>
      <c r="E54" s="317"/>
      <c r="F54" s="317"/>
      <c r="G54" s="317"/>
      <c r="H54" s="317"/>
      <c r="I54" s="317"/>
      <c r="J54" s="317"/>
      <c r="K54" s="25"/>
      <c r="L54" s="25"/>
    </row>
    <row r="55" spans="1:12" x14ac:dyDescent="0.2">
      <c r="A55" s="70" t="s">
        <v>398</v>
      </c>
      <c r="B55" s="70">
        <v>11156</v>
      </c>
      <c r="C55" s="70">
        <v>1362</v>
      </c>
      <c r="D55" s="70">
        <v>196</v>
      </c>
      <c r="E55" s="70">
        <v>12714</v>
      </c>
      <c r="F55" s="70">
        <v>5909</v>
      </c>
      <c r="G55" s="70">
        <v>438</v>
      </c>
      <c r="H55" s="70">
        <v>51</v>
      </c>
      <c r="I55" s="70">
        <v>6398</v>
      </c>
      <c r="J55" s="70">
        <v>19112</v>
      </c>
      <c r="K55" s="25"/>
      <c r="L55" s="25"/>
    </row>
    <row r="56" spans="1:12" x14ac:dyDescent="0.2">
      <c r="A56" s="70" t="s">
        <v>399</v>
      </c>
      <c r="B56" s="70">
        <v>46620</v>
      </c>
      <c r="C56" s="70">
        <v>9494</v>
      </c>
      <c r="D56" s="70">
        <v>1388</v>
      </c>
      <c r="E56" s="70">
        <v>57502</v>
      </c>
      <c r="F56" s="70">
        <v>26578</v>
      </c>
      <c r="G56" s="70">
        <v>5054</v>
      </c>
      <c r="H56" s="70">
        <v>797</v>
      </c>
      <c r="I56" s="70">
        <v>32429</v>
      </c>
      <c r="J56" s="70">
        <v>89931</v>
      </c>
      <c r="K56" s="25"/>
      <c r="L56" s="25"/>
    </row>
    <row r="57" spans="1:12" x14ac:dyDescent="0.2">
      <c r="A57" s="70" t="s">
        <v>400</v>
      </c>
      <c r="B57" s="70">
        <v>30965</v>
      </c>
      <c r="C57" s="70">
        <v>9314</v>
      </c>
      <c r="D57" s="70">
        <v>2373</v>
      </c>
      <c r="E57" s="70">
        <v>42652</v>
      </c>
      <c r="F57" s="70">
        <v>13350</v>
      </c>
      <c r="G57" s="70">
        <v>4061</v>
      </c>
      <c r="H57" s="70">
        <v>1469</v>
      </c>
      <c r="I57" s="70">
        <v>18880</v>
      </c>
      <c r="J57" s="70">
        <v>61532</v>
      </c>
      <c r="K57" s="25"/>
      <c r="L57" s="25"/>
    </row>
    <row r="58" spans="1:12" x14ac:dyDescent="0.2">
      <c r="A58" s="70" t="s">
        <v>401</v>
      </c>
      <c r="B58" s="70">
        <v>12025</v>
      </c>
      <c r="C58" s="70">
        <v>4416</v>
      </c>
      <c r="D58" s="70">
        <v>1450</v>
      </c>
      <c r="E58" s="70">
        <v>17891</v>
      </c>
      <c r="F58" s="70">
        <v>4224</v>
      </c>
      <c r="G58" s="70">
        <v>1352</v>
      </c>
      <c r="H58" s="70">
        <v>609</v>
      </c>
      <c r="I58" s="70">
        <v>6185</v>
      </c>
      <c r="J58" s="70">
        <v>24076</v>
      </c>
      <c r="K58" s="25"/>
      <c r="L58" s="25"/>
    </row>
    <row r="59" spans="1:12" x14ac:dyDescent="0.2">
      <c r="A59" s="70" t="s">
        <v>402</v>
      </c>
      <c r="B59" s="70">
        <v>1693</v>
      </c>
      <c r="C59" s="70">
        <v>621</v>
      </c>
      <c r="D59" s="70">
        <v>223</v>
      </c>
      <c r="E59" s="70">
        <v>2537</v>
      </c>
      <c r="F59" s="70">
        <v>585</v>
      </c>
      <c r="G59" s="70">
        <v>207</v>
      </c>
      <c r="H59" s="70">
        <v>86</v>
      </c>
      <c r="I59" s="70">
        <v>878</v>
      </c>
      <c r="J59" s="70">
        <v>3415</v>
      </c>
      <c r="K59" s="25"/>
      <c r="L59" s="25"/>
    </row>
    <row r="60" spans="1:12" x14ac:dyDescent="0.2">
      <c r="A60" s="70" t="s">
        <v>403</v>
      </c>
      <c r="B60" s="70">
        <v>102459</v>
      </c>
      <c r="C60" s="70">
        <v>25207</v>
      </c>
      <c r="D60" s="70">
        <v>5630</v>
      </c>
      <c r="E60" s="70">
        <v>133296</v>
      </c>
      <c r="F60" s="70">
        <v>50646</v>
      </c>
      <c r="G60" s="70">
        <v>11112</v>
      </c>
      <c r="H60" s="70">
        <v>3012</v>
      </c>
      <c r="I60" s="70">
        <v>64770</v>
      </c>
      <c r="J60" s="70">
        <v>198066</v>
      </c>
      <c r="K60" s="25"/>
      <c r="L60" s="25"/>
    </row>
    <row r="61" spans="1:12" x14ac:dyDescent="0.2">
      <c r="A61" s="317" t="s">
        <v>2521</v>
      </c>
      <c r="B61" s="317"/>
      <c r="C61" s="317"/>
      <c r="D61" s="317"/>
      <c r="E61" s="317"/>
      <c r="F61" s="317"/>
      <c r="G61" s="317"/>
      <c r="H61" s="317"/>
      <c r="I61" s="317"/>
      <c r="J61" s="317"/>
      <c r="K61" s="25"/>
      <c r="L61" s="25"/>
    </row>
    <row r="62" spans="1:12" x14ac:dyDescent="0.2">
      <c r="A62" s="70" t="s">
        <v>398</v>
      </c>
      <c r="B62" s="70">
        <v>482</v>
      </c>
      <c r="C62" s="70">
        <v>400</v>
      </c>
      <c r="D62" s="70">
        <v>114</v>
      </c>
      <c r="E62" s="70">
        <v>996</v>
      </c>
      <c r="F62" s="70">
        <v>479</v>
      </c>
      <c r="G62" s="70">
        <v>144</v>
      </c>
      <c r="H62" s="70">
        <v>24</v>
      </c>
      <c r="I62" s="70">
        <v>647</v>
      </c>
      <c r="J62" s="70">
        <v>1643</v>
      </c>
      <c r="K62" s="25"/>
      <c r="L62" s="25"/>
    </row>
    <row r="63" spans="1:12" x14ac:dyDescent="0.2">
      <c r="A63" s="70" t="s">
        <v>399</v>
      </c>
      <c r="B63" s="70">
        <v>4564</v>
      </c>
      <c r="C63" s="70">
        <v>4023</v>
      </c>
      <c r="D63" s="70">
        <v>1026</v>
      </c>
      <c r="E63" s="70">
        <v>9613</v>
      </c>
      <c r="F63" s="70">
        <v>4027</v>
      </c>
      <c r="G63" s="70">
        <v>2459</v>
      </c>
      <c r="H63" s="70">
        <v>1171</v>
      </c>
      <c r="I63" s="70">
        <v>7657</v>
      </c>
      <c r="J63" s="70">
        <v>17270</v>
      </c>
      <c r="K63" s="25"/>
      <c r="L63" s="25"/>
    </row>
    <row r="64" spans="1:12" x14ac:dyDescent="0.2">
      <c r="A64" s="70" t="s">
        <v>400</v>
      </c>
      <c r="B64" s="70">
        <v>4665</v>
      </c>
      <c r="C64" s="70">
        <v>4528</v>
      </c>
      <c r="D64" s="70">
        <v>1852</v>
      </c>
      <c r="E64" s="70">
        <v>11045</v>
      </c>
      <c r="F64" s="70">
        <v>2622</v>
      </c>
      <c r="G64" s="70">
        <v>2128</v>
      </c>
      <c r="H64" s="70">
        <v>1759</v>
      </c>
      <c r="I64" s="70">
        <v>6509</v>
      </c>
      <c r="J64" s="70">
        <v>17554</v>
      </c>
      <c r="K64" s="25"/>
      <c r="L64" s="25"/>
    </row>
    <row r="65" spans="1:12" x14ac:dyDescent="0.2">
      <c r="A65" s="70" t="s">
        <v>401</v>
      </c>
      <c r="B65" s="70">
        <v>2578</v>
      </c>
      <c r="C65" s="70">
        <v>2548</v>
      </c>
      <c r="D65" s="70">
        <v>1569</v>
      </c>
      <c r="E65" s="70">
        <v>6695</v>
      </c>
      <c r="F65" s="70">
        <v>1104</v>
      </c>
      <c r="G65" s="70">
        <v>778</v>
      </c>
      <c r="H65" s="70">
        <v>668</v>
      </c>
      <c r="I65" s="70">
        <v>2550</v>
      </c>
      <c r="J65" s="70">
        <v>9245</v>
      </c>
      <c r="K65" s="25"/>
      <c r="L65" s="25"/>
    </row>
    <row r="66" spans="1:12" x14ac:dyDescent="0.2">
      <c r="A66" s="70" t="s">
        <v>402</v>
      </c>
      <c r="B66" s="70">
        <v>557</v>
      </c>
      <c r="C66" s="70">
        <v>544</v>
      </c>
      <c r="D66" s="70">
        <v>398</v>
      </c>
      <c r="E66" s="70">
        <v>1499</v>
      </c>
      <c r="F66" s="70">
        <v>288</v>
      </c>
      <c r="G66" s="70">
        <v>135</v>
      </c>
      <c r="H66" s="70">
        <v>153</v>
      </c>
      <c r="I66" s="70">
        <v>576</v>
      </c>
      <c r="J66" s="70">
        <v>2075</v>
      </c>
      <c r="K66" s="25"/>
      <c r="L66" s="25"/>
    </row>
    <row r="67" spans="1:12" x14ac:dyDescent="0.2">
      <c r="A67" s="70" t="s">
        <v>403</v>
      </c>
      <c r="B67" s="70">
        <v>12846</v>
      </c>
      <c r="C67" s="70">
        <v>12043</v>
      </c>
      <c r="D67" s="70">
        <v>4959</v>
      </c>
      <c r="E67" s="70">
        <v>29848</v>
      </c>
      <c r="F67" s="70">
        <v>8520</v>
      </c>
      <c r="G67" s="70">
        <v>5644</v>
      </c>
      <c r="H67" s="70">
        <v>3775</v>
      </c>
      <c r="I67" s="70">
        <v>17939</v>
      </c>
      <c r="J67" s="70">
        <v>47787</v>
      </c>
      <c r="K67" s="25"/>
      <c r="L67" s="25"/>
    </row>
    <row r="68" spans="1:12" x14ac:dyDescent="0.2">
      <c r="A68" s="317" t="s">
        <v>2522</v>
      </c>
      <c r="B68" s="317"/>
      <c r="C68" s="317"/>
      <c r="D68" s="317"/>
      <c r="E68" s="317"/>
      <c r="F68" s="317"/>
      <c r="G68" s="317"/>
      <c r="H68" s="317"/>
      <c r="I68" s="317"/>
      <c r="J68" s="317"/>
      <c r="K68" s="25"/>
      <c r="L68" s="25"/>
    </row>
    <row r="69" spans="1:12" x14ac:dyDescent="0.2">
      <c r="A69" s="70" t="s">
        <v>398</v>
      </c>
      <c r="B69" s="70">
        <v>9164</v>
      </c>
      <c r="C69" s="70">
        <v>3770</v>
      </c>
      <c r="D69" s="70">
        <v>235</v>
      </c>
      <c r="E69" s="70">
        <v>13169</v>
      </c>
      <c r="F69" s="70">
        <v>877</v>
      </c>
      <c r="G69" s="70">
        <v>121</v>
      </c>
      <c r="H69" s="70">
        <v>12</v>
      </c>
      <c r="I69" s="70">
        <v>1010</v>
      </c>
      <c r="J69" s="70">
        <v>14179</v>
      </c>
      <c r="K69" s="25"/>
      <c r="L69" s="25"/>
    </row>
    <row r="70" spans="1:12" x14ac:dyDescent="0.2">
      <c r="A70" s="70" t="s">
        <v>399</v>
      </c>
      <c r="B70" s="70">
        <v>30881</v>
      </c>
      <c r="C70" s="70">
        <v>12198</v>
      </c>
      <c r="D70" s="70">
        <v>1397</v>
      </c>
      <c r="E70" s="70">
        <v>44476</v>
      </c>
      <c r="F70" s="70">
        <v>7131</v>
      </c>
      <c r="G70" s="70">
        <v>2008</v>
      </c>
      <c r="H70" s="70">
        <v>498</v>
      </c>
      <c r="I70" s="70">
        <v>9637</v>
      </c>
      <c r="J70" s="70">
        <v>54113</v>
      </c>
      <c r="K70" s="25"/>
      <c r="L70" s="25"/>
    </row>
    <row r="71" spans="1:12" x14ac:dyDescent="0.2">
      <c r="A71" s="70" t="s">
        <v>400</v>
      </c>
      <c r="B71" s="70">
        <v>20503</v>
      </c>
      <c r="C71" s="70">
        <v>9194</v>
      </c>
      <c r="D71" s="70">
        <v>1719</v>
      </c>
      <c r="E71" s="70">
        <v>31416</v>
      </c>
      <c r="F71" s="70">
        <v>5361</v>
      </c>
      <c r="G71" s="70">
        <v>1481</v>
      </c>
      <c r="H71" s="70">
        <v>894</v>
      </c>
      <c r="I71" s="70">
        <v>7736</v>
      </c>
      <c r="J71" s="70">
        <v>39152</v>
      </c>
      <c r="K71" s="25"/>
      <c r="L71" s="25"/>
    </row>
    <row r="72" spans="1:12" x14ac:dyDescent="0.2">
      <c r="A72" s="70" t="s">
        <v>401</v>
      </c>
      <c r="B72" s="70">
        <v>8164</v>
      </c>
      <c r="C72" s="70">
        <v>3657</v>
      </c>
      <c r="D72" s="70">
        <v>996</v>
      </c>
      <c r="E72" s="70">
        <v>12817</v>
      </c>
      <c r="F72" s="70">
        <v>2494</v>
      </c>
      <c r="G72" s="70">
        <v>421</v>
      </c>
      <c r="H72" s="70">
        <v>346</v>
      </c>
      <c r="I72" s="70">
        <v>3261</v>
      </c>
      <c r="J72" s="70">
        <v>16078</v>
      </c>
      <c r="K72" s="25"/>
      <c r="L72" s="25"/>
    </row>
    <row r="73" spans="1:12" x14ac:dyDescent="0.2">
      <c r="A73" s="70" t="s">
        <v>402</v>
      </c>
      <c r="B73" s="70">
        <v>1485</v>
      </c>
      <c r="C73" s="70">
        <v>552</v>
      </c>
      <c r="D73" s="70">
        <v>196</v>
      </c>
      <c r="E73" s="70">
        <v>2233</v>
      </c>
      <c r="F73" s="70">
        <v>137</v>
      </c>
      <c r="G73" s="70">
        <v>44</v>
      </c>
      <c r="H73" s="70">
        <v>45</v>
      </c>
      <c r="I73" s="70">
        <v>226</v>
      </c>
      <c r="J73" s="70">
        <v>2459</v>
      </c>
      <c r="K73" s="25"/>
      <c r="L73" s="25"/>
    </row>
    <row r="74" spans="1:12" x14ac:dyDescent="0.2">
      <c r="A74" s="70" t="s">
        <v>403</v>
      </c>
      <c r="B74" s="70">
        <v>70197</v>
      </c>
      <c r="C74" s="70">
        <v>29371</v>
      </c>
      <c r="D74" s="70">
        <v>4543</v>
      </c>
      <c r="E74" s="70">
        <v>104111</v>
      </c>
      <c r="F74" s="70">
        <v>16000</v>
      </c>
      <c r="G74" s="70">
        <v>4075</v>
      </c>
      <c r="H74" s="70">
        <v>1795</v>
      </c>
      <c r="I74" s="70">
        <v>21870</v>
      </c>
      <c r="J74" s="70">
        <v>125981</v>
      </c>
      <c r="K74" s="25"/>
      <c r="L74" s="25"/>
    </row>
    <row r="75" spans="1:12" x14ac:dyDescent="0.2">
      <c r="A75" s="317" t="s">
        <v>2524</v>
      </c>
      <c r="B75" s="317"/>
      <c r="C75" s="317"/>
      <c r="D75" s="317"/>
      <c r="E75" s="317"/>
      <c r="F75" s="317"/>
      <c r="G75" s="317"/>
      <c r="H75" s="317"/>
      <c r="I75" s="317"/>
      <c r="J75" s="317"/>
      <c r="K75" s="25"/>
      <c r="L75" s="25"/>
    </row>
    <row r="76" spans="1:12" x14ac:dyDescent="0.2">
      <c r="A76" s="70" t="s">
        <v>398</v>
      </c>
      <c r="B76" s="70">
        <v>446</v>
      </c>
      <c r="C76" s="70">
        <v>159</v>
      </c>
      <c r="D76" s="70">
        <v>225</v>
      </c>
      <c r="E76" s="70">
        <v>830</v>
      </c>
      <c r="F76" s="70">
        <v>2245</v>
      </c>
      <c r="G76" s="70">
        <v>346</v>
      </c>
      <c r="H76" s="70">
        <v>471</v>
      </c>
      <c r="I76" s="70">
        <v>3062</v>
      </c>
      <c r="J76" s="70">
        <v>3892</v>
      </c>
      <c r="K76" s="25"/>
      <c r="L76" s="25"/>
    </row>
    <row r="77" spans="1:12" x14ac:dyDescent="0.2">
      <c r="A77" s="70" t="s">
        <v>399</v>
      </c>
      <c r="B77" s="70">
        <v>2758</v>
      </c>
      <c r="C77" s="70">
        <v>1000</v>
      </c>
      <c r="D77" s="70">
        <v>1252</v>
      </c>
      <c r="E77" s="70">
        <v>5010</v>
      </c>
      <c r="F77" s="70">
        <v>11113</v>
      </c>
      <c r="G77" s="70">
        <v>2168</v>
      </c>
      <c r="H77" s="70">
        <v>2252</v>
      </c>
      <c r="I77" s="70">
        <v>15533</v>
      </c>
      <c r="J77" s="70">
        <v>20543</v>
      </c>
      <c r="K77" s="25"/>
      <c r="L77" s="25"/>
    </row>
    <row r="78" spans="1:12" x14ac:dyDescent="0.2">
      <c r="A78" s="70" t="s">
        <v>400</v>
      </c>
      <c r="B78" s="70">
        <v>2932</v>
      </c>
      <c r="C78" s="70">
        <v>1439</v>
      </c>
      <c r="D78" s="70">
        <v>2064</v>
      </c>
      <c r="E78" s="70">
        <v>6435</v>
      </c>
      <c r="F78" s="70">
        <v>9499</v>
      </c>
      <c r="G78" s="70">
        <v>5292</v>
      </c>
      <c r="H78" s="70">
        <v>3165</v>
      </c>
      <c r="I78" s="70">
        <v>17956</v>
      </c>
      <c r="J78" s="70">
        <v>24391</v>
      </c>
      <c r="K78" s="25"/>
      <c r="L78" s="25"/>
    </row>
    <row r="79" spans="1:12" x14ac:dyDescent="0.2">
      <c r="A79" s="70" t="s">
        <v>401</v>
      </c>
      <c r="B79" s="70">
        <v>1614</v>
      </c>
      <c r="C79" s="70">
        <v>802</v>
      </c>
      <c r="D79" s="70">
        <v>1562</v>
      </c>
      <c r="E79" s="70">
        <v>3978</v>
      </c>
      <c r="F79" s="70">
        <v>4403</v>
      </c>
      <c r="G79" s="70">
        <v>1714</v>
      </c>
      <c r="H79" s="70">
        <v>2263</v>
      </c>
      <c r="I79" s="70">
        <v>8380</v>
      </c>
      <c r="J79" s="70">
        <v>12358</v>
      </c>
      <c r="K79" s="25"/>
      <c r="L79" s="25"/>
    </row>
    <row r="80" spans="1:12" x14ac:dyDescent="0.2">
      <c r="A80" s="70" t="s">
        <v>402</v>
      </c>
      <c r="B80" s="70">
        <v>258</v>
      </c>
      <c r="C80" s="70">
        <v>147</v>
      </c>
      <c r="D80" s="70">
        <v>578</v>
      </c>
      <c r="E80" s="70">
        <v>983</v>
      </c>
      <c r="F80" s="70">
        <v>668</v>
      </c>
      <c r="G80" s="70">
        <v>202</v>
      </c>
      <c r="H80" s="70">
        <v>852</v>
      </c>
      <c r="I80" s="70">
        <v>1722</v>
      </c>
      <c r="J80" s="70">
        <v>2705</v>
      </c>
      <c r="K80" s="25"/>
      <c r="L80" s="25"/>
    </row>
    <row r="81" spans="1:12" x14ac:dyDescent="0.2">
      <c r="A81" s="70" t="s">
        <v>403</v>
      </c>
      <c r="B81" s="70">
        <v>8008</v>
      </c>
      <c r="C81" s="70">
        <v>3547</v>
      </c>
      <c r="D81" s="70">
        <v>5681</v>
      </c>
      <c r="E81" s="70">
        <v>17236</v>
      </c>
      <c r="F81" s="70">
        <v>27928</v>
      </c>
      <c r="G81" s="70">
        <v>9722</v>
      </c>
      <c r="H81" s="70">
        <v>9003</v>
      </c>
      <c r="I81" s="70">
        <v>46653</v>
      </c>
      <c r="J81" s="70">
        <v>63889</v>
      </c>
      <c r="K81" s="25"/>
      <c r="L81" s="25"/>
    </row>
    <row r="82" spans="1:12" x14ac:dyDescent="0.2">
      <c r="A82" s="317" t="s">
        <v>2042</v>
      </c>
      <c r="B82" s="317"/>
      <c r="C82" s="317"/>
      <c r="D82" s="317"/>
      <c r="E82" s="317"/>
      <c r="F82" s="317"/>
      <c r="G82" s="317"/>
      <c r="H82" s="317"/>
      <c r="I82" s="317"/>
      <c r="J82" s="317"/>
      <c r="K82" s="25"/>
      <c r="L82" s="25"/>
    </row>
    <row r="83" spans="1:12" x14ac:dyDescent="0.2">
      <c r="A83" s="70" t="s">
        <v>398</v>
      </c>
      <c r="B83" s="70">
        <v>6379</v>
      </c>
      <c r="C83" s="70">
        <v>3203</v>
      </c>
      <c r="D83" s="70">
        <v>428</v>
      </c>
      <c r="E83" s="70">
        <v>10010</v>
      </c>
      <c r="F83" s="70">
        <v>955</v>
      </c>
      <c r="G83" s="70">
        <v>64</v>
      </c>
      <c r="H83" s="70">
        <v>7</v>
      </c>
      <c r="I83" s="70">
        <v>1026</v>
      </c>
      <c r="J83" s="70">
        <v>11036</v>
      </c>
      <c r="K83" s="25"/>
      <c r="L83" s="25"/>
    </row>
    <row r="84" spans="1:12" x14ac:dyDescent="0.2">
      <c r="A84" s="70" t="s">
        <v>399</v>
      </c>
      <c r="B84" s="70">
        <v>35702</v>
      </c>
      <c r="C84" s="70">
        <v>24852</v>
      </c>
      <c r="D84" s="70">
        <v>3073</v>
      </c>
      <c r="E84" s="70">
        <v>63627</v>
      </c>
      <c r="F84" s="70">
        <v>8123</v>
      </c>
      <c r="G84" s="70">
        <v>2908</v>
      </c>
      <c r="H84" s="70">
        <v>418</v>
      </c>
      <c r="I84" s="70">
        <v>11449</v>
      </c>
      <c r="J84" s="70">
        <v>75076</v>
      </c>
      <c r="K84" s="25"/>
      <c r="L84" s="25"/>
    </row>
    <row r="85" spans="1:12" x14ac:dyDescent="0.2">
      <c r="A85" s="70" t="s">
        <v>400</v>
      </c>
      <c r="B85" s="70">
        <v>32612</v>
      </c>
      <c r="C85" s="70">
        <v>26671</v>
      </c>
      <c r="D85" s="70">
        <v>5428</v>
      </c>
      <c r="E85" s="70">
        <v>64711</v>
      </c>
      <c r="F85" s="70">
        <v>2585</v>
      </c>
      <c r="G85" s="70">
        <v>1951</v>
      </c>
      <c r="H85" s="70">
        <v>1117</v>
      </c>
      <c r="I85" s="70">
        <v>5653</v>
      </c>
      <c r="J85" s="70">
        <v>70364</v>
      </c>
      <c r="K85" s="25"/>
      <c r="L85" s="25"/>
    </row>
    <row r="86" spans="1:12" x14ac:dyDescent="0.2">
      <c r="A86" s="70" t="s">
        <v>401</v>
      </c>
      <c r="B86" s="70">
        <v>15291</v>
      </c>
      <c r="C86" s="70">
        <v>12490</v>
      </c>
      <c r="D86" s="70">
        <v>4174</v>
      </c>
      <c r="E86" s="70">
        <v>31955</v>
      </c>
      <c r="F86" s="70">
        <v>351</v>
      </c>
      <c r="G86" s="70">
        <v>268</v>
      </c>
      <c r="H86" s="70">
        <v>268</v>
      </c>
      <c r="I86" s="70">
        <v>887</v>
      </c>
      <c r="J86" s="70">
        <v>32842</v>
      </c>
      <c r="K86" s="25"/>
      <c r="L86" s="25"/>
    </row>
    <row r="87" spans="1:12" x14ac:dyDescent="0.2">
      <c r="A87" s="70" t="s">
        <v>402</v>
      </c>
      <c r="B87" s="70">
        <v>1800</v>
      </c>
      <c r="C87" s="70">
        <v>1492</v>
      </c>
      <c r="D87" s="70">
        <v>894</v>
      </c>
      <c r="E87" s="70">
        <v>4186</v>
      </c>
      <c r="F87" s="70">
        <v>26</v>
      </c>
      <c r="G87" s="70">
        <v>17</v>
      </c>
      <c r="H87" s="70">
        <v>21</v>
      </c>
      <c r="I87" s="70">
        <v>64</v>
      </c>
      <c r="J87" s="70">
        <v>4250</v>
      </c>
      <c r="K87" s="25"/>
      <c r="L87" s="25"/>
    </row>
    <row r="88" spans="1:12" x14ac:dyDescent="0.2">
      <c r="A88" s="70" t="s">
        <v>403</v>
      </c>
      <c r="B88" s="70">
        <v>91784</v>
      </c>
      <c r="C88" s="70">
        <v>68708</v>
      </c>
      <c r="D88" s="70">
        <v>13997</v>
      </c>
      <c r="E88" s="70">
        <v>174489</v>
      </c>
      <c r="F88" s="70">
        <v>12040</v>
      </c>
      <c r="G88" s="70">
        <v>5208</v>
      </c>
      <c r="H88" s="70">
        <v>1831</v>
      </c>
      <c r="I88" s="70">
        <v>19079</v>
      </c>
      <c r="J88" s="70">
        <v>193568</v>
      </c>
      <c r="K88" s="25"/>
      <c r="L88" s="25"/>
    </row>
    <row r="89" spans="1:12" x14ac:dyDescent="0.2">
      <c r="A89" s="317" t="s">
        <v>968</v>
      </c>
      <c r="B89" s="317"/>
      <c r="C89" s="317"/>
      <c r="D89" s="317"/>
      <c r="E89" s="317"/>
      <c r="F89" s="317"/>
      <c r="G89" s="317"/>
      <c r="H89" s="317"/>
      <c r="I89" s="317"/>
      <c r="J89" s="317"/>
      <c r="K89" s="25"/>
      <c r="L89" s="25"/>
    </row>
    <row r="90" spans="1:12" x14ac:dyDescent="0.2">
      <c r="A90" s="70" t="s">
        <v>398</v>
      </c>
      <c r="B90" s="70">
        <v>43250</v>
      </c>
      <c r="C90" s="70">
        <v>20129</v>
      </c>
      <c r="D90" s="70">
        <v>3041</v>
      </c>
      <c r="E90" s="70">
        <v>66420</v>
      </c>
      <c r="F90" s="70">
        <v>17811</v>
      </c>
      <c r="G90" s="70">
        <v>1710</v>
      </c>
      <c r="H90" s="70">
        <v>645</v>
      </c>
      <c r="I90" s="70">
        <v>20166</v>
      </c>
      <c r="J90" s="70">
        <v>86586</v>
      </c>
      <c r="K90" s="25"/>
      <c r="L90" s="25"/>
    </row>
    <row r="91" spans="1:12" x14ac:dyDescent="0.2">
      <c r="A91" s="70" t="s">
        <v>399</v>
      </c>
      <c r="B91" s="70">
        <v>198828</v>
      </c>
      <c r="C91" s="70">
        <v>128879</v>
      </c>
      <c r="D91" s="70">
        <v>23513</v>
      </c>
      <c r="E91" s="70">
        <v>351220</v>
      </c>
      <c r="F91" s="70">
        <v>99258</v>
      </c>
      <c r="G91" s="70">
        <v>21734</v>
      </c>
      <c r="H91" s="70">
        <v>7388</v>
      </c>
      <c r="I91" s="70">
        <v>128380</v>
      </c>
      <c r="J91" s="70">
        <v>479600</v>
      </c>
      <c r="K91" s="25"/>
      <c r="L91" s="25"/>
    </row>
    <row r="92" spans="1:12" x14ac:dyDescent="0.2">
      <c r="A92" s="70" t="s">
        <v>400</v>
      </c>
      <c r="B92" s="70">
        <v>153409</v>
      </c>
      <c r="C92" s="70">
        <v>127412</v>
      </c>
      <c r="D92" s="70">
        <v>37876</v>
      </c>
      <c r="E92" s="70">
        <v>318697</v>
      </c>
      <c r="F92" s="70">
        <v>55509</v>
      </c>
      <c r="G92" s="70">
        <v>22955</v>
      </c>
      <c r="H92" s="70">
        <v>12140</v>
      </c>
      <c r="I92" s="70">
        <v>90604</v>
      </c>
      <c r="J92" s="70">
        <v>409301</v>
      </c>
      <c r="K92" s="25"/>
      <c r="L92" s="25"/>
    </row>
    <row r="93" spans="1:12" x14ac:dyDescent="0.2">
      <c r="A93" s="70" t="s">
        <v>401</v>
      </c>
      <c r="B93" s="70">
        <v>69871</v>
      </c>
      <c r="C93" s="70">
        <v>64706</v>
      </c>
      <c r="D93" s="70">
        <v>27551</v>
      </c>
      <c r="E93" s="70">
        <v>162128</v>
      </c>
      <c r="F93" s="70">
        <v>20268</v>
      </c>
      <c r="G93" s="70">
        <v>7612</v>
      </c>
      <c r="H93" s="70">
        <v>5993</v>
      </c>
      <c r="I93" s="70">
        <v>33873</v>
      </c>
      <c r="J93" s="70">
        <v>196001</v>
      </c>
      <c r="K93" s="25"/>
      <c r="L93" s="25"/>
    </row>
    <row r="94" spans="1:12" x14ac:dyDescent="0.2">
      <c r="A94" s="70" t="s">
        <v>402</v>
      </c>
      <c r="B94" s="70">
        <v>12095</v>
      </c>
      <c r="C94" s="70">
        <v>11600</v>
      </c>
      <c r="D94" s="70">
        <v>8053</v>
      </c>
      <c r="E94" s="70">
        <v>31748</v>
      </c>
      <c r="F94" s="70">
        <v>2567</v>
      </c>
      <c r="G94" s="70">
        <v>994</v>
      </c>
      <c r="H94" s="70">
        <v>1544</v>
      </c>
      <c r="I94" s="70">
        <v>5105</v>
      </c>
      <c r="J94" s="70">
        <v>36853</v>
      </c>
      <c r="K94" s="25"/>
      <c r="L94" s="25"/>
    </row>
    <row r="95" spans="1:12" ht="13.5" thickBot="1" x14ac:dyDescent="0.25">
      <c r="A95" s="112" t="s">
        <v>403</v>
      </c>
      <c r="B95" s="112">
        <v>477453</v>
      </c>
      <c r="C95" s="112">
        <v>352726</v>
      </c>
      <c r="D95" s="112">
        <v>100034</v>
      </c>
      <c r="E95" s="112">
        <v>930213</v>
      </c>
      <c r="F95" s="112">
        <v>195413</v>
      </c>
      <c r="G95" s="112">
        <v>55005</v>
      </c>
      <c r="H95" s="112">
        <v>27710</v>
      </c>
      <c r="I95" s="112">
        <v>278128</v>
      </c>
      <c r="J95" s="112">
        <v>1208341</v>
      </c>
      <c r="K95" s="25"/>
      <c r="L95" s="25"/>
    </row>
    <row r="96" spans="1:12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</row>
    <row r="97" spans="1:12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</row>
    <row r="98" spans="1:12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</row>
    <row r="99" spans="1:12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</row>
    <row r="100" spans="1:12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</row>
    <row r="102" spans="1:12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1:12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1:12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1:12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1:12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</row>
    <row r="117" spans="1:12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</row>
    <row r="118" spans="1:12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</row>
    <row r="119" spans="1:12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</row>
    <row r="121" spans="1:12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</row>
    <row r="122" spans="1:12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</row>
    <row r="125" spans="1:12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</row>
    <row r="126" spans="1:12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</row>
    <row r="127" spans="1:12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</row>
    <row r="129" spans="1:12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</row>
    <row r="130" spans="1:12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</row>
    <row r="131" spans="1:12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</row>
    <row r="139" spans="1:12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0" spans="1:12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</row>
    <row r="141" spans="1:12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</row>
    <row r="142" spans="1:12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</row>
    <row r="143" spans="1:12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</row>
    <row r="144" spans="1:12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</row>
    <row r="145" spans="1:12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</row>
    <row r="146" spans="1:12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1:12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</row>
    <row r="148" spans="1:12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</row>
    <row r="149" spans="1:12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</row>
    <row r="150" spans="1:12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</row>
    <row r="151" spans="1:12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</row>
    <row r="152" spans="1:12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</row>
    <row r="153" spans="1:12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</row>
    <row r="154" spans="1:12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</row>
    <row r="155" spans="1:12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</row>
    <row r="156" spans="1:12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</row>
    <row r="157" spans="1:12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</row>
    <row r="158" spans="1:12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</row>
    <row r="159" spans="1:12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</row>
    <row r="160" spans="1:12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</row>
    <row r="161" spans="2:10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</row>
    <row r="162" spans="2:10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</row>
    <row r="163" spans="2:10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</row>
    <row r="164" spans="2:10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</row>
    <row r="165" spans="2:10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</row>
    <row r="166" spans="2:10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</row>
    <row r="167" spans="2:10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</row>
    <row r="168" spans="2:10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</row>
    <row r="169" spans="2:10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</row>
    <row r="170" spans="2:10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</row>
    <row r="171" spans="2:10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</row>
    <row r="172" spans="2:10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</row>
    <row r="173" spans="2:10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</row>
    <row r="174" spans="2:10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</row>
    <row r="175" spans="2:10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</row>
    <row r="176" spans="2:10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</row>
    <row r="177" spans="2:10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</row>
    <row r="178" spans="2:10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</row>
    <row r="179" spans="2:10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</row>
    <row r="180" spans="2:10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</row>
    <row r="181" spans="2:10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</row>
    <row r="182" spans="2:10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</row>
    <row r="183" spans="2:10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</row>
    <row r="184" spans="2:10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</row>
    <row r="185" spans="2:10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</row>
    <row r="186" spans="2:10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</row>
    <row r="187" spans="2:10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</row>
    <row r="188" spans="2:10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</row>
    <row r="189" spans="2:10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</row>
    <row r="190" spans="2:10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</row>
    <row r="191" spans="2:10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</row>
    <row r="192" spans="2:10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</row>
    <row r="193" spans="2:10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</row>
    <row r="194" spans="2:10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</row>
    <row r="195" spans="2:10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</row>
    <row r="196" spans="2:10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</row>
    <row r="197" spans="2:10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</row>
    <row r="198" spans="2:10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</row>
    <row r="199" spans="2:10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</row>
    <row r="200" spans="2:10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</row>
    <row r="201" spans="2:10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</row>
    <row r="202" spans="2:10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</row>
    <row r="203" spans="2:10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</row>
    <row r="204" spans="2:10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</row>
    <row r="205" spans="2:10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</row>
    <row r="206" spans="2:10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</row>
    <row r="207" spans="2:10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</row>
    <row r="208" spans="2:10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</row>
    <row r="209" spans="2:10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</row>
    <row r="210" spans="2:10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</row>
    <row r="211" spans="2:10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</row>
    <row r="212" spans="2:10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</row>
    <row r="213" spans="2:10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</row>
    <row r="214" spans="2:10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</row>
    <row r="215" spans="2:10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</row>
    <row r="216" spans="2:10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</row>
    <row r="217" spans="2:10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</row>
    <row r="218" spans="2:10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</row>
    <row r="219" spans="2:10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</row>
    <row r="220" spans="2:10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</row>
    <row r="221" spans="2:10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</row>
    <row r="222" spans="2:10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</row>
    <row r="223" spans="2:10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</row>
    <row r="224" spans="2:10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</row>
    <row r="225" spans="2:10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</row>
    <row r="226" spans="2:10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</row>
    <row r="227" spans="2:10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</row>
    <row r="228" spans="2:10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</row>
    <row r="229" spans="2:10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</row>
    <row r="230" spans="2:10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</row>
    <row r="231" spans="2:10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</row>
    <row r="232" spans="2:10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</row>
    <row r="233" spans="2:10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</row>
    <row r="234" spans="2:10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</row>
    <row r="235" spans="2:10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</row>
    <row r="236" spans="2:10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</row>
    <row r="237" spans="2:10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</row>
    <row r="238" spans="2:10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</row>
    <row r="239" spans="2:10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</row>
    <row r="240" spans="2:10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</row>
    <row r="241" spans="2:10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</row>
    <row r="242" spans="2:10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</row>
    <row r="243" spans="2:10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</row>
    <row r="244" spans="2:10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</row>
    <row r="245" spans="2:10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</row>
    <row r="246" spans="2:10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</row>
    <row r="247" spans="2:10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</row>
    <row r="248" spans="2:10" x14ac:dyDescent="0.2">
      <c r="B248" s="192"/>
      <c r="C248" s="192"/>
      <c r="D248" s="192"/>
      <c r="E248" s="192"/>
      <c r="F248" s="192"/>
      <c r="G248" s="192"/>
      <c r="H248" s="192"/>
      <c r="I248" s="192"/>
      <c r="J248" s="192"/>
    </row>
    <row r="249" spans="2:10" x14ac:dyDescent="0.2">
      <c r="B249" s="192"/>
      <c r="C249" s="192"/>
      <c r="D249" s="192"/>
      <c r="E249" s="192"/>
      <c r="F249" s="192"/>
      <c r="G249" s="192"/>
      <c r="H249" s="192"/>
      <c r="I249" s="192"/>
      <c r="J249" s="192"/>
    </row>
    <row r="250" spans="2:10" x14ac:dyDescent="0.2">
      <c r="B250" s="192"/>
      <c r="C250" s="192"/>
      <c r="D250" s="192"/>
      <c r="E250" s="192"/>
      <c r="F250" s="192"/>
      <c r="G250" s="192"/>
      <c r="H250" s="192"/>
      <c r="I250" s="192"/>
      <c r="J250" s="192"/>
    </row>
    <row r="251" spans="2:10" x14ac:dyDescent="0.2">
      <c r="B251" s="192"/>
      <c r="C251" s="192"/>
      <c r="D251" s="192"/>
      <c r="E251" s="192"/>
      <c r="F251" s="192"/>
      <c r="G251" s="192"/>
      <c r="H251" s="192"/>
      <c r="I251" s="192"/>
      <c r="J251" s="192"/>
    </row>
    <row r="252" spans="2:10" x14ac:dyDescent="0.2">
      <c r="B252" s="192"/>
      <c r="C252" s="192"/>
      <c r="D252" s="192"/>
      <c r="E252" s="192"/>
      <c r="F252" s="192"/>
      <c r="G252" s="192"/>
      <c r="H252" s="192"/>
      <c r="I252" s="192"/>
      <c r="J252" s="192"/>
    </row>
    <row r="253" spans="2:10" x14ac:dyDescent="0.2">
      <c r="B253" s="192"/>
      <c r="C253" s="192"/>
      <c r="D253" s="192"/>
      <c r="E253" s="192"/>
      <c r="F253" s="192"/>
      <c r="G253" s="192"/>
      <c r="H253" s="192"/>
      <c r="I253" s="192"/>
      <c r="J253" s="192"/>
    </row>
    <row r="254" spans="2:10" x14ac:dyDescent="0.2">
      <c r="B254" s="192"/>
      <c r="C254" s="192"/>
      <c r="D254" s="192"/>
      <c r="E254" s="192"/>
      <c r="F254" s="192"/>
      <c r="G254" s="192"/>
      <c r="H254" s="192"/>
      <c r="I254" s="192"/>
      <c r="J254" s="192"/>
    </row>
    <row r="255" spans="2:10" x14ac:dyDescent="0.2">
      <c r="B255" s="192"/>
      <c r="C255" s="192"/>
      <c r="D255" s="192"/>
      <c r="E255" s="192"/>
      <c r="F255" s="192"/>
      <c r="G255" s="192"/>
      <c r="H255" s="192"/>
      <c r="I255" s="192"/>
      <c r="J255" s="192"/>
    </row>
    <row r="256" spans="2:10" x14ac:dyDescent="0.2">
      <c r="B256" s="192"/>
      <c r="C256" s="192"/>
      <c r="D256" s="192"/>
      <c r="E256" s="192"/>
      <c r="F256" s="192"/>
      <c r="G256" s="192"/>
      <c r="H256" s="192"/>
      <c r="I256" s="192"/>
      <c r="J256" s="192"/>
    </row>
    <row r="257" spans="2:10" x14ac:dyDescent="0.2">
      <c r="B257" s="192"/>
      <c r="C257" s="192"/>
      <c r="D257" s="192"/>
      <c r="E257" s="192"/>
      <c r="F257" s="192"/>
      <c r="G257" s="192"/>
      <c r="H257" s="192"/>
      <c r="I257" s="192"/>
      <c r="J257" s="192"/>
    </row>
    <row r="258" spans="2:10" x14ac:dyDescent="0.2">
      <c r="B258" s="192"/>
      <c r="C258" s="192"/>
      <c r="D258" s="192"/>
      <c r="E258" s="192"/>
      <c r="F258" s="192"/>
      <c r="G258" s="192"/>
      <c r="H258" s="192"/>
      <c r="I258" s="192"/>
      <c r="J258" s="192"/>
    </row>
    <row r="259" spans="2:10" x14ac:dyDescent="0.2">
      <c r="B259" s="192"/>
      <c r="C259" s="192"/>
      <c r="D259" s="192"/>
      <c r="E259" s="192"/>
      <c r="F259" s="192"/>
      <c r="G259" s="192"/>
      <c r="H259" s="192"/>
      <c r="I259" s="192"/>
      <c r="J259" s="192"/>
    </row>
    <row r="260" spans="2:10" x14ac:dyDescent="0.2">
      <c r="B260" s="192"/>
      <c r="C260" s="192"/>
      <c r="D260" s="192"/>
      <c r="E260" s="192"/>
      <c r="F260" s="192"/>
      <c r="G260" s="192"/>
      <c r="H260" s="192"/>
      <c r="I260" s="192"/>
      <c r="J260" s="192"/>
    </row>
    <row r="261" spans="2:10" x14ac:dyDescent="0.2">
      <c r="B261" s="192"/>
      <c r="C261" s="192"/>
      <c r="D261" s="192"/>
      <c r="E261" s="192"/>
      <c r="F261" s="192"/>
      <c r="G261" s="192"/>
      <c r="H261" s="192"/>
      <c r="I261" s="192"/>
      <c r="J261" s="192"/>
    </row>
    <row r="262" spans="2:10" x14ac:dyDescent="0.2">
      <c r="B262" s="192"/>
      <c r="C262" s="192"/>
      <c r="D262" s="192"/>
      <c r="E262" s="192"/>
      <c r="F262" s="192"/>
      <c r="G262" s="192"/>
      <c r="H262" s="192"/>
      <c r="I262" s="192"/>
      <c r="J262" s="192"/>
    </row>
    <row r="263" spans="2:10" x14ac:dyDescent="0.2">
      <c r="B263" s="192"/>
      <c r="C263" s="192"/>
      <c r="D263" s="192"/>
      <c r="E263" s="192"/>
      <c r="F263" s="192"/>
      <c r="G263" s="192"/>
      <c r="H263" s="192"/>
      <c r="I263" s="192"/>
      <c r="J263" s="192"/>
    </row>
    <row r="264" spans="2:10" x14ac:dyDescent="0.2">
      <c r="B264" s="192"/>
      <c r="C264" s="192"/>
      <c r="D264" s="192"/>
      <c r="E264" s="192"/>
      <c r="F264" s="192"/>
      <c r="G264" s="192"/>
      <c r="H264" s="192"/>
      <c r="I264" s="192"/>
      <c r="J264" s="192"/>
    </row>
    <row r="265" spans="2:10" x14ac:dyDescent="0.2">
      <c r="B265" s="192"/>
      <c r="C265" s="192"/>
      <c r="D265" s="192"/>
      <c r="E265" s="192"/>
      <c r="F265" s="192"/>
      <c r="G265" s="192"/>
      <c r="H265" s="192"/>
      <c r="I265" s="192"/>
      <c r="J265" s="192"/>
    </row>
    <row r="266" spans="2:10" x14ac:dyDescent="0.2">
      <c r="B266" s="192"/>
      <c r="C266" s="192"/>
      <c r="D266" s="192"/>
      <c r="E266" s="192"/>
      <c r="F266" s="192"/>
      <c r="G266" s="192"/>
      <c r="H266" s="192"/>
      <c r="I266" s="192"/>
      <c r="J266" s="192"/>
    </row>
    <row r="267" spans="2:10" x14ac:dyDescent="0.2">
      <c r="B267" s="192"/>
      <c r="C267" s="192"/>
      <c r="D267" s="192"/>
      <c r="E267" s="192"/>
      <c r="F267" s="192"/>
      <c r="G267" s="192"/>
      <c r="H267" s="192"/>
      <c r="I267" s="192"/>
      <c r="J267" s="192"/>
    </row>
    <row r="268" spans="2:10" x14ac:dyDescent="0.2">
      <c r="B268" s="192"/>
      <c r="C268" s="192"/>
      <c r="D268" s="192"/>
      <c r="E268" s="192"/>
      <c r="F268" s="192"/>
      <c r="G268" s="192"/>
      <c r="H268" s="192"/>
      <c r="I268" s="192"/>
      <c r="J268" s="192"/>
    </row>
    <row r="269" spans="2:10" x14ac:dyDescent="0.2">
      <c r="B269" s="192"/>
      <c r="C269" s="192"/>
      <c r="D269" s="192"/>
      <c r="E269" s="192"/>
      <c r="F269" s="192"/>
      <c r="G269" s="192"/>
      <c r="H269" s="192"/>
      <c r="I269" s="192"/>
      <c r="J269" s="192"/>
    </row>
    <row r="270" spans="2:10" x14ac:dyDescent="0.2">
      <c r="B270" s="192"/>
      <c r="C270" s="192"/>
      <c r="D270" s="192"/>
      <c r="E270" s="192"/>
      <c r="F270" s="192"/>
      <c r="G270" s="192"/>
      <c r="H270" s="192"/>
      <c r="I270" s="192"/>
      <c r="J270" s="192"/>
    </row>
    <row r="271" spans="2:10" x14ac:dyDescent="0.2">
      <c r="B271" s="192"/>
      <c r="C271" s="192"/>
      <c r="D271" s="192"/>
      <c r="E271" s="192"/>
      <c r="F271" s="192"/>
      <c r="G271" s="192"/>
      <c r="H271" s="192"/>
      <c r="I271" s="192"/>
      <c r="J271" s="192"/>
    </row>
    <row r="272" spans="2:10" x14ac:dyDescent="0.2">
      <c r="B272" s="192"/>
      <c r="C272" s="192"/>
      <c r="D272" s="192"/>
      <c r="E272" s="192"/>
      <c r="F272" s="192"/>
      <c r="G272" s="192"/>
      <c r="H272" s="192"/>
      <c r="I272" s="192"/>
      <c r="J272" s="192"/>
    </row>
    <row r="273" spans="2:10" x14ac:dyDescent="0.2">
      <c r="B273" s="192"/>
      <c r="C273" s="192"/>
      <c r="D273" s="192"/>
      <c r="E273" s="192"/>
      <c r="F273" s="192"/>
      <c r="G273" s="192"/>
      <c r="H273" s="192"/>
      <c r="I273" s="192"/>
      <c r="J273" s="192"/>
    </row>
    <row r="274" spans="2:10" x14ac:dyDescent="0.2">
      <c r="B274" s="192"/>
      <c r="C274" s="192"/>
      <c r="D274" s="192"/>
      <c r="E274" s="192"/>
      <c r="F274" s="192"/>
      <c r="G274" s="192"/>
      <c r="H274" s="192"/>
      <c r="I274" s="192"/>
      <c r="J274" s="192"/>
    </row>
    <row r="275" spans="2:10" x14ac:dyDescent="0.2">
      <c r="B275" s="192"/>
      <c r="C275" s="192"/>
      <c r="D275" s="192"/>
      <c r="E275" s="192"/>
      <c r="F275" s="192"/>
      <c r="G275" s="192"/>
      <c r="H275" s="192"/>
      <c r="I275" s="192"/>
      <c r="J275" s="192"/>
    </row>
    <row r="276" spans="2:10" x14ac:dyDescent="0.2">
      <c r="B276" s="192"/>
      <c r="C276" s="192"/>
      <c r="D276" s="192"/>
      <c r="E276" s="192"/>
      <c r="F276" s="192"/>
      <c r="G276" s="192"/>
      <c r="H276" s="192"/>
      <c r="I276" s="192"/>
      <c r="J276" s="192"/>
    </row>
    <row r="277" spans="2:10" x14ac:dyDescent="0.2">
      <c r="B277" s="192"/>
      <c r="C277" s="192"/>
      <c r="D277" s="192"/>
      <c r="E277" s="192"/>
      <c r="F277" s="192"/>
      <c r="G277" s="192"/>
      <c r="H277" s="192"/>
      <c r="I277" s="192"/>
      <c r="J277" s="192"/>
    </row>
    <row r="278" spans="2:10" x14ac:dyDescent="0.2">
      <c r="B278" s="192"/>
      <c r="C278" s="192"/>
      <c r="D278" s="192"/>
      <c r="E278" s="192"/>
      <c r="F278" s="192"/>
      <c r="G278" s="192"/>
      <c r="H278" s="192"/>
      <c r="I278" s="192"/>
      <c r="J278" s="192"/>
    </row>
    <row r="279" spans="2:10" x14ac:dyDescent="0.2">
      <c r="B279" s="192"/>
      <c r="C279" s="192"/>
      <c r="D279" s="192"/>
      <c r="E279" s="192"/>
      <c r="F279" s="192"/>
      <c r="G279" s="192"/>
      <c r="H279" s="192"/>
      <c r="I279" s="192"/>
      <c r="J279" s="192"/>
    </row>
    <row r="280" spans="2:10" x14ac:dyDescent="0.2">
      <c r="B280" s="192"/>
      <c r="C280" s="192"/>
      <c r="D280" s="192"/>
      <c r="E280" s="192"/>
      <c r="F280" s="192"/>
      <c r="G280" s="192"/>
      <c r="H280" s="192"/>
      <c r="I280" s="192"/>
      <c r="J280" s="192"/>
    </row>
    <row r="281" spans="2:10" x14ac:dyDescent="0.2">
      <c r="B281" s="192"/>
      <c r="C281" s="192"/>
      <c r="D281" s="192"/>
      <c r="E281" s="192"/>
      <c r="F281" s="192"/>
      <c r="G281" s="192"/>
      <c r="H281" s="192"/>
      <c r="I281" s="192"/>
      <c r="J281" s="192"/>
    </row>
    <row r="282" spans="2:10" x14ac:dyDescent="0.2">
      <c r="B282" s="192"/>
      <c r="C282" s="192"/>
      <c r="D282" s="192"/>
      <c r="E282" s="192"/>
      <c r="F282" s="192"/>
      <c r="G282" s="192"/>
      <c r="H282" s="192"/>
      <c r="I282" s="192"/>
      <c r="J282" s="192"/>
    </row>
    <row r="283" spans="2:10" x14ac:dyDescent="0.2">
      <c r="B283" s="192"/>
      <c r="C283" s="192"/>
      <c r="D283" s="192"/>
      <c r="E283" s="192"/>
      <c r="F283" s="192"/>
      <c r="G283" s="192"/>
      <c r="H283" s="192"/>
      <c r="I283" s="192"/>
      <c r="J283" s="192"/>
    </row>
    <row r="284" spans="2:10" x14ac:dyDescent="0.2">
      <c r="B284" s="192"/>
      <c r="C284" s="192"/>
      <c r="D284" s="192"/>
      <c r="E284" s="192"/>
      <c r="F284" s="192"/>
      <c r="G284" s="192"/>
      <c r="H284" s="192"/>
      <c r="I284" s="192"/>
      <c r="J284" s="192"/>
    </row>
    <row r="285" spans="2:10" x14ac:dyDescent="0.2">
      <c r="B285" s="192"/>
      <c r="C285" s="192"/>
      <c r="D285" s="192"/>
      <c r="E285" s="192"/>
      <c r="F285" s="192"/>
      <c r="G285" s="192"/>
      <c r="H285" s="192"/>
      <c r="I285" s="192"/>
      <c r="J285" s="192"/>
    </row>
    <row r="286" spans="2:10" x14ac:dyDescent="0.2">
      <c r="B286" s="192"/>
      <c r="C286" s="192"/>
      <c r="D286" s="192"/>
      <c r="E286" s="192"/>
      <c r="F286" s="192"/>
      <c r="G286" s="192"/>
      <c r="H286" s="192"/>
      <c r="I286" s="192"/>
      <c r="J286" s="192"/>
    </row>
    <row r="287" spans="2:10" x14ac:dyDescent="0.2">
      <c r="B287" s="192"/>
      <c r="C287" s="192"/>
      <c r="D287" s="192"/>
      <c r="E287" s="192"/>
      <c r="F287" s="192"/>
      <c r="G287" s="192"/>
      <c r="H287" s="192"/>
      <c r="I287" s="192"/>
      <c r="J287" s="192"/>
    </row>
    <row r="288" spans="2:10" x14ac:dyDescent="0.2">
      <c r="B288" s="192"/>
      <c r="C288" s="192"/>
      <c r="D288" s="192"/>
      <c r="E288" s="192"/>
      <c r="F288" s="192"/>
      <c r="G288" s="192"/>
      <c r="H288" s="192"/>
      <c r="I288" s="192"/>
      <c r="J288" s="192"/>
    </row>
    <row r="289" spans="2:10" x14ac:dyDescent="0.2">
      <c r="B289" s="192"/>
      <c r="C289" s="192"/>
      <c r="D289" s="192"/>
      <c r="E289" s="192"/>
      <c r="F289" s="192"/>
      <c r="G289" s="192"/>
      <c r="H289" s="192"/>
      <c r="I289" s="192"/>
      <c r="J289" s="192"/>
    </row>
    <row r="290" spans="2:10" x14ac:dyDescent="0.2">
      <c r="B290" s="192"/>
      <c r="C290" s="192"/>
      <c r="D290" s="192"/>
      <c r="E290" s="192"/>
      <c r="F290" s="192"/>
      <c r="G290" s="192"/>
      <c r="H290" s="192"/>
      <c r="I290" s="192"/>
      <c r="J290" s="192"/>
    </row>
    <row r="291" spans="2:10" x14ac:dyDescent="0.2">
      <c r="B291" s="192"/>
      <c r="C291" s="192"/>
      <c r="D291" s="192"/>
      <c r="E291" s="192"/>
      <c r="F291" s="192"/>
      <c r="G291" s="192"/>
      <c r="H291" s="192"/>
      <c r="I291" s="192"/>
      <c r="J291" s="192"/>
    </row>
    <row r="292" spans="2:10" x14ac:dyDescent="0.2">
      <c r="B292" s="192"/>
      <c r="C292" s="192"/>
      <c r="D292" s="192"/>
      <c r="E292" s="192"/>
      <c r="F292" s="192"/>
      <c r="G292" s="192"/>
      <c r="H292" s="192"/>
      <c r="I292" s="192"/>
      <c r="J292" s="192"/>
    </row>
    <row r="293" spans="2:10" x14ac:dyDescent="0.2">
      <c r="B293" s="192"/>
      <c r="C293" s="192"/>
      <c r="D293" s="192"/>
      <c r="E293" s="192"/>
      <c r="F293" s="192"/>
      <c r="G293" s="192"/>
      <c r="H293" s="192"/>
      <c r="I293" s="192"/>
      <c r="J293" s="192"/>
    </row>
    <row r="294" spans="2:10" x14ac:dyDescent="0.2">
      <c r="B294" s="192"/>
      <c r="C294" s="192"/>
      <c r="D294" s="192"/>
      <c r="E294" s="192"/>
      <c r="F294" s="192"/>
      <c r="G294" s="192"/>
      <c r="H294" s="192"/>
      <c r="I294" s="192"/>
      <c r="J294" s="192"/>
    </row>
    <row r="295" spans="2:10" x14ac:dyDescent="0.2">
      <c r="B295" s="192"/>
      <c r="C295" s="192"/>
      <c r="D295" s="192"/>
      <c r="E295" s="192"/>
      <c r="F295" s="192"/>
      <c r="G295" s="192"/>
      <c r="H295" s="192"/>
      <c r="I295" s="192"/>
      <c r="J295" s="192"/>
    </row>
    <row r="296" spans="2:10" x14ac:dyDescent="0.2">
      <c r="B296" s="192"/>
      <c r="C296" s="192"/>
      <c r="D296" s="192"/>
      <c r="E296" s="192"/>
      <c r="F296" s="192"/>
      <c r="G296" s="192"/>
      <c r="H296" s="192"/>
      <c r="I296" s="192"/>
      <c r="J296" s="192"/>
    </row>
    <row r="297" spans="2:10" x14ac:dyDescent="0.2">
      <c r="B297" s="192"/>
      <c r="C297" s="192"/>
      <c r="D297" s="192"/>
      <c r="E297" s="192"/>
      <c r="F297" s="192"/>
      <c r="G297" s="192"/>
      <c r="H297" s="192"/>
      <c r="I297" s="192"/>
      <c r="J297" s="192"/>
    </row>
    <row r="298" spans="2:10" x14ac:dyDescent="0.2">
      <c r="B298" s="192"/>
      <c r="C298" s="192"/>
      <c r="D298" s="192"/>
      <c r="E298" s="192"/>
      <c r="F298" s="192"/>
      <c r="G298" s="192"/>
      <c r="H298" s="192"/>
      <c r="I298" s="192"/>
      <c r="J298" s="192"/>
    </row>
    <row r="299" spans="2:10" x14ac:dyDescent="0.2">
      <c r="B299" s="192"/>
      <c r="C299" s="192"/>
      <c r="D299" s="192"/>
      <c r="E299" s="192"/>
      <c r="F299" s="192"/>
      <c r="G299" s="192"/>
      <c r="H299" s="192"/>
      <c r="I299" s="192"/>
      <c r="J299" s="192"/>
    </row>
    <row r="300" spans="2:10" x14ac:dyDescent="0.2">
      <c r="B300" s="192"/>
      <c r="C300" s="192"/>
      <c r="D300" s="192"/>
      <c r="E300" s="192"/>
      <c r="F300" s="192"/>
      <c r="G300" s="192"/>
      <c r="H300" s="192"/>
      <c r="I300" s="192"/>
      <c r="J300" s="192"/>
    </row>
    <row r="301" spans="2:10" x14ac:dyDescent="0.2">
      <c r="B301" s="192"/>
      <c r="C301" s="192"/>
      <c r="D301" s="192"/>
      <c r="E301" s="192"/>
      <c r="F301" s="192"/>
      <c r="G301" s="192"/>
      <c r="H301" s="192"/>
      <c r="I301" s="192"/>
      <c r="J301" s="192"/>
    </row>
    <row r="302" spans="2:10" x14ac:dyDescent="0.2">
      <c r="B302" s="192"/>
      <c r="C302" s="192"/>
      <c r="D302" s="192"/>
      <c r="E302" s="192"/>
      <c r="F302" s="192"/>
      <c r="G302" s="192"/>
      <c r="H302" s="192"/>
      <c r="I302" s="192"/>
      <c r="J302" s="192"/>
    </row>
    <row r="303" spans="2:10" x14ac:dyDescent="0.2">
      <c r="B303" s="192"/>
      <c r="C303" s="192"/>
      <c r="D303" s="192"/>
      <c r="E303" s="192"/>
      <c r="F303" s="192"/>
      <c r="G303" s="192"/>
      <c r="H303" s="192"/>
      <c r="I303" s="192"/>
      <c r="J303" s="192"/>
    </row>
    <row r="304" spans="2:10" x14ac:dyDescent="0.2">
      <c r="B304" s="192"/>
      <c r="C304" s="192"/>
      <c r="D304" s="192"/>
      <c r="E304" s="192"/>
      <c r="F304" s="192"/>
      <c r="G304" s="192"/>
      <c r="H304" s="192"/>
      <c r="I304" s="192"/>
      <c r="J304" s="192"/>
    </row>
    <row r="305" spans="2:10" x14ac:dyDescent="0.2">
      <c r="B305" s="192"/>
      <c r="C305" s="192"/>
      <c r="D305" s="192"/>
      <c r="E305" s="192"/>
      <c r="F305" s="192"/>
      <c r="G305" s="192"/>
      <c r="H305" s="192"/>
      <c r="I305" s="192"/>
      <c r="J305" s="192"/>
    </row>
    <row r="306" spans="2:10" x14ac:dyDescent="0.2">
      <c r="B306" s="192"/>
      <c r="C306" s="192"/>
      <c r="D306" s="192"/>
      <c r="E306" s="192"/>
      <c r="F306" s="192"/>
      <c r="G306" s="192"/>
      <c r="H306" s="192"/>
      <c r="I306" s="192"/>
      <c r="J306" s="192"/>
    </row>
    <row r="307" spans="2:10" x14ac:dyDescent="0.2">
      <c r="B307" s="192"/>
      <c r="C307" s="192"/>
      <c r="D307" s="192"/>
      <c r="E307" s="192"/>
      <c r="F307" s="192"/>
      <c r="G307" s="192"/>
      <c r="H307" s="192"/>
      <c r="I307" s="192"/>
      <c r="J307" s="192"/>
    </row>
    <row r="308" spans="2:10" x14ac:dyDescent="0.2">
      <c r="B308" s="192"/>
      <c r="C308" s="192"/>
      <c r="D308" s="192"/>
      <c r="E308" s="192"/>
      <c r="F308" s="192"/>
      <c r="G308" s="192"/>
      <c r="H308" s="192"/>
      <c r="I308" s="192"/>
      <c r="J308" s="192"/>
    </row>
    <row r="309" spans="2:10" x14ac:dyDescent="0.2">
      <c r="B309" s="192"/>
      <c r="C309" s="192"/>
      <c r="D309" s="192"/>
      <c r="E309" s="192"/>
      <c r="F309" s="192"/>
      <c r="G309" s="192"/>
      <c r="H309" s="192"/>
      <c r="I309" s="192"/>
      <c r="J309" s="192"/>
    </row>
    <row r="310" spans="2:10" x14ac:dyDescent="0.2">
      <c r="B310" s="192"/>
      <c r="C310" s="192"/>
      <c r="D310" s="192"/>
      <c r="E310" s="192"/>
      <c r="F310" s="192"/>
      <c r="G310" s="192"/>
      <c r="H310" s="192"/>
      <c r="I310" s="192"/>
      <c r="J310" s="192"/>
    </row>
    <row r="311" spans="2:10" x14ac:dyDescent="0.2">
      <c r="B311" s="192"/>
      <c r="C311" s="192"/>
      <c r="D311" s="192"/>
      <c r="E311" s="192"/>
      <c r="F311" s="192"/>
      <c r="G311" s="192"/>
      <c r="H311" s="192"/>
      <c r="I311" s="192"/>
      <c r="J311" s="192"/>
    </row>
    <row r="312" spans="2:10" x14ac:dyDescent="0.2">
      <c r="B312" s="192"/>
      <c r="C312" s="192"/>
      <c r="D312" s="192"/>
      <c r="E312" s="192"/>
      <c r="F312" s="192"/>
      <c r="G312" s="192"/>
      <c r="H312" s="192"/>
      <c r="I312" s="192"/>
      <c r="J312" s="192"/>
    </row>
    <row r="313" spans="2:10" x14ac:dyDescent="0.2">
      <c r="B313" s="192"/>
      <c r="C313" s="192"/>
      <c r="D313" s="192"/>
      <c r="E313" s="192"/>
      <c r="F313" s="192"/>
      <c r="G313" s="192"/>
      <c r="H313" s="192"/>
      <c r="I313" s="192"/>
      <c r="J313" s="192"/>
    </row>
    <row r="314" spans="2:10" x14ac:dyDescent="0.2">
      <c r="B314" s="192"/>
      <c r="C314" s="192"/>
      <c r="D314" s="192"/>
      <c r="E314" s="192"/>
      <c r="F314" s="192"/>
      <c r="G314" s="192"/>
      <c r="H314" s="192"/>
      <c r="I314" s="192"/>
      <c r="J314" s="192"/>
    </row>
    <row r="315" spans="2:10" x14ac:dyDescent="0.2">
      <c r="B315" s="192"/>
      <c r="C315" s="192"/>
      <c r="D315" s="192"/>
      <c r="E315" s="192"/>
      <c r="F315" s="192"/>
      <c r="G315" s="192"/>
      <c r="H315" s="192"/>
      <c r="I315" s="192"/>
      <c r="J315" s="192"/>
    </row>
    <row r="316" spans="2:10" x14ac:dyDescent="0.2">
      <c r="B316" s="192"/>
      <c r="C316" s="192"/>
      <c r="D316" s="192"/>
      <c r="E316" s="192"/>
      <c r="F316" s="192"/>
      <c r="G316" s="192"/>
      <c r="H316" s="192"/>
      <c r="I316" s="192"/>
      <c r="J316" s="192"/>
    </row>
    <row r="317" spans="2:10" x14ac:dyDescent="0.2">
      <c r="B317" s="192"/>
      <c r="C317" s="192"/>
      <c r="D317" s="192"/>
      <c r="E317" s="192"/>
      <c r="F317" s="192"/>
      <c r="G317" s="192"/>
      <c r="H317" s="192"/>
      <c r="I317" s="192"/>
      <c r="J317" s="192"/>
    </row>
    <row r="318" spans="2:10" x14ac:dyDescent="0.2">
      <c r="B318" s="192"/>
      <c r="C318" s="192"/>
      <c r="D318" s="192"/>
      <c r="E318" s="192"/>
      <c r="F318" s="192"/>
      <c r="G318" s="192"/>
      <c r="H318" s="192"/>
      <c r="I318" s="192"/>
      <c r="J318" s="192"/>
    </row>
    <row r="319" spans="2:10" x14ac:dyDescent="0.2">
      <c r="B319" s="192"/>
      <c r="C319" s="192"/>
      <c r="D319" s="192"/>
      <c r="E319" s="192"/>
      <c r="F319" s="192"/>
      <c r="G319" s="192"/>
      <c r="H319" s="192"/>
      <c r="I319" s="192"/>
      <c r="J319" s="192"/>
    </row>
    <row r="320" spans="2:10" x14ac:dyDescent="0.2">
      <c r="B320" s="192"/>
      <c r="C320" s="192"/>
      <c r="D320" s="192"/>
      <c r="E320" s="192"/>
      <c r="F320" s="192"/>
      <c r="G320" s="192"/>
      <c r="H320" s="192"/>
      <c r="I320" s="192"/>
      <c r="J320" s="192"/>
    </row>
    <row r="321" spans="2:10" x14ac:dyDescent="0.2">
      <c r="B321" s="192"/>
      <c r="C321" s="192"/>
      <c r="D321" s="192"/>
      <c r="E321" s="192"/>
      <c r="F321" s="192"/>
      <c r="G321" s="192"/>
      <c r="H321" s="192"/>
      <c r="I321" s="192"/>
      <c r="J321" s="192"/>
    </row>
    <row r="322" spans="2:10" x14ac:dyDescent="0.2">
      <c r="B322" s="192"/>
      <c r="C322" s="192"/>
      <c r="D322" s="192"/>
      <c r="E322" s="192"/>
      <c r="F322" s="192"/>
      <c r="G322" s="192"/>
      <c r="H322" s="192"/>
      <c r="I322" s="192"/>
      <c r="J322" s="192"/>
    </row>
    <row r="323" spans="2:10" x14ac:dyDescent="0.2">
      <c r="B323" s="192"/>
      <c r="C323" s="192"/>
      <c r="D323" s="192"/>
      <c r="E323" s="192"/>
      <c r="F323" s="192"/>
      <c r="G323" s="192"/>
      <c r="H323" s="192"/>
      <c r="I323" s="192"/>
      <c r="J323" s="192"/>
    </row>
    <row r="324" spans="2:10" x14ac:dyDescent="0.2">
      <c r="B324" s="192"/>
      <c r="C324" s="192"/>
      <c r="D324" s="192"/>
      <c r="E324" s="192"/>
      <c r="F324" s="192"/>
      <c r="G324" s="192"/>
      <c r="H324" s="192"/>
      <c r="I324" s="192"/>
      <c r="J324" s="192"/>
    </row>
    <row r="325" spans="2:10" x14ac:dyDescent="0.2">
      <c r="B325" s="192"/>
      <c r="C325" s="192"/>
      <c r="D325" s="192"/>
      <c r="E325" s="192"/>
      <c r="F325" s="192"/>
      <c r="G325" s="192"/>
      <c r="H325" s="192"/>
      <c r="I325" s="192"/>
      <c r="J325" s="192"/>
    </row>
    <row r="326" spans="2:10" x14ac:dyDescent="0.2">
      <c r="B326" s="192"/>
      <c r="C326" s="192"/>
      <c r="D326" s="192"/>
      <c r="E326" s="192"/>
      <c r="F326" s="192"/>
      <c r="G326" s="192"/>
      <c r="H326" s="192"/>
      <c r="I326" s="192"/>
      <c r="J326" s="192"/>
    </row>
    <row r="327" spans="2:10" x14ac:dyDescent="0.2">
      <c r="B327" s="192"/>
      <c r="C327" s="192"/>
      <c r="D327" s="192"/>
      <c r="E327" s="192"/>
      <c r="F327" s="192"/>
      <c r="G327" s="192"/>
      <c r="H327" s="192"/>
      <c r="I327" s="192"/>
      <c r="J327" s="192"/>
    </row>
    <row r="328" spans="2:10" x14ac:dyDescent="0.2">
      <c r="B328" s="192"/>
      <c r="C328" s="192"/>
      <c r="D328" s="192"/>
      <c r="E328" s="192"/>
      <c r="F328" s="192"/>
      <c r="G328" s="192"/>
      <c r="H328" s="192"/>
      <c r="I328" s="192"/>
      <c r="J328" s="192"/>
    </row>
    <row r="329" spans="2:10" x14ac:dyDescent="0.2">
      <c r="B329" s="192"/>
      <c r="C329" s="192"/>
      <c r="D329" s="192"/>
      <c r="E329" s="192"/>
      <c r="F329" s="192"/>
      <c r="G329" s="192"/>
      <c r="H329" s="192"/>
      <c r="I329" s="192"/>
      <c r="J329" s="192"/>
    </row>
    <row r="330" spans="2:10" x14ac:dyDescent="0.2">
      <c r="B330" s="192"/>
      <c r="C330" s="192"/>
      <c r="D330" s="192"/>
      <c r="E330" s="192"/>
      <c r="F330" s="192"/>
      <c r="G330" s="192"/>
      <c r="H330" s="192"/>
      <c r="I330" s="192"/>
      <c r="J330" s="192"/>
    </row>
    <row r="331" spans="2:10" x14ac:dyDescent="0.2">
      <c r="B331" s="192"/>
      <c r="C331" s="192"/>
      <c r="D331" s="192"/>
      <c r="E331" s="192"/>
      <c r="F331" s="192"/>
      <c r="G331" s="192"/>
      <c r="H331" s="192"/>
      <c r="I331" s="192"/>
      <c r="J331" s="192"/>
    </row>
    <row r="332" spans="2:10" x14ac:dyDescent="0.2">
      <c r="B332" s="192"/>
      <c r="C332" s="192"/>
      <c r="D332" s="192"/>
      <c r="E332" s="192"/>
      <c r="F332" s="192"/>
      <c r="G332" s="192"/>
      <c r="H332" s="192"/>
      <c r="I332" s="192"/>
      <c r="J332" s="192"/>
    </row>
    <row r="333" spans="2:10" x14ac:dyDescent="0.2">
      <c r="B333" s="192"/>
      <c r="C333" s="192"/>
      <c r="D333" s="192"/>
      <c r="E333" s="192"/>
      <c r="F333" s="192"/>
      <c r="G333" s="192"/>
      <c r="H333" s="192"/>
      <c r="I333" s="192"/>
      <c r="J333" s="192"/>
    </row>
    <row r="334" spans="2:10" x14ac:dyDescent="0.2">
      <c r="B334" s="192"/>
      <c r="C334" s="192"/>
      <c r="D334" s="192"/>
      <c r="E334" s="192"/>
      <c r="F334" s="192"/>
      <c r="G334" s="192"/>
      <c r="H334" s="192"/>
      <c r="I334" s="192"/>
      <c r="J334" s="192"/>
    </row>
    <row r="335" spans="2:10" x14ac:dyDescent="0.2">
      <c r="B335" s="192"/>
      <c r="C335" s="192"/>
      <c r="D335" s="192"/>
      <c r="E335" s="192"/>
      <c r="F335" s="192"/>
      <c r="G335" s="192"/>
      <c r="H335" s="192"/>
      <c r="I335" s="192"/>
      <c r="J335" s="192"/>
    </row>
    <row r="336" spans="2:10" x14ac:dyDescent="0.2">
      <c r="B336" s="192"/>
      <c r="C336" s="192"/>
      <c r="D336" s="192"/>
      <c r="E336" s="192"/>
      <c r="F336" s="192"/>
      <c r="G336" s="192"/>
      <c r="H336" s="192"/>
      <c r="I336" s="192"/>
      <c r="J336" s="192"/>
    </row>
    <row r="337" spans="2:10" x14ac:dyDescent="0.2">
      <c r="B337" s="192"/>
      <c r="C337" s="192"/>
      <c r="D337" s="192"/>
      <c r="E337" s="192"/>
      <c r="F337" s="192"/>
      <c r="G337" s="192"/>
      <c r="H337" s="192"/>
      <c r="I337" s="192"/>
      <c r="J337" s="192"/>
    </row>
    <row r="338" spans="2:10" x14ac:dyDescent="0.2">
      <c r="B338" s="192"/>
      <c r="C338" s="192"/>
      <c r="D338" s="192"/>
      <c r="E338" s="192"/>
      <c r="F338" s="192"/>
      <c r="G338" s="192"/>
      <c r="H338" s="192"/>
      <c r="I338" s="192"/>
      <c r="J338" s="192"/>
    </row>
    <row r="339" spans="2:10" x14ac:dyDescent="0.2">
      <c r="B339" s="192"/>
      <c r="C339" s="192"/>
      <c r="D339" s="192"/>
      <c r="E339" s="192"/>
      <c r="F339" s="192"/>
      <c r="G339" s="192"/>
      <c r="H339" s="192"/>
      <c r="I339" s="192"/>
      <c r="J339" s="192"/>
    </row>
    <row r="340" spans="2:10" x14ac:dyDescent="0.2">
      <c r="B340" s="192"/>
      <c r="C340" s="192"/>
      <c r="D340" s="192"/>
      <c r="E340" s="192"/>
      <c r="F340" s="192"/>
      <c r="G340" s="192"/>
      <c r="H340" s="192"/>
      <c r="I340" s="192"/>
      <c r="J340" s="192"/>
    </row>
    <row r="341" spans="2:10" x14ac:dyDescent="0.2">
      <c r="B341" s="192"/>
      <c r="C341" s="192"/>
      <c r="D341" s="192"/>
      <c r="E341" s="192"/>
      <c r="F341" s="192"/>
      <c r="G341" s="192"/>
      <c r="H341" s="192"/>
      <c r="I341" s="192"/>
      <c r="J341" s="192"/>
    </row>
    <row r="342" spans="2:10" x14ac:dyDescent="0.2">
      <c r="B342" s="192"/>
      <c r="C342" s="192"/>
      <c r="D342" s="192"/>
      <c r="E342" s="192"/>
      <c r="F342" s="192"/>
      <c r="G342" s="192"/>
      <c r="H342" s="192"/>
      <c r="I342" s="192"/>
      <c r="J342" s="192"/>
    </row>
    <row r="343" spans="2:10" x14ac:dyDescent="0.2">
      <c r="B343" s="192"/>
      <c r="C343" s="192"/>
      <c r="D343" s="192"/>
      <c r="E343" s="192"/>
      <c r="F343" s="192"/>
      <c r="G343" s="192"/>
      <c r="H343" s="192"/>
      <c r="I343" s="192"/>
      <c r="J343" s="192"/>
    </row>
    <row r="344" spans="2:10" x14ac:dyDescent="0.2">
      <c r="B344" s="192"/>
      <c r="C344" s="192"/>
      <c r="D344" s="192"/>
      <c r="E344" s="192"/>
      <c r="F344" s="192"/>
      <c r="G344" s="192"/>
      <c r="H344" s="192"/>
      <c r="I344" s="192"/>
      <c r="J344" s="192"/>
    </row>
    <row r="345" spans="2:10" x14ac:dyDescent="0.2">
      <c r="B345" s="192"/>
      <c r="C345" s="192"/>
      <c r="D345" s="192"/>
      <c r="E345" s="192"/>
      <c r="F345" s="192"/>
      <c r="G345" s="192"/>
      <c r="H345" s="192"/>
      <c r="I345" s="192"/>
      <c r="J345" s="192"/>
    </row>
    <row r="346" spans="2:10" x14ac:dyDescent="0.2">
      <c r="B346" s="192"/>
      <c r="C346" s="192"/>
      <c r="D346" s="192"/>
      <c r="E346" s="192"/>
      <c r="F346" s="192"/>
      <c r="G346" s="192"/>
      <c r="H346" s="192"/>
      <c r="I346" s="192"/>
      <c r="J346" s="192"/>
    </row>
    <row r="347" spans="2:10" x14ac:dyDescent="0.2">
      <c r="B347" s="192"/>
      <c r="C347" s="192"/>
      <c r="D347" s="192"/>
      <c r="E347" s="192"/>
      <c r="F347" s="192"/>
      <c r="G347" s="192"/>
      <c r="H347" s="192"/>
      <c r="I347" s="192"/>
      <c r="J347" s="192"/>
    </row>
    <row r="348" spans="2:10" x14ac:dyDescent="0.2">
      <c r="B348" s="192"/>
      <c r="C348" s="192"/>
      <c r="D348" s="192"/>
      <c r="E348" s="192"/>
      <c r="F348" s="192"/>
      <c r="G348" s="192"/>
      <c r="H348" s="192"/>
      <c r="I348" s="192"/>
      <c r="J348" s="192"/>
    </row>
    <row r="349" spans="2:10" x14ac:dyDescent="0.2">
      <c r="B349" s="192"/>
      <c r="C349" s="192"/>
      <c r="D349" s="192"/>
      <c r="E349" s="192"/>
      <c r="F349" s="192"/>
      <c r="G349" s="192"/>
      <c r="H349" s="192"/>
      <c r="I349" s="192"/>
      <c r="J349" s="192"/>
    </row>
    <row r="350" spans="2:10" x14ac:dyDescent="0.2">
      <c r="B350" s="192"/>
      <c r="C350" s="192"/>
      <c r="D350" s="192"/>
      <c r="E350" s="192"/>
      <c r="F350" s="192"/>
      <c r="G350" s="192"/>
      <c r="H350" s="192"/>
      <c r="I350" s="192"/>
      <c r="J350" s="192"/>
    </row>
    <row r="351" spans="2:10" x14ac:dyDescent="0.2">
      <c r="B351" s="192"/>
      <c r="C351" s="192"/>
      <c r="D351" s="192"/>
      <c r="E351" s="192"/>
      <c r="F351" s="192"/>
      <c r="G351" s="192"/>
      <c r="H351" s="192"/>
      <c r="I351" s="192"/>
      <c r="J351" s="192"/>
    </row>
    <row r="352" spans="2:10" x14ac:dyDescent="0.2">
      <c r="B352" s="192"/>
      <c r="C352" s="192"/>
      <c r="D352" s="192"/>
      <c r="E352" s="192"/>
      <c r="F352" s="192"/>
      <c r="G352" s="192"/>
      <c r="H352" s="192"/>
      <c r="I352" s="192"/>
      <c r="J352" s="192"/>
    </row>
    <row r="353" spans="2:10" x14ac:dyDescent="0.2">
      <c r="B353" s="192"/>
      <c r="C353" s="192"/>
      <c r="D353" s="192"/>
      <c r="E353" s="192"/>
      <c r="F353" s="192"/>
      <c r="G353" s="192"/>
      <c r="H353" s="192"/>
      <c r="I353" s="192"/>
      <c r="J353" s="192"/>
    </row>
    <row r="354" spans="2:10" x14ac:dyDescent="0.2">
      <c r="B354" s="192"/>
      <c r="C354" s="192"/>
      <c r="D354" s="192"/>
      <c r="E354" s="192"/>
      <c r="F354" s="192"/>
      <c r="G354" s="192"/>
      <c r="H354" s="192"/>
      <c r="I354" s="192"/>
      <c r="J354" s="192"/>
    </row>
    <row r="355" spans="2:10" x14ac:dyDescent="0.2">
      <c r="B355" s="192"/>
      <c r="C355" s="192"/>
      <c r="D355" s="192"/>
      <c r="E355" s="192"/>
      <c r="F355" s="192"/>
      <c r="G355" s="192"/>
      <c r="H355" s="192"/>
      <c r="I355" s="192"/>
      <c r="J355" s="192"/>
    </row>
    <row r="356" spans="2:10" x14ac:dyDescent="0.2">
      <c r="B356" s="192"/>
      <c r="C356" s="192"/>
      <c r="D356" s="192"/>
      <c r="E356" s="192"/>
      <c r="F356" s="192"/>
      <c r="G356" s="192"/>
      <c r="H356" s="192"/>
      <c r="I356" s="192"/>
      <c r="J356" s="192"/>
    </row>
    <row r="357" spans="2:10" x14ac:dyDescent="0.2">
      <c r="B357" s="192"/>
      <c r="C357" s="192"/>
      <c r="D357" s="192"/>
      <c r="E357" s="192"/>
      <c r="F357" s="192"/>
      <c r="G357" s="192"/>
      <c r="H357" s="192"/>
      <c r="I357" s="192"/>
      <c r="J357" s="192"/>
    </row>
    <row r="358" spans="2:10" x14ac:dyDescent="0.2">
      <c r="B358" s="192"/>
      <c r="C358" s="192"/>
      <c r="D358" s="192"/>
      <c r="E358" s="192"/>
      <c r="F358" s="192"/>
      <c r="G358" s="192"/>
      <c r="H358" s="192"/>
      <c r="I358" s="192"/>
      <c r="J358" s="192"/>
    </row>
    <row r="359" spans="2:10" x14ac:dyDescent="0.2">
      <c r="B359" s="192"/>
      <c r="C359" s="192"/>
      <c r="D359" s="192"/>
      <c r="E359" s="192"/>
      <c r="F359" s="192"/>
      <c r="G359" s="192"/>
      <c r="H359" s="192"/>
      <c r="I359" s="192"/>
      <c r="J359" s="192"/>
    </row>
    <row r="360" spans="2:10" x14ac:dyDescent="0.2">
      <c r="B360" s="192"/>
      <c r="C360" s="192"/>
      <c r="D360" s="192"/>
      <c r="E360" s="192"/>
      <c r="F360" s="192"/>
      <c r="G360" s="192"/>
      <c r="H360" s="192"/>
      <c r="I360" s="192"/>
      <c r="J360" s="192"/>
    </row>
    <row r="361" spans="2:10" x14ac:dyDescent="0.2">
      <c r="B361" s="192"/>
      <c r="C361" s="192"/>
      <c r="D361" s="192"/>
      <c r="E361" s="192"/>
      <c r="F361" s="192"/>
      <c r="G361" s="192"/>
      <c r="H361" s="192"/>
      <c r="I361" s="192"/>
      <c r="J361" s="192"/>
    </row>
    <row r="362" spans="2:10" x14ac:dyDescent="0.2">
      <c r="B362" s="192"/>
      <c r="C362" s="192"/>
      <c r="D362" s="192"/>
      <c r="E362" s="192"/>
      <c r="F362" s="192"/>
      <c r="G362" s="192"/>
      <c r="H362" s="192"/>
      <c r="I362" s="192"/>
      <c r="J362" s="192"/>
    </row>
    <row r="363" spans="2:10" x14ac:dyDescent="0.2">
      <c r="B363" s="192"/>
      <c r="C363" s="192"/>
      <c r="D363" s="192"/>
      <c r="E363" s="192"/>
      <c r="F363" s="192"/>
      <c r="G363" s="192"/>
      <c r="H363" s="192"/>
      <c r="I363" s="192"/>
      <c r="J363" s="192"/>
    </row>
    <row r="364" spans="2:10" x14ac:dyDescent="0.2">
      <c r="B364" s="192"/>
      <c r="C364" s="192"/>
      <c r="D364" s="192"/>
      <c r="E364" s="192"/>
      <c r="F364" s="192"/>
      <c r="G364" s="192"/>
      <c r="H364" s="192"/>
      <c r="I364" s="192"/>
      <c r="J364" s="192"/>
    </row>
    <row r="365" spans="2:10" x14ac:dyDescent="0.2">
      <c r="B365" s="192"/>
      <c r="C365" s="192"/>
      <c r="D365" s="192"/>
      <c r="E365" s="192"/>
      <c r="F365" s="192"/>
      <c r="G365" s="192"/>
      <c r="H365" s="192"/>
      <c r="I365" s="192"/>
      <c r="J365" s="192"/>
    </row>
    <row r="366" spans="2:10" x14ac:dyDescent="0.2">
      <c r="B366" s="192"/>
      <c r="C366" s="192"/>
      <c r="D366" s="192"/>
      <c r="E366" s="192"/>
      <c r="F366" s="192"/>
      <c r="G366" s="192"/>
      <c r="H366" s="192"/>
      <c r="I366" s="192"/>
      <c r="J366" s="192"/>
    </row>
    <row r="367" spans="2:10" x14ac:dyDescent="0.2">
      <c r="B367" s="192"/>
      <c r="C367" s="192"/>
      <c r="D367" s="192"/>
      <c r="E367" s="192"/>
      <c r="F367" s="192"/>
      <c r="G367" s="192"/>
      <c r="H367" s="192"/>
      <c r="I367" s="192"/>
      <c r="J367" s="192"/>
    </row>
    <row r="368" spans="2:10" x14ac:dyDescent="0.2">
      <c r="B368" s="192"/>
      <c r="C368" s="192"/>
      <c r="D368" s="192"/>
      <c r="E368" s="192"/>
      <c r="F368" s="192"/>
      <c r="G368" s="192"/>
      <c r="H368" s="192"/>
      <c r="I368" s="192"/>
      <c r="J368" s="192"/>
    </row>
    <row r="369" spans="2:10" x14ac:dyDescent="0.2">
      <c r="B369" s="192"/>
      <c r="C369" s="192"/>
      <c r="D369" s="192"/>
      <c r="E369" s="192"/>
      <c r="F369" s="192"/>
      <c r="G369" s="192"/>
      <c r="H369" s="192"/>
      <c r="I369" s="192"/>
      <c r="J369" s="192"/>
    </row>
    <row r="370" spans="2:10" x14ac:dyDescent="0.2">
      <c r="B370" s="192"/>
      <c r="C370" s="192"/>
      <c r="D370" s="192"/>
      <c r="E370" s="192"/>
      <c r="F370" s="192"/>
      <c r="G370" s="192"/>
      <c r="H370" s="192"/>
      <c r="I370" s="192"/>
      <c r="J370" s="192"/>
    </row>
    <row r="371" spans="2:10" x14ac:dyDescent="0.2">
      <c r="B371" s="192"/>
      <c r="C371" s="192"/>
      <c r="D371" s="192"/>
      <c r="E371" s="192"/>
      <c r="F371" s="192"/>
      <c r="G371" s="192"/>
      <c r="H371" s="192"/>
      <c r="I371" s="192"/>
      <c r="J371" s="192"/>
    </row>
    <row r="372" spans="2:10" x14ac:dyDescent="0.2">
      <c r="B372" s="192"/>
      <c r="C372" s="192"/>
      <c r="D372" s="192"/>
      <c r="E372" s="192"/>
      <c r="F372" s="192"/>
      <c r="G372" s="192"/>
      <c r="H372" s="192"/>
      <c r="I372" s="192"/>
      <c r="J372" s="192"/>
    </row>
    <row r="373" spans="2:10" x14ac:dyDescent="0.2">
      <c r="B373" s="192"/>
      <c r="C373" s="192"/>
      <c r="D373" s="192"/>
      <c r="E373" s="192"/>
      <c r="F373" s="192"/>
      <c r="G373" s="192"/>
      <c r="H373" s="192"/>
      <c r="I373" s="192"/>
      <c r="J373" s="192"/>
    </row>
    <row r="374" spans="2:10" x14ac:dyDescent="0.2">
      <c r="B374" s="192"/>
      <c r="C374" s="192"/>
      <c r="D374" s="192"/>
      <c r="E374" s="192"/>
      <c r="F374" s="192"/>
      <c r="G374" s="192"/>
      <c r="H374" s="192"/>
      <c r="I374" s="192"/>
      <c r="J374" s="192"/>
    </row>
    <row r="375" spans="2:10" x14ac:dyDescent="0.2">
      <c r="B375" s="192"/>
      <c r="C375" s="192"/>
      <c r="D375" s="192"/>
      <c r="E375" s="192"/>
      <c r="F375" s="192"/>
      <c r="G375" s="192"/>
      <c r="H375" s="192"/>
      <c r="I375" s="192"/>
      <c r="J375" s="192"/>
    </row>
    <row r="376" spans="2:10" x14ac:dyDescent="0.2">
      <c r="B376" s="192"/>
      <c r="C376" s="192"/>
      <c r="D376" s="192"/>
      <c r="E376" s="192"/>
      <c r="F376" s="192"/>
      <c r="G376" s="192"/>
      <c r="H376" s="192"/>
      <c r="I376" s="192"/>
      <c r="J376" s="192"/>
    </row>
    <row r="377" spans="2:10" x14ac:dyDescent="0.2">
      <c r="B377" s="192"/>
      <c r="C377" s="192"/>
      <c r="D377" s="192"/>
      <c r="E377" s="192"/>
      <c r="F377" s="192"/>
      <c r="G377" s="192"/>
      <c r="H377" s="192"/>
      <c r="I377" s="192"/>
      <c r="J377" s="192"/>
    </row>
    <row r="378" spans="2:10" x14ac:dyDescent="0.2">
      <c r="B378" s="192"/>
      <c r="C378" s="192"/>
      <c r="D378" s="192"/>
      <c r="E378" s="192"/>
      <c r="F378" s="192"/>
      <c r="G378" s="192"/>
      <c r="H378" s="192"/>
      <c r="I378" s="192"/>
      <c r="J378" s="192"/>
    </row>
    <row r="379" spans="2:10" x14ac:dyDescent="0.2">
      <c r="B379" s="192"/>
      <c r="C379" s="192"/>
      <c r="D379" s="192"/>
      <c r="E379" s="192"/>
      <c r="F379" s="192"/>
      <c r="G379" s="192"/>
      <c r="H379" s="192"/>
      <c r="I379" s="192"/>
      <c r="J379" s="192"/>
    </row>
    <row r="380" spans="2:10" x14ac:dyDescent="0.2">
      <c r="B380" s="192"/>
      <c r="C380" s="192"/>
      <c r="D380" s="192"/>
      <c r="E380" s="192"/>
      <c r="F380" s="192"/>
      <c r="G380" s="192"/>
      <c r="H380" s="192"/>
      <c r="I380" s="192"/>
      <c r="J380" s="192"/>
    </row>
    <row r="381" spans="2:10" x14ac:dyDescent="0.2">
      <c r="B381" s="192"/>
      <c r="C381" s="192"/>
      <c r="D381" s="192"/>
      <c r="E381" s="192"/>
      <c r="F381" s="192"/>
      <c r="G381" s="192"/>
      <c r="H381" s="192"/>
      <c r="I381" s="192"/>
      <c r="J381" s="192"/>
    </row>
    <row r="382" spans="2:10" x14ac:dyDescent="0.2">
      <c r="B382" s="192"/>
      <c r="C382" s="192"/>
      <c r="D382" s="192"/>
      <c r="E382" s="192"/>
      <c r="F382" s="192"/>
      <c r="G382" s="192"/>
      <c r="H382" s="192"/>
      <c r="I382" s="192"/>
      <c r="J382" s="192"/>
    </row>
    <row r="383" spans="2:10" x14ac:dyDescent="0.2">
      <c r="B383" s="192"/>
      <c r="C383" s="192"/>
      <c r="D383" s="192"/>
      <c r="E383" s="192"/>
      <c r="F383" s="192"/>
      <c r="G383" s="192"/>
      <c r="H383" s="192"/>
      <c r="I383" s="192"/>
      <c r="J383" s="192"/>
    </row>
    <row r="384" spans="2:10" x14ac:dyDescent="0.2">
      <c r="B384" s="192"/>
      <c r="C384" s="192"/>
      <c r="D384" s="192"/>
      <c r="E384" s="192"/>
      <c r="F384" s="192"/>
      <c r="G384" s="192"/>
      <c r="H384" s="192"/>
      <c r="I384" s="192"/>
      <c r="J384" s="192"/>
    </row>
    <row r="385" spans="2:10" x14ac:dyDescent="0.2">
      <c r="B385" s="192"/>
      <c r="C385" s="192"/>
      <c r="D385" s="192"/>
      <c r="E385" s="192"/>
      <c r="F385" s="192"/>
      <c r="G385" s="192"/>
      <c r="H385" s="192"/>
      <c r="I385" s="192"/>
      <c r="J385" s="192"/>
    </row>
    <row r="386" spans="2:10" x14ac:dyDescent="0.2">
      <c r="B386" s="192"/>
      <c r="C386" s="192"/>
      <c r="D386" s="192"/>
      <c r="E386" s="192"/>
      <c r="F386" s="192"/>
      <c r="G386" s="192"/>
      <c r="H386" s="192"/>
      <c r="I386" s="192"/>
      <c r="J386" s="192"/>
    </row>
    <row r="387" spans="2:10" x14ac:dyDescent="0.2">
      <c r="B387" s="192"/>
      <c r="C387" s="192"/>
      <c r="D387" s="192"/>
      <c r="E387" s="192"/>
      <c r="F387" s="192"/>
      <c r="G387" s="192"/>
      <c r="H387" s="192"/>
      <c r="I387" s="192"/>
      <c r="J387" s="192"/>
    </row>
    <row r="388" spans="2:10" x14ac:dyDescent="0.2">
      <c r="B388" s="192"/>
      <c r="C388" s="192"/>
      <c r="D388" s="192"/>
      <c r="E388" s="192"/>
      <c r="F388" s="192"/>
      <c r="G388" s="192"/>
      <c r="H388" s="192"/>
      <c r="I388" s="192"/>
      <c r="J388" s="192"/>
    </row>
    <row r="389" spans="2:10" x14ac:dyDescent="0.2">
      <c r="B389" s="192"/>
      <c r="C389" s="192"/>
      <c r="D389" s="192"/>
      <c r="E389" s="192"/>
      <c r="F389" s="192"/>
      <c r="G389" s="192"/>
      <c r="H389" s="192"/>
      <c r="I389" s="192"/>
      <c r="J389" s="192"/>
    </row>
    <row r="390" spans="2:10" x14ac:dyDescent="0.2">
      <c r="B390" s="192"/>
      <c r="C390" s="192"/>
      <c r="D390" s="192"/>
      <c r="E390" s="192"/>
      <c r="F390" s="192"/>
      <c r="G390" s="192"/>
      <c r="H390" s="192"/>
      <c r="I390" s="192"/>
      <c r="J390" s="192"/>
    </row>
    <row r="391" spans="2:10" x14ac:dyDescent="0.2">
      <c r="B391" s="192"/>
      <c r="C391" s="192"/>
      <c r="D391" s="192"/>
      <c r="E391" s="192"/>
      <c r="F391" s="192"/>
      <c r="G391" s="192"/>
      <c r="H391" s="192"/>
      <c r="I391" s="192"/>
      <c r="J391" s="192"/>
    </row>
    <row r="392" spans="2:10" x14ac:dyDescent="0.2">
      <c r="B392" s="192"/>
      <c r="C392" s="192"/>
      <c r="D392" s="192"/>
      <c r="E392" s="192"/>
      <c r="F392" s="192"/>
      <c r="G392" s="192"/>
      <c r="H392" s="192"/>
      <c r="I392" s="192"/>
      <c r="J392" s="192"/>
    </row>
    <row r="393" spans="2:10" x14ac:dyDescent="0.2">
      <c r="B393" s="192"/>
      <c r="C393" s="192"/>
      <c r="D393" s="192"/>
      <c r="E393" s="192"/>
      <c r="F393" s="192"/>
      <c r="G393" s="192"/>
      <c r="H393" s="192"/>
      <c r="I393" s="192"/>
      <c r="J393" s="192"/>
    </row>
    <row r="394" spans="2:10" x14ac:dyDescent="0.2">
      <c r="B394" s="192"/>
      <c r="C394" s="192"/>
      <c r="D394" s="192"/>
      <c r="E394" s="192"/>
      <c r="F394" s="192"/>
      <c r="G394" s="192"/>
      <c r="H394" s="192"/>
      <c r="I394" s="192"/>
      <c r="J394" s="192"/>
    </row>
    <row r="395" spans="2:10" x14ac:dyDescent="0.2">
      <c r="B395" s="192"/>
      <c r="C395" s="192"/>
      <c r="D395" s="192"/>
      <c r="E395" s="192"/>
      <c r="F395" s="192"/>
      <c r="G395" s="192"/>
      <c r="H395" s="192"/>
      <c r="I395" s="192"/>
      <c r="J395" s="192"/>
    </row>
    <row r="396" spans="2:10" x14ac:dyDescent="0.2">
      <c r="B396" s="192"/>
      <c r="C396" s="192"/>
      <c r="D396" s="192"/>
      <c r="E396" s="192"/>
      <c r="F396" s="192"/>
      <c r="G396" s="192"/>
      <c r="H396" s="192"/>
      <c r="I396" s="192"/>
      <c r="J396" s="192"/>
    </row>
    <row r="397" spans="2:10" x14ac:dyDescent="0.2">
      <c r="B397" s="192"/>
      <c r="C397" s="192"/>
      <c r="D397" s="192"/>
      <c r="E397" s="192"/>
      <c r="F397" s="192"/>
      <c r="G397" s="192"/>
      <c r="H397" s="192"/>
      <c r="I397" s="192"/>
      <c r="J397" s="192"/>
    </row>
    <row r="398" spans="2:10" x14ac:dyDescent="0.2">
      <c r="B398" s="192"/>
      <c r="C398" s="192"/>
      <c r="D398" s="192"/>
      <c r="E398" s="192"/>
      <c r="F398" s="192"/>
      <c r="G398" s="192"/>
      <c r="H398" s="192"/>
      <c r="I398" s="192"/>
      <c r="J398" s="192"/>
    </row>
    <row r="399" spans="2:10" x14ac:dyDescent="0.2">
      <c r="B399" s="192"/>
      <c r="C399" s="192"/>
      <c r="D399" s="192"/>
      <c r="E399" s="192"/>
      <c r="F399" s="192"/>
      <c r="G399" s="192"/>
      <c r="H399" s="192"/>
      <c r="I399" s="192"/>
      <c r="J399" s="192"/>
    </row>
    <row r="400" spans="2:10" x14ac:dyDescent="0.2">
      <c r="B400" s="192"/>
      <c r="C400" s="192"/>
      <c r="D400" s="192"/>
      <c r="E400" s="192"/>
      <c r="F400" s="192"/>
      <c r="G400" s="192"/>
      <c r="H400" s="192"/>
      <c r="I400" s="192"/>
      <c r="J400" s="192"/>
    </row>
    <row r="401" spans="2:10" x14ac:dyDescent="0.2">
      <c r="B401" s="192"/>
      <c r="C401" s="192"/>
      <c r="D401" s="192"/>
      <c r="E401" s="192"/>
      <c r="F401" s="192"/>
      <c r="G401" s="192"/>
      <c r="H401" s="192"/>
      <c r="I401" s="192"/>
      <c r="J401" s="192"/>
    </row>
    <row r="402" spans="2:10" x14ac:dyDescent="0.2">
      <c r="B402" s="192"/>
      <c r="C402" s="192"/>
      <c r="D402" s="192"/>
      <c r="E402" s="192"/>
      <c r="F402" s="192"/>
      <c r="G402" s="192"/>
      <c r="H402" s="192"/>
      <c r="I402" s="192"/>
      <c r="J402" s="192"/>
    </row>
    <row r="403" spans="2:10" x14ac:dyDescent="0.2">
      <c r="B403" s="192"/>
      <c r="C403" s="192"/>
      <c r="D403" s="192"/>
      <c r="E403" s="192"/>
      <c r="F403" s="192"/>
      <c r="G403" s="192"/>
      <c r="H403" s="192"/>
      <c r="I403" s="192"/>
      <c r="J403" s="192"/>
    </row>
    <row r="404" spans="2:10" x14ac:dyDescent="0.2">
      <c r="B404" s="192"/>
      <c r="C404" s="192"/>
      <c r="D404" s="192"/>
      <c r="E404" s="192"/>
      <c r="F404" s="192"/>
      <c r="G404" s="192"/>
      <c r="H404" s="192"/>
      <c r="I404" s="192"/>
      <c r="J404" s="192"/>
    </row>
    <row r="405" spans="2:10" x14ac:dyDescent="0.2">
      <c r="B405" s="192"/>
      <c r="C405" s="192"/>
      <c r="D405" s="192"/>
      <c r="E405" s="192"/>
      <c r="F405" s="192"/>
      <c r="G405" s="192"/>
      <c r="H405" s="192"/>
      <c r="I405" s="192"/>
      <c r="J405" s="192"/>
    </row>
    <row r="406" spans="2:10" x14ac:dyDescent="0.2">
      <c r="B406" s="192"/>
      <c r="C406" s="192"/>
      <c r="D406" s="192"/>
      <c r="E406" s="192"/>
      <c r="F406" s="192"/>
      <c r="G406" s="192"/>
      <c r="H406" s="192"/>
      <c r="I406" s="192"/>
      <c r="J406" s="192"/>
    </row>
    <row r="407" spans="2:10" x14ac:dyDescent="0.2">
      <c r="B407" s="192"/>
      <c r="C407" s="192"/>
      <c r="D407" s="192"/>
      <c r="E407" s="192"/>
      <c r="F407" s="192"/>
      <c r="G407" s="192"/>
      <c r="H407" s="192"/>
      <c r="I407" s="192"/>
      <c r="J407" s="192"/>
    </row>
    <row r="408" spans="2:10" x14ac:dyDescent="0.2">
      <c r="B408" s="192"/>
      <c r="C408" s="192"/>
      <c r="D408" s="192"/>
      <c r="E408" s="192"/>
      <c r="F408" s="192"/>
      <c r="G408" s="192"/>
      <c r="H408" s="192"/>
      <c r="I408" s="192"/>
      <c r="J408" s="192"/>
    </row>
    <row r="409" spans="2:10" x14ac:dyDescent="0.2">
      <c r="B409" s="192"/>
      <c r="C409" s="192"/>
      <c r="D409" s="192"/>
      <c r="E409" s="192"/>
      <c r="F409" s="192"/>
      <c r="G409" s="192"/>
      <c r="H409" s="192"/>
      <c r="I409" s="192"/>
      <c r="J409" s="192"/>
    </row>
    <row r="410" spans="2:10" x14ac:dyDescent="0.2">
      <c r="B410" s="192"/>
      <c r="C410" s="192"/>
      <c r="D410" s="192"/>
      <c r="E410" s="192"/>
      <c r="F410" s="192"/>
      <c r="G410" s="192"/>
      <c r="H410" s="192"/>
      <c r="I410" s="192"/>
      <c r="J410" s="192"/>
    </row>
    <row r="411" spans="2:10" x14ac:dyDescent="0.2">
      <c r="B411" s="192"/>
      <c r="C411" s="192"/>
      <c r="D411" s="192"/>
      <c r="E411" s="192"/>
      <c r="F411" s="192"/>
      <c r="G411" s="192"/>
      <c r="H411" s="192"/>
      <c r="I411" s="192"/>
      <c r="J411" s="192"/>
    </row>
    <row r="412" spans="2:10" x14ac:dyDescent="0.2">
      <c r="B412" s="192"/>
      <c r="C412" s="192"/>
      <c r="D412" s="192"/>
      <c r="E412" s="192"/>
      <c r="F412" s="192"/>
      <c r="G412" s="192"/>
      <c r="H412" s="192"/>
      <c r="I412" s="192"/>
      <c r="J412" s="192"/>
    </row>
    <row r="413" spans="2:10" x14ac:dyDescent="0.2">
      <c r="B413" s="192"/>
      <c r="C413" s="192"/>
      <c r="D413" s="192"/>
      <c r="E413" s="192"/>
      <c r="F413" s="192"/>
      <c r="G413" s="192"/>
      <c r="H413" s="192"/>
      <c r="I413" s="192"/>
      <c r="J413" s="192"/>
    </row>
    <row r="414" spans="2:10" x14ac:dyDescent="0.2">
      <c r="B414" s="192"/>
      <c r="C414" s="192"/>
      <c r="D414" s="192"/>
      <c r="E414" s="192"/>
      <c r="F414" s="192"/>
      <c r="G414" s="192"/>
      <c r="H414" s="192"/>
      <c r="I414" s="192"/>
      <c r="J414" s="192"/>
    </row>
    <row r="415" spans="2:10" x14ac:dyDescent="0.2">
      <c r="B415" s="192"/>
      <c r="C415" s="192"/>
      <c r="D415" s="192"/>
      <c r="E415" s="192"/>
      <c r="F415" s="192"/>
      <c r="G415" s="192"/>
      <c r="H415" s="192"/>
      <c r="I415" s="192"/>
      <c r="J415" s="192"/>
    </row>
    <row r="416" spans="2:10" x14ac:dyDescent="0.2">
      <c r="B416" s="192"/>
      <c r="C416" s="192"/>
      <c r="D416" s="192"/>
      <c r="E416" s="192"/>
      <c r="F416" s="192"/>
      <c r="G416" s="192"/>
      <c r="H416" s="192"/>
      <c r="I416" s="192"/>
      <c r="J416" s="192"/>
    </row>
    <row r="417" spans="2:10" x14ac:dyDescent="0.2">
      <c r="B417" s="192"/>
      <c r="C417" s="192"/>
      <c r="D417" s="192"/>
      <c r="E417" s="192"/>
      <c r="F417" s="192"/>
      <c r="G417" s="192"/>
      <c r="H417" s="192"/>
      <c r="I417" s="192"/>
      <c r="J417" s="192"/>
    </row>
    <row r="418" spans="2:10" x14ac:dyDescent="0.2">
      <c r="B418" s="192"/>
      <c r="C418" s="192"/>
      <c r="D418" s="192"/>
      <c r="E418" s="192"/>
      <c r="F418" s="192"/>
      <c r="G418" s="192"/>
      <c r="H418" s="192"/>
      <c r="I418" s="192"/>
      <c r="J418" s="192"/>
    </row>
    <row r="419" spans="2:10" x14ac:dyDescent="0.2">
      <c r="B419" s="192"/>
      <c r="C419" s="192"/>
      <c r="D419" s="192"/>
      <c r="E419" s="192"/>
      <c r="F419" s="192"/>
      <c r="G419" s="192"/>
      <c r="H419" s="192"/>
      <c r="I419" s="192"/>
      <c r="J419" s="192"/>
    </row>
    <row r="420" spans="2:10" x14ac:dyDescent="0.2">
      <c r="B420" s="192"/>
      <c r="C420" s="192"/>
      <c r="D420" s="192"/>
      <c r="E420" s="192"/>
      <c r="F420" s="192"/>
      <c r="G420" s="192"/>
      <c r="H420" s="192"/>
      <c r="I420" s="192"/>
      <c r="J420" s="192"/>
    </row>
    <row r="421" spans="2:10" x14ac:dyDescent="0.2">
      <c r="B421" s="192"/>
      <c r="C421" s="192"/>
      <c r="D421" s="192"/>
      <c r="E421" s="192"/>
      <c r="F421" s="192"/>
      <c r="G421" s="192"/>
      <c r="H421" s="192"/>
      <c r="I421" s="192"/>
      <c r="J421" s="192"/>
    </row>
    <row r="422" spans="2:10" x14ac:dyDescent="0.2">
      <c r="B422" s="192"/>
      <c r="C422" s="192"/>
      <c r="D422" s="192"/>
      <c r="E422" s="192"/>
      <c r="F422" s="192"/>
      <c r="G422" s="192"/>
      <c r="H422" s="192"/>
      <c r="I422" s="192"/>
      <c r="J422" s="192"/>
    </row>
    <row r="423" spans="2:10" x14ac:dyDescent="0.2">
      <c r="B423" s="192"/>
      <c r="C423" s="192"/>
      <c r="D423" s="192"/>
      <c r="E423" s="192"/>
      <c r="F423" s="192"/>
      <c r="G423" s="192"/>
      <c r="H423" s="192"/>
      <c r="I423" s="192"/>
      <c r="J423" s="192"/>
    </row>
    <row r="424" spans="2:10" x14ac:dyDescent="0.2">
      <c r="B424" s="192"/>
      <c r="C424" s="192"/>
      <c r="D424" s="192"/>
      <c r="E424" s="192"/>
      <c r="F424" s="192"/>
      <c r="G424" s="192"/>
      <c r="H424" s="192"/>
      <c r="I424" s="192"/>
      <c r="J424" s="192"/>
    </row>
    <row r="425" spans="2:10" x14ac:dyDescent="0.2">
      <c r="B425" s="192"/>
      <c r="C425" s="192"/>
      <c r="D425" s="192"/>
      <c r="E425" s="192"/>
      <c r="F425" s="192"/>
      <c r="G425" s="192"/>
      <c r="H425" s="192"/>
      <c r="I425" s="192"/>
      <c r="J425" s="192"/>
    </row>
    <row r="426" spans="2:10" x14ac:dyDescent="0.2">
      <c r="B426" s="192"/>
      <c r="C426" s="192"/>
      <c r="D426" s="192"/>
      <c r="E426" s="192"/>
      <c r="F426" s="192"/>
      <c r="G426" s="192"/>
      <c r="H426" s="192"/>
      <c r="I426" s="192"/>
      <c r="J426" s="192"/>
    </row>
    <row r="427" spans="2:10" x14ac:dyDescent="0.2">
      <c r="B427" s="192"/>
      <c r="C427" s="192"/>
      <c r="D427" s="192"/>
      <c r="E427" s="192"/>
      <c r="F427" s="192"/>
      <c r="G427" s="192"/>
      <c r="H427" s="192"/>
      <c r="I427" s="192"/>
      <c r="J427" s="192"/>
    </row>
    <row r="428" spans="2:10" x14ac:dyDescent="0.2">
      <c r="B428" s="192"/>
      <c r="C428" s="192"/>
      <c r="D428" s="192"/>
      <c r="E428" s="192"/>
      <c r="F428" s="192"/>
      <c r="G428" s="192"/>
      <c r="H428" s="192"/>
      <c r="I428" s="192"/>
      <c r="J428" s="192"/>
    </row>
    <row r="429" spans="2:10" x14ac:dyDescent="0.2">
      <c r="B429" s="192"/>
      <c r="C429" s="192"/>
      <c r="D429" s="192"/>
      <c r="E429" s="192"/>
      <c r="F429" s="192"/>
      <c r="G429" s="192"/>
      <c r="H429" s="192"/>
      <c r="I429" s="192"/>
      <c r="J429" s="192"/>
    </row>
    <row r="430" spans="2:10" x14ac:dyDescent="0.2">
      <c r="B430" s="192"/>
      <c r="C430" s="192"/>
      <c r="D430" s="192"/>
      <c r="E430" s="192"/>
      <c r="F430" s="192"/>
      <c r="G430" s="192"/>
      <c r="H430" s="192"/>
      <c r="I430" s="192"/>
      <c r="J430" s="192"/>
    </row>
    <row r="431" spans="2:10" x14ac:dyDescent="0.2">
      <c r="B431" s="192"/>
      <c r="C431" s="192"/>
      <c r="D431" s="192"/>
      <c r="E431" s="192"/>
      <c r="F431" s="192"/>
      <c r="G431" s="192"/>
      <c r="H431" s="192"/>
      <c r="I431" s="192"/>
      <c r="J431" s="192"/>
    </row>
    <row r="432" spans="2:10" x14ac:dyDescent="0.2">
      <c r="B432" s="192"/>
      <c r="C432" s="192"/>
      <c r="D432" s="192"/>
      <c r="E432" s="192"/>
      <c r="F432" s="192"/>
      <c r="G432" s="192"/>
      <c r="H432" s="192"/>
      <c r="I432" s="192"/>
      <c r="J432" s="192"/>
    </row>
    <row r="433" spans="2:10" x14ac:dyDescent="0.2">
      <c r="B433" s="192"/>
      <c r="C433" s="192"/>
      <c r="D433" s="192"/>
      <c r="E433" s="192"/>
      <c r="F433" s="192"/>
      <c r="G433" s="192"/>
      <c r="H433" s="192"/>
      <c r="I433" s="192"/>
      <c r="J433" s="192"/>
    </row>
    <row r="434" spans="2:10" x14ac:dyDescent="0.2">
      <c r="B434" s="192"/>
      <c r="C434" s="192"/>
      <c r="D434" s="192"/>
      <c r="E434" s="192"/>
      <c r="F434" s="192"/>
      <c r="G434" s="192"/>
      <c r="H434" s="192"/>
      <c r="I434" s="192"/>
      <c r="J434" s="192"/>
    </row>
    <row r="435" spans="2:10" x14ac:dyDescent="0.2">
      <c r="B435" s="192"/>
      <c r="C435" s="192"/>
      <c r="D435" s="192"/>
      <c r="E435" s="192"/>
      <c r="F435" s="192"/>
      <c r="G435" s="192"/>
      <c r="H435" s="192"/>
      <c r="I435" s="192"/>
      <c r="J435" s="192"/>
    </row>
    <row r="436" spans="2:10" x14ac:dyDescent="0.2">
      <c r="B436" s="192"/>
      <c r="C436" s="192"/>
      <c r="D436" s="192"/>
      <c r="E436" s="192"/>
      <c r="F436" s="192"/>
      <c r="G436" s="192"/>
      <c r="H436" s="192"/>
      <c r="I436" s="192"/>
      <c r="J436" s="192"/>
    </row>
    <row r="437" spans="2:10" x14ac:dyDescent="0.2">
      <c r="B437" s="192"/>
      <c r="C437" s="192"/>
      <c r="D437" s="192"/>
      <c r="E437" s="192"/>
      <c r="F437" s="192"/>
      <c r="G437" s="192"/>
      <c r="H437" s="192"/>
      <c r="I437" s="192"/>
      <c r="J437" s="192"/>
    </row>
    <row r="438" spans="2:10" x14ac:dyDescent="0.2">
      <c r="B438" s="192"/>
      <c r="C438" s="192"/>
      <c r="D438" s="192"/>
      <c r="E438" s="192"/>
      <c r="F438" s="192"/>
      <c r="G438" s="192"/>
      <c r="H438" s="192"/>
      <c r="I438" s="192"/>
      <c r="J438" s="192"/>
    </row>
    <row r="439" spans="2:10" x14ac:dyDescent="0.2">
      <c r="B439" s="192"/>
      <c r="C439" s="192"/>
      <c r="D439" s="192"/>
      <c r="E439" s="192"/>
      <c r="F439" s="192"/>
      <c r="G439" s="192"/>
      <c r="H439" s="192"/>
      <c r="I439" s="192"/>
      <c r="J439" s="192"/>
    </row>
    <row r="440" spans="2:10" x14ac:dyDescent="0.2">
      <c r="B440" s="192"/>
      <c r="C440" s="192"/>
      <c r="D440" s="192"/>
      <c r="E440" s="192"/>
      <c r="F440" s="192"/>
      <c r="G440" s="192"/>
      <c r="H440" s="192"/>
      <c r="I440" s="192"/>
      <c r="J440" s="192"/>
    </row>
    <row r="441" spans="2:10" x14ac:dyDescent="0.2">
      <c r="B441" s="192"/>
      <c r="C441" s="192"/>
      <c r="D441" s="192"/>
      <c r="E441" s="192"/>
      <c r="F441" s="192"/>
      <c r="G441" s="192"/>
      <c r="H441" s="192"/>
      <c r="I441" s="192"/>
      <c r="J441" s="192"/>
    </row>
    <row r="442" spans="2:10" x14ac:dyDescent="0.2">
      <c r="B442" s="192"/>
      <c r="C442" s="192"/>
      <c r="D442" s="192"/>
      <c r="E442" s="192"/>
      <c r="F442" s="192"/>
      <c r="G442" s="192"/>
      <c r="H442" s="192"/>
      <c r="I442" s="192"/>
      <c r="J442" s="192"/>
    </row>
    <row r="443" spans="2:10" x14ac:dyDescent="0.2">
      <c r="B443" s="192"/>
      <c r="C443" s="192"/>
      <c r="D443" s="192"/>
      <c r="E443" s="192"/>
      <c r="F443" s="192"/>
      <c r="G443" s="192"/>
      <c r="H443" s="192"/>
      <c r="I443" s="192"/>
      <c r="J443" s="192"/>
    </row>
    <row r="444" spans="2:10" x14ac:dyDescent="0.2">
      <c r="B444" s="192"/>
      <c r="C444" s="192"/>
      <c r="D444" s="192"/>
      <c r="E444" s="192"/>
      <c r="F444" s="192"/>
      <c r="G444" s="192"/>
      <c r="H444" s="192"/>
      <c r="I444" s="192"/>
      <c r="J444" s="192"/>
    </row>
    <row r="445" spans="2:10" x14ac:dyDescent="0.2">
      <c r="B445" s="192"/>
      <c r="C445" s="192"/>
      <c r="D445" s="192"/>
      <c r="E445" s="192"/>
      <c r="F445" s="192"/>
      <c r="G445" s="192"/>
      <c r="H445" s="192"/>
      <c r="I445" s="192"/>
      <c r="J445" s="192"/>
    </row>
    <row r="446" spans="2:10" x14ac:dyDescent="0.2">
      <c r="B446" s="192"/>
      <c r="C446" s="192"/>
      <c r="D446" s="192"/>
      <c r="E446" s="192"/>
      <c r="F446" s="192"/>
      <c r="G446" s="192"/>
      <c r="H446" s="192"/>
      <c r="I446" s="192"/>
      <c r="J446" s="192"/>
    </row>
    <row r="447" spans="2:10" x14ac:dyDescent="0.2">
      <c r="B447" s="192"/>
      <c r="C447" s="192"/>
      <c r="D447" s="192"/>
      <c r="E447" s="192"/>
      <c r="F447" s="192"/>
      <c r="G447" s="192"/>
      <c r="H447" s="192"/>
      <c r="I447" s="192"/>
      <c r="J447" s="192"/>
    </row>
    <row r="448" spans="2:10" x14ac:dyDescent="0.2">
      <c r="B448" s="192"/>
      <c r="C448" s="192"/>
      <c r="D448" s="192"/>
      <c r="E448" s="192"/>
      <c r="F448" s="192"/>
      <c r="G448" s="192"/>
      <c r="H448" s="192"/>
      <c r="I448" s="192"/>
      <c r="J448" s="192"/>
    </row>
    <row r="449" spans="2:10" x14ac:dyDescent="0.2">
      <c r="B449" s="192"/>
      <c r="C449" s="192"/>
      <c r="D449" s="192"/>
      <c r="E449" s="192"/>
      <c r="F449" s="192"/>
      <c r="G449" s="192"/>
      <c r="H449" s="192"/>
      <c r="I449" s="192"/>
      <c r="J449" s="192"/>
    </row>
    <row r="450" spans="2:10" x14ac:dyDescent="0.2">
      <c r="B450" s="192"/>
      <c r="C450" s="192"/>
      <c r="D450" s="192"/>
      <c r="E450" s="192"/>
      <c r="F450" s="192"/>
      <c r="G450" s="192"/>
      <c r="H450" s="192"/>
      <c r="I450" s="192"/>
      <c r="J450" s="192"/>
    </row>
    <row r="451" spans="2:10" x14ac:dyDescent="0.2">
      <c r="B451" s="192"/>
      <c r="C451" s="192"/>
      <c r="D451" s="192"/>
      <c r="E451" s="192"/>
      <c r="F451" s="192"/>
      <c r="G451" s="192"/>
      <c r="H451" s="192"/>
      <c r="I451" s="192"/>
      <c r="J451" s="192"/>
    </row>
    <row r="452" spans="2:10" x14ac:dyDescent="0.2">
      <c r="B452" s="192"/>
      <c r="C452" s="192"/>
      <c r="D452" s="192"/>
      <c r="E452" s="192"/>
      <c r="F452" s="192"/>
      <c r="G452" s="192"/>
      <c r="H452" s="192"/>
      <c r="I452" s="192"/>
      <c r="J452" s="192"/>
    </row>
    <row r="453" spans="2:10" x14ac:dyDescent="0.2">
      <c r="B453" s="192"/>
      <c r="C453" s="192"/>
      <c r="D453" s="192"/>
      <c r="E453" s="192"/>
      <c r="F453" s="192"/>
      <c r="G453" s="192"/>
      <c r="H453" s="192"/>
      <c r="I453" s="192"/>
      <c r="J453" s="192"/>
    </row>
    <row r="454" spans="2:10" x14ac:dyDescent="0.2">
      <c r="B454" s="192"/>
      <c r="C454" s="192"/>
      <c r="D454" s="192"/>
      <c r="E454" s="192"/>
      <c r="F454" s="192"/>
      <c r="G454" s="192"/>
      <c r="H454" s="192"/>
      <c r="I454" s="192"/>
      <c r="J454" s="192"/>
    </row>
    <row r="455" spans="2:10" x14ac:dyDescent="0.2">
      <c r="B455" s="192"/>
      <c r="C455" s="192"/>
      <c r="D455" s="192"/>
      <c r="E455" s="192"/>
      <c r="F455" s="192"/>
      <c r="G455" s="192"/>
      <c r="H455" s="192"/>
      <c r="I455" s="192"/>
      <c r="J455" s="192"/>
    </row>
    <row r="456" spans="2:10" x14ac:dyDescent="0.2">
      <c r="B456" s="192"/>
      <c r="C456" s="192"/>
      <c r="D456" s="192"/>
      <c r="E456" s="192"/>
      <c r="F456" s="192"/>
      <c r="G456" s="192"/>
      <c r="H456" s="192"/>
      <c r="I456" s="192"/>
      <c r="J456" s="192"/>
    </row>
    <row r="457" spans="2:10" x14ac:dyDescent="0.2">
      <c r="B457" s="192"/>
      <c r="C457" s="192"/>
      <c r="D457" s="192"/>
      <c r="E457" s="192"/>
      <c r="F457" s="192"/>
      <c r="G457" s="192"/>
      <c r="H457" s="192"/>
      <c r="I457" s="192"/>
      <c r="J457" s="192"/>
    </row>
    <row r="458" spans="2:10" x14ac:dyDescent="0.2">
      <c r="B458" s="192"/>
      <c r="C458" s="192"/>
      <c r="D458" s="192"/>
      <c r="E458" s="192"/>
      <c r="F458" s="192"/>
      <c r="G458" s="192"/>
      <c r="H458" s="192"/>
      <c r="I458" s="192"/>
      <c r="J458" s="192"/>
    </row>
    <row r="459" spans="2:10" x14ac:dyDescent="0.2">
      <c r="B459" s="192"/>
      <c r="C459" s="192"/>
      <c r="D459" s="192"/>
      <c r="E459" s="192"/>
      <c r="F459" s="192"/>
      <c r="G459" s="192"/>
      <c r="H459" s="192"/>
      <c r="I459" s="192"/>
      <c r="J459" s="192"/>
    </row>
    <row r="460" spans="2:10" x14ac:dyDescent="0.2">
      <c r="B460" s="192"/>
      <c r="C460" s="192"/>
      <c r="D460" s="192"/>
      <c r="E460" s="192"/>
      <c r="F460" s="192"/>
      <c r="G460" s="192"/>
      <c r="H460" s="192"/>
      <c r="I460" s="192"/>
      <c r="J460" s="192"/>
    </row>
    <row r="461" spans="2:10" x14ac:dyDescent="0.2">
      <c r="B461" s="192"/>
      <c r="C461" s="192"/>
      <c r="D461" s="192"/>
      <c r="E461" s="192"/>
      <c r="F461" s="192"/>
      <c r="G461" s="192"/>
      <c r="H461" s="192"/>
      <c r="I461" s="192"/>
      <c r="J461" s="192"/>
    </row>
    <row r="462" spans="2:10" x14ac:dyDescent="0.2">
      <c r="B462" s="192"/>
      <c r="C462" s="192"/>
      <c r="D462" s="192"/>
      <c r="E462" s="192"/>
      <c r="F462" s="192"/>
      <c r="G462" s="192"/>
      <c r="H462" s="192"/>
      <c r="I462" s="192"/>
      <c r="J462" s="192"/>
    </row>
    <row r="463" spans="2:10" x14ac:dyDescent="0.2">
      <c r="B463" s="192"/>
      <c r="C463" s="192"/>
      <c r="D463" s="192"/>
      <c r="E463" s="192"/>
      <c r="F463" s="192"/>
      <c r="G463" s="192"/>
      <c r="H463" s="192"/>
      <c r="I463" s="192"/>
      <c r="J463" s="192"/>
    </row>
    <row r="464" spans="2:10" x14ac:dyDescent="0.2">
      <c r="B464" s="192"/>
      <c r="C464" s="192"/>
      <c r="D464" s="192"/>
      <c r="E464" s="192"/>
      <c r="F464" s="192"/>
      <c r="G464" s="192"/>
      <c r="H464" s="192"/>
      <c r="I464" s="192"/>
      <c r="J464" s="192"/>
    </row>
    <row r="465" spans="2:10" x14ac:dyDescent="0.2">
      <c r="B465" s="192"/>
      <c r="C465" s="192"/>
      <c r="D465" s="192"/>
      <c r="E465" s="192"/>
      <c r="F465" s="192"/>
      <c r="G465" s="192"/>
      <c r="H465" s="192"/>
      <c r="I465" s="192"/>
      <c r="J465" s="192"/>
    </row>
    <row r="466" spans="2:10" x14ac:dyDescent="0.2">
      <c r="B466" s="192"/>
      <c r="C466" s="192"/>
      <c r="D466" s="192"/>
      <c r="E466" s="192"/>
      <c r="F466" s="192"/>
      <c r="G466" s="192"/>
      <c r="H466" s="192"/>
      <c r="I466" s="192"/>
      <c r="J466" s="192"/>
    </row>
    <row r="467" spans="2:10" x14ac:dyDescent="0.2">
      <c r="B467" s="192"/>
      <c r="C467" s="192"/>
      <c r="D467" s="192"/>
      <c r="E467" s="192"/>
      <c r="F467" s="192"/>
      <c r="G467" s="192"/>
      <c r="H467" s="192"/>
      <c r="I467" s="192"/>
      <c r="J467" s="192"/>
    </row>
    <row r="468" spans="2:10" x14ac:dyDescent="0.2">
      <c r="B468" s="192"/>
      <c r="C468" s="192"/>
      <c r="D468" s="192"/>
      <c r="E468" s="192"/>
      <c r="F468" s="192"/>
      <c r="G468" s="192"/>
      <c r="H468" s="192"/>
      <c r="I468" s="192"/>
      <c r="J468" s="192"/>
    </row>
    <row r="469" spans="2:10" x14ac:dyDescent="0.2">
      <c r="B469" s="192"/>
      <c r="C469" s="192"/>
      <c r="D469" s="192"/>
      <c r="E469" s="192"/>
      <c r="F469" s="192"/>
      <c r="G469" s="192"/>
      <c r="H469" s="192"/>
      <c r="I469" s="192"/>
      <c r="J469" s="192"/>
    </row>
    <row r="470" spans="2:10" x14ac:dyDescent="0.2">
      <c r="B470" s="192"/>
      <c r="C470" s="192"/>
      <c r="D470" s="192"/>
      <c r="E470" s="192"/>
      <c r="F470" s="192"/>
      <c r="G470" s="192"/>
      <c r="H470" s="192"/>
      <c r="I470" s="192"/>
      <c r="J470" s="192"/>
    </row>
    <row r="471" spans="2:10" x14ac:dyDescent="0.2">
      <c r="B471" s="192"/>
      <c r="C471" s="192"/>
      <c r="D471" s="192"/>
      <c r="E471" s="192"/>
      <c r="F471" s="192"/>
      <c r="G471" s="192"/>
      <c r="H471" s="192"/>
      <c r="I471" s="192"/>
      <c r="J471" s="192"/>
    </row>
    <row r="472" spans="2:10" x14ac:dyDescent="0.2">
      <c r="B472" s="192"/>
      <c r="C472" s="192"/>
      <c r="D472" s="192"/>
      <c r="E472" s="192"/>
      <c r="F472" s="192"/>
      <c r="G472" s="192"/>
      <c r="H472" s="192"/>
      <c r="I472" s="192"/>
      <c r="J472" s="192"/>
    </row>
    <row r="473" spans="2:10" x14ac:dyDescent="0.2">
      <c r="B473" s="192"/>
      <c r="C473" s="192"/>
      <c r="D473" s="192"/>
      <c r="E473" s="192"/>
      <c r="F473" s="192"/>
      <c r="G473" s="192"/>
      <c r="H473" s="192"/>
      <c r="I473" s="192"/>
      <c r="J473" s="192"/>
    </row>
    <row r="474" spans="2:10" x14ac:dyDescent="0.2">
      <c r="B474" s="192"/>
      <c r="C474" s="192"/>
      <c r="D474" s="192"/>
      <c r="E474" s="192"/>
      <c r="F474" s="192"/>
      <c r="G474" s="192"/>
      <c r="H474" s="192"/>
      <c r="I474" s="192"/>
      <c r="J474" s="192"/>
    </row>
    <row r="475" spans="2:10" x14ac:dyDescent="0.2">
      <c r="B475" s="192"/>
      <c r="C475" s="192"/>
      <c r="D475" s="192"/>
      <c r="E475" s="192"/>
      <c r="F475" s="192"/>
      <c r="G475" s="192"/>
      <c r="H475" s="192"/>
      <c r="I475" s="192"/>
      <c r="J475" s="192"/>
    </row>
    <row r="476" spans="2:10" x14ac:dyDescent="0.2">
      <c r="B476" s="192"/>
      <c r="C476" s="192"/>
      <c r="D476" s="192"/>
      <c r="E476" s="192"/>
      <c r="F476" s="192"/>
      <c r="G476" s="192"/>
      <c r="H476" s="192"/>
      <c r="I476" s="192"/>
      <c r="J476" s="192"/>
    </row>
    <row r="477" spans="2:10" x14ac:dyDescent="0.2">
      <c r="B477" s="192"/>
      <c r="C477" s="192"/>
      <c r="D477" s="192"/>
      <c r="E477" s="192"/>
      <c r="F477" s="192"/>
      <c r="G477" s="192"/>
      <c r="H477" s="192"/>
      <c r="I477" s="192"/>
      <c r="J477" s="192"/>
    </row>
    <row r="478" spans="2:10" x14ac:dyDescent="0.2">
      <c r="B478" s="192"/>
      <c r="C478" s="192"/>
      <c r="D478" s="192"/>
      <c r="E478" s="192"/>
      <c r="F478" s="192"/>
      <c r="G478" s="192"/>
      <c r="H478" s="192"/>
      <c r="I478" s="192"/>
      <c r="J478" s="192"/>
    </row>
    <row r="479" spans="2:10" x14ac:dyDescent="0.2">
      <c r="B479" s="192"/>
      <c r="C479" s="192"/>
      <c r="D479" s="192"/>
      <c r="E479" s="192"/>
      <c r="F479" s="192"/>
      <c r="G479" s="192"/>
      <c r="H479" s="192"/>
      <c r="I479" s="192"/>
      <c r="J479" s="192"/>
    </row>
    <row r="480" spans="2:10" x14ac:dyDescent="0.2">
      <c r="B480" s="192"/>
      <c r="C480" s="192"/>
      <c r="D480" s="192"/>
      <c r="E480" s="192"/>
      <c r="F480" s="192"/>
      <c r="G480" s="192"/>
      <c r="H480" s="192"/>
      <c r="I480" s="192"/>
      <c r="J480" s="192"/>
    </row>
    <row r="481" spans="2:10" x14ac:dyDescent="0.2">
      <c r="B481" s="192"/>
      <c r="C481" s="192"/>
      <c r="D481" s="192"/>
      <c r="E481" s="192"/>
      <c r="F481" s="192"/>
      <c r="G481" s="192"/>
      <c r="H481" s="192"/>
      <c r="I481" s="192"/>
      <c r="J481" s="192"/>
    </row>
    <row r="482" spans="2:10" x14ac:dyDescent="0.2">
      <c r="B482" s="192"/>
      <c r="C482" s="192"/>
      <c r="D482" s="192"/>
      <c r="E482" s="192"/>
      <c r="F482" s="192"/>
      <c r="G482" s="192"/>
      <c r="H482" s="192"/>
      <c r="I482" s="192"/>
      <c r="J482" s="192"/>
    </row>
    <row r="483" spans="2:10" x14ac:dyDescent="0.2">
      <c r="B483" s="192"/>
      <c r="C483" s="192"/>
      <c r="D483" s="192"/>
      <c r="E483" s="192"/>
      <c r="F483" s="192"/>
      <c r="G483" s="192"/>
      <c r="H483" s="192"/>
      <c r="I483" s="192"/>
      <c r="J483" s="192"/>
    </row>
    <row r="484" spans="2:10" x14ac:dyDescent="0.2">
      <c r="B484" s="192"/>
      <c r="C484" s="192"/>
      <c r="D484" s="192"/>
      <c r="E484" s="192"/>
      <c r="F484" s="192"/>
      <c r="G484" s="192"/>
      <c r="H484" s="192"/>
      <c r="I484" s="192"/>
      <c r="J484" s="192"/>
    </row>
    <row r="485" spans="2:10" x14ac:dyDescent="0.2">
      <c r="B485" s="192"/>
      <c r="C485" s="192"/>
      <c r="D485" s="192"/>
      <c r="E485" s="192"/>
      <c r="F485" s="192"/>
      <c r="G485" s="192"/>
      <c r="H485" s="192"/>
      <c r="I485" s="192"/>
      <c r="J485" s="192"/>
    </row>
    <row r="486" spans="2:10" x14ac:dyDescent="0.2">
      <c r="B486" s="192"/>
      <c r="C486" s="192"/>
      <c r="D486" s="192"/>
      <c r="E486" s="192"/>
      <c r="F486" s="192"/>
      <c r="G486" s="192"/>
      <c r="H486" s="192"/>
      <c r="I486" s="192"/>
      <c r="J486" s="192"/>
    </row>
    <row r="487" spans="2:10" x14ac:dyDescent="0.2">
      <c r="B487" s="192"/>
      <c r="C487" s="192"/>
      <c r="D487" s="192"/>
      <c r="E487" s="192"/>
      <c r="F487" s="192"/>
      <c r="G487" s="192"/>
      <c r="H487" s="192"/>
      <c r="I487" s="192"/>
      <c r="J487" s="192"/>
    </row>
    <row r="488" spans="2:10" x14ac:dyDescent="0.2">
      <c r="B488" s="192"/>
      <c r="C488" s="192"/>
      <c r="D488" s="192"/>
      <c r="E488" s="192"/>
      <c r="F488" s="192"/>
      <c r="G488" s="192"/>
      <c r="H488" s="192"/>
      <c r="I488" s="192"/>
      <c r="J488" s="192"/>
    </row>
    <row r="489" spans="2:10" x14ac:dyDescent="0.2">
      <c r="B489" s="192"/>
      <c r="C489" s="192"/>
      <c r="D489" s="192"/>
      <c r="E489" s="192"/>
      <c r="F489" s="192"/>
      <c r="G489" s="192"/>
      <c r="H489" s="192"/>
      <c r="I489" s="192"/>
      <c r="J489" s="192"/>
    </row>
    <row r="490" spans="2:10" x14ac:dyDescent="0.2">
      <c r="B490" s="192"/>
      <c r="C490" s="192"/>
      <c r="D490" s="192"/>
      <c r="E490" s="192"/>
      <c r="F490" s="192"/>
      <c r="G490" s="192"/>
      <c r="H490" s="192"/>
      <c r="I490" s="192"/>
      <c r="J490" s="192"/>
    </row>
    <row r="491" spans="2:10" x14ac:dyDescent="0.2">
      <c r="B491" s="192"/>
      <c r="C491" s="192"/>
      <c r="D491" s="192"/>
      <c r="E491" s="192"/>
      <c r="F491" s="192"/>
      <c r="G491" s="192"/>
      <c r="H491" s="192"/>
      <c r="I491" s="192"/>
      <c r="J491" s="192"/>
    </row>
    <row r="492" spans="2:10" x14ac:dyDescent="0.2">
      <c r="B492" s="192"/>
      <c r="C492" s="192"/>
      <c r="D492" s="192"/>
      <c r="E492" s="192"/>
      <c r="F492" s="192"/>
      <c r="G492" s="192"/>
      <c r="H492" s="192"/>
      <c r="I492" s="192"/>
      <c r="J492" s="192"/>
    </row>
    <row r="493" spans="2:10" x14ac:dyDescent="0.2">
      <c r="B493" s="192"/>
      <c r="C493" s="192"/>
      <c r="D493" s="192"/>
      <c r="E493" s="192"/>
      <c r="F493" s="192"/>
      <c r="G493" s="192"/>
      <c r="H493" s="192"/>
      <c r="I493" s="192"/>
      <c r="J493" s="192"/>
    </row>
    <row r="494" spans="2:10" x14ac:dyDescent="0.2">
      <c r="B494" s="192"/>
      <c r="C494" s="192"/>
      <c r="D494" s="192"/>
      <c r="E494" s="192"/>
      <c r="F494" s="192"/>
      <c r="G494" s="192"/>
      <c r="H494" s="192"/>
      <c r="I494" s="192"/>
      <c r="J494" s="192"/>
    </row>
    <row r="495" spans="2:10" x14ac:dyDescent="0.2">
      <c r="B495" s="192"/>
      <c r="C495" s="192"/>
      <c r="D495" s="192"/>
      <c r="E495" s="192"/>
      <c r="F495" s="192"/>
      <c r="G495" s="192"/>
      <c r="H495" s="192"/>
      <c r="I495" s="192"/>
      <c r="J495" s="192"/>
    </row>
    <row r="496" spans="2:10" x14ac:dyDescent="0.2">
      <c r="B496" s="192"/>
      <c r="C496" s="192"/>
      <c r="D496" s="192"/>
      <c r="E496" s="192"/>
      <c r="F496" s="192"/>
      <c r="G496" s="192"/>
      <c r="H496" s="192"/>
      <c r="I496" s="192"/>
      <c r="J496" s="192"/>
    </row>
    <row r="497" spans="2:10" x14ac:dyDescent="0.2">
      <c r="B497" s="192"/>
      <c r="C497" s="192"/>
      <c r="D497" s="192"/>
      <c r="E497" s="192"/>
      <c r="F497" s="192"/>
      <c r="G497" s="192"/>
      <c r="H497" s="192"/>
      <c r="I497" s="192"/>
      <c r="J497" s="192"/>
    </row>
    <row r="498" spans="2:10" x14ac:dyDescent="0.2">
      <c r="B498" s="192"/>
      <c r="C498" s="192"/>
      <c r="D498" s="192"/>
      <c r="E498" s="192"/>
      <c r="F498" s="192"/>
      <c r="G498" s="192"/>
      <c r="H498" s="192"/>
      <c r="I498" s="192"/>
      <c r="J498" s="192"/>
    </row>
    <row r="499" spans="2:10" x14ac:dyDescent="0.2">
      <c r="B499" s="192"/>
      <c r="C499" s="192"/>
      <c r="D499" s="192"/>
      <c r="E499" s="192"/>
      <c r="F499" s="192"/>
      <c r="G499" s="192"/>
      <c r="H499" s="192"/>
      <c r="I499" s="192"/>
      <c r="J499" s="192"/>
    </row>
    <row r="500" spans="2:10" x14ac:dyDescent="0.2">
      <c r="B500" s="192"/>
      <c r="C500" s="192"/>
      <c r="D500" s="192"/>
      <c r="E500" s="192"/>
      <c r="F500" s="192"/>
      <c r="G500" s="192"/>
      <c r="H500" s="192"/>
      <c r="I500" s="192"/>
      <c r="J500" s="192"/>
    </row>
    <row r="501" spans="2:10" x14ac:dyDescent="0.2">
      <c r="B501" s="192"/>
      <c r="C501" s="192"/>
      <c r="D501" s="192"/>
      <c r="E501" s="192"/>
      <c r="F501" s="192"/>
      <c r="G501" s="192"/>
      <c r="H501" s="192"/>
      <c r="I501" s="192"/>
      <c r="J501" s="192"/>
    </row>
    <row r="502" spans="2:10" x14ac:dyDescent="0.2">
      <c r="B502" s="192"/>
      <c r="C502" s="192"/>
      <c r="D502" s="192"/>
      <c r="E502" s="192"/>
      <c r="F502" s="192"/>
      <c r="G502" s="192"/>
      <c r="H502" s="192"/>
      <c r="I502" s="192"/>
      <c r="J502" s="192"/>
    </row>
    <row r="503" spans="2:10" x14ac:dyDescent="0.2">
      <c r="B503" s="192"/>
      <c r="C503" s="192"/>
      <c r="D503" s="192"/>
      <c r="E503" s="192"/>
      <c r="F503" s="192"/>
      <c r="G503" s="192"/>
      <c r="H503" s="192"/>
      <c r="I503" s="192"/>
      <c r="J503" s="192"/>
    </row>
    <row r="504" spans="2:10" x14ac:dyDescent="0.2">
      <c r="B504" s="192"/>
      <c r="C504" s="192"/>
      <c r="D504" s="192"/>
      <c r="E504" s="192"/>
      <c r="F504" s="192"/>
      <c r="G504" s="192"/>
      <c r="H504" s="192"/>
      <c r="I504" s="192"/>
      <c r="J504" s="192"/>
    </row>
    <row r="505" spans="2:10" x14ac:dyDescent="0.2">
      <c r="B505" s="192"/>
      <c r="C505" s="192"/>
      <c r="D505" s="192"/>
      <c r="E505" s="192"/>
      <c r="F505" s="192"/>
      <c r="G505" s="192"/>
      <c r="H505" s="192"/>
      <c r="I505" s="192"/>
      <c r="J505" s="192"/>
    </row>
    <row r="506" spans="2:10" x14ac:dyDescent="0.2">
      <c r="B506" s="192"/>
      <c r="C506" s="192"/>
      <c r="D506" s="192"/>
      <c r="E506" s="192"/>
      <c r="F506" s="192"/>
      <c r="G506" s="192"/>
      <c r="H506" s="192"/>
      <c r="I506" s="192"/>
      <c r="J506" s="192"/>
    </row>
    <row r="507" spans="2:10" x14ac:dyDescent="0.2">
      <c r="B507" s="192"/>
      <c r="C507" s="192"/>
      <c r="D507" s="192"/>
      <c r="E507" s="192"/>
      <c r="F507" s="192"/>
      <c r="G507" s="192"/>
      <c r="H507" s="192"/>
      <c r="I507" s="192"/>
      <c r="J507" s="192"/>
    </row>
    <row r="508" spans="2:10" x14ac:dyDescent="0.2">
      <c r="B508" s="192"/>
      <c r="C508" s="192"/>
      <c r="D508" s="192"/>
      <c r="E508" s="192"/>
      <c r="F508" s="192"/>
      <c r="G508" s="192"/>
      <c r="H508" s="192"/>
      <c r="I508" s="192"/>
      <c r="J508" s="192"/>
    </row>
    <row r="509" spans="2:10" x14ac:dyDescent="0.2">
      <c r="B509" s="192"/>
      <c r="C509" s="192"/>
      <c r="D509" s="192"/>
      <c r="E509" s="192"/>
      <c r="F509" s="192"/>
      <c r="G509" s="192"/>
      <c r="H509" s="192"/>
      <c r="I509" s="192"/>
      <c r="J509" s="192"/>
    </row>
    <row r="510" spans="2:10" x14ac:dyDescent="0.2">
      <c r="B510" s="192"/>
      <c r="C510" s="192"/>
      <c r="D510" s="192"/>
      <c r="E510" s="192"/>
      <c r="F510" s="192"/>
      <c r="G510" s="192"/>
      <c r="H510" s="192"/>
      <c r="I510" s="192"/>
      <c r="J510" s="192"/>
    </row>
    <row r="511" spans="2:10" x14ac:dyDescent="0.2">
      <c r="B511" s="192"/>
      <c r="C511" s="192"/>
      <c r="D511" s="192"/>
      <c r="E511" s="192"/>
      <c r="F511" s="192"/>
      <c r="G511" s="192"/>
      <c r="H511" s="192"/>
      <c r="I511" s="192"/>
      <c r="J511" s="192"/>
    </row>
    <row r="512" spans="2:10" x14ac:dyDescent="0.2">
      <c r="B512" s="192"/>
      <c r="C512" s="192"/>
      <c r="D512" s="192"/>
      <c r="E512" s="192"/>
      <c r="F512" s="192"/>
      <c r="G512" s="192"/>
      <c r="H512" s="192"/>
      <c r="I512" s="192"/>
      <c r="J512" s="192"/>
    </row>
    <row r="513" spans="2:10" x14ac:dyDescent="0.2">
      <c r="B513" s="192"/>
      <c r="C513" s="192"/>
      <c r="D513" s="192"/>
      <c r="E513" s="192"/>
      <c r="F513" s="192"/>
      <c r="G513" s="192"/>
      <c r="H513" s="192"/>
      <c r="I513" s="192"/>
      <c r="J513" s="192"/>
    </row>
    <row r="514" spans="2:10" x14ac:dyDescent="0.2">
      <c r="B514" s="192"/>
      <c r="C514" s="192"/>
      <c r="D514" s="192"/>
      <c r="E514" s="192"/>
      <c r="F514" s="192"/>
      <c r="G514" s="192"/>
      <c r="H514" s="192"/>
      <c r="I514" s="192"/>
      <c r="J514" s="192"/>
    </row>
    <row r="515" spans="2:10" x14ac:dyDescent="0.2">
      <c r="B515" s="192"/>
      <c r="C515" s="192"/>
      <c r="D515" s="192"/>
      <c r="E515" s="192"/>
      <c r="F515" s="192"/>
      <c r="G515" s="192"/>
      <c r="H515" s="192"/>
      <c r="I515" s="192"/>
      <c r="J515" s="192"/>
    </row>
    <row r="516" spans="2:10" x14ac:dyDescent="0.2">
      <c r="B516" s="192"/>
      <c r="C516" s="192"/>
      <c r="D516" s="192"/>
      <c r="E516" s="192"/>
      <c r="F516" s="192"/>
      <c r="G516" s="192"/>
      <c r="H516" s="192"/>
      <c r="I516" s="192"/>
      <c r="J516" s="192"/>
    </row>
    <row r="517" spans="2:10" x14ac:dyDescent="0.2">
      <c r="B517" s="192"/>
      <c r="C517" s="192"/>
      <c r="D517" s="192"/>
      <c r="E517" s="192"/>
      <c r="F517" s="192"/>
      <c r="G517" s="192"/>
      <c r="H517" s="192"/>
      <c r="I517" s="192"/>
      <c r="J517" s="192"/>
    </row>
    <row r="518" spans="2:10" x14ac:dyDescent="0.2">
      <c r="B518" s="192"/>
      <c r="C518" s="192"/>
      <c r="D518" s="192"/>
      <c r="E518" s="192"/>
      <c r="F518" s="192"/>
      <c r="G518" s="192"/>
      <c r="H518" s="192"/>
      <c r="I518" s="192"/>
      <c r="J518" s="192"/>
    </row>
    <row r="519" spans="2:10" x14ac:dyDescent="0.2">
      <c r="B519" s="192"/>
      <c r="C519" s="192"/>
      <c r="D519" s="192"/>
      <c r="E519" s="192"/>
      <c r="F519" s="192"/>
      <c r="G519" s="192"/>
      <c r="H519" s="192"/>
      <c r="I519" s="192"/>
      <c r="J519" s="192"/>
    </row>
    <row r="520" spans="2:10" x14ac:dyDescent="0.2">
      <c r="B520" s="192"/>
      <c r="C520" s="192"/>
      <c r="D520" s="192"/>
      <c r="E520" s="192"/>
      <c r="F520" s="192"/>
      <c r="G520" s="192"/>
      <c r="H520" s="192"/>
      <c r="I520" s="192"/>
      <c r="J520" s="192"/>
    </row>
    <row r="521" spans="2:10" x14ac:dyDescent="0.2">
      <c r="B521" s="192"/>
      <c r="C521" s="192"/>
      <c r="D521" s="192"/>
      <c r="E521" s="192"/>
      <c r="F521" s="192"/>
      <c r="G521" s="192"/>
      <c r="H521" s="192"/>
      <c r="I521" s="192"/>
      <c r="J521" s="192"/>
    </row>
    <row r="522" spans="2:10" x14ac:dyDescent="0.2">
      <c r="B522" s="192"/>
      <c r="C522" s="192"/>
      <c r="D522" s="192"/>
      <c r="E522" s="192"/>
      <c r="F522" s="192"/>
      <c r="G522" s="192"/>
      <c r="H522" s="192"/>
      <c r="I522" s="192"/>
      <c r="J522" s="192"/>
    </row>
    <row r="523" spans="2:10" x14ac:dyDescent="0.2">
      <c r="B523" s="192"/>
      <c r="C523" s="192"/>
      <c r="D523" s="192"/>
      <c r="E523" s="192"/>
      <c r="F523" s="192"/>
      <c r="G523" s="192"/>
      <c r="H523" s="192"/>
      <c r="I523" s="192"/>
      <c r="J523" s="192"/>
    </row>
    <row r="524" spans="2:10" x14ac:dyDescent="0.2">
      <c r="B524" s="192"/>
      <c r="C524" s="192"/>
      <c r="D524" s="192"/>
      <c r="E524" s="192"/>
      <c r="F524" s="192"/>
      <c r="G524" s="192"/>
      <c r="H524" s="192"/>
      <c r="I524" s="192"/>
      <c r="J524" s="192"/>
    </row>
    <row r="525" spans="2:10" x14ac:dyDescent="0.2">
      <c r="B525" s="192"/>
      <c r="C525" s="192"/>
      <c r="D525" s="192"/>
      <c r="E525" s="192"/>
      <c r="F525" s="192"/>
      <c r="G525" s="192"/>
      <c r="H525" s="192"/>
      <c r="I525" s="192"/>
      <c r="J525" s="192"/>
    </row>
    <row r="526" spans="2:10" x14ac:dyDescent="0.2">
      <c r="B526" s="192"/>
      <c r="C526" s="192"/>
      <c r="D526" s="192"/>
      <c r="E526" s="192"/>
      <c r="F526" s="192"/>
      <c r="G526" s="192"/>
      <c r="H526" s="192"/>
      <c r="I526" s="192"/>
      <c r="J526" s="192"/>
    </row>
    <row r="527" spans="2:10" x14ac:dyDescent="0.2">
      <c r="B527" s="192"/>
      <c r="C527" s="192"/>
      <c r="D527" s="192"/>
      <c r="E527" s="192"/>
      <c r="F527" s="192"/>
      <c r="G527" s="192"/>
      <c r="H527" s="192"/>
      <c r="I527" s="192"/>
      <c r="J527" s="192"/>
    </row>
    <row r="528" spans="2:10" x14ac:dyDescent="0.2">
      <c r="B528" s="192"/>
      <c r="C528" s="192"/>
      <c r="D528" s="192"/>
      <c r="E528" s="192"/>
      <c r="F528" s="192"/>
      <c r="G528" s="192"/>
      <c r="H528" s="192"/>
      <c r="I528" s="192"/>
      <c r="J528" s="192"/>
    </row>
    <row r="529" spans="2:10" x14ac:dyDescent="0.2">
      <c r="B529" s="192"/>
      <c r="C529" s="192"/>
      <c r="D529" s="192"/>
      <c r="E529" s="192"/>
      <c r="F529" s="192"/>
      <c r="G529" s="192"/>
      <c r="H529" s="192"/>
      <c r="I529" s="192"/>
      <c r="J529" s="192"/>
    </row>
    <row r="530" spans="2:10" x14ac:dyDescent="0.2">
      <c r="B530" s="192"/>
      <c r="C530" s="192"/>
      <c r="D530" s="192"/>
      <c r="E530" s="192"/>
      <c r="F530" s="192"/>
      <c r="G530" s="192"/>
      <c r="H530" s="192"/>
      <c r="I530" s="192"/>
      <c r="J530" s="192"/>
    </row>
    <row r="531" spans="2:10" x14ac:dyDescent="0.2">
      <c r="B531" s="192"/>
      <c r="C531" s="192"/>
      <c r="D531" s="192"/>
      <c r="E531" s="192"/>
      <c r="F531" s="192"/>
      <c r="G531" s="192"/>
      <c r="H531" s="192"/>
      <c r="I531" s="192"/>
      <c r="J531" s="192"/>
    </row>
    <row r="532" spans="2:10" x14ac:dyDescent="0.2">
      <c r="B532" s="192"/>
      <c r="C532" s="192"/>
      <c r="D532" s="192"/>
      <c r="E532" s="192"/>
      <c r="F532" s="192"/>
      <c r="G532" s="192"/>
      <c r="H532" s="192"/>
      <c r="I532" s="192"/>
      <c r="J532" s="192"/>
    </row>
    <row r="533" spans="2:10" x14ac:dyDescent="0.2">
      <c r="B533" s="192"/>
      <c r="C533" s="192"/>
      <c r="D533" s="192"/>
      <c r="E533" s="192"/>
      <c r="F533" s="192"/>
      <c r="G533" s="192"/>
      <c r="H533" s="192"/>
      <c r="I533" s="192"/>
      <c r="J533" s="192"/>
    </row>
    <row r="534" spans="2:10" x14ac:dyDescent="0.2">
      <c r="B534" s="192"/>
      <c r="C534" s="192"/>
      <c r="D534" s="192"/>
      <c r="E534" s="192"/>
      <c r="F534" s="192"/>
      <c r="G534" s="192"/>
      <c r="H534" s="192"/>
      <c r="I534" s="192"/>
      <c r="J534" s="192"/>
    </row>
    <row r="535" spans="2:10" x14ac:dyDescent="0.2">
      <c r="B535" s="192"/>
      <c r="C535" s="192"/>
      <c r="D535" s="192"/>
      <c r="E535" s="192"/>
      <c r="F535" s="192"/>
      <c r="G535" s="192"/>
      <c r="H535" s="192"/>
      <c r="I535" s="192"/>
      <c r="J535" s="192"/>
    </row>
    <row r="536" spans="2:10" x14ac:dyDescent="0.2">
      <c r="B536" s="192"/>
      <c r="C536" s="192"/>
      <c r="D536" s="192"/>
      <c r="E536" s="192"/>
      <c r="F536" s="192"/>
      <c r="G536" s="192"/>
      <c r="H536" s="192"/>
      <c r="I536" s="192"/>
      <c r="J536" s="192"/>
    </row>
    <row r="537" spans="2:10" x14ac:dyDescent="0.2">
      <c r="B537" s="192"/>
      <c r="C537" s="192"/>
      <c r="D537" s="192"/>
      <c r="E537" s="192"/>
      <c r="F537" s="192"/>
      <c r="G537" s="192"/>
      <c r="H537" s="192"/>
      <c r="I537" s="192"/>
      <c r="J537" s="192"/>
    </row>
    <row r="538" spans="2:10" x14ac:dyDescent="0.2">
      <c r="B538" s="192"/>
      <c r="C538" s="192"/>
      <c r="D538" s="192"/>
      <c r="E538" s="192"/>
      <c r="F538" s="192"/>
      <c r="G538" s="192"/>
      <c r="H538" s="192"/>
      <c r="I538" s="192"/>
      <c r="J538" s="192"/>
    </row>
    <row r="539" spans="2:10" x14ac:dyDescent="0.2">
      <c r="B539" s="192"/>
      <c r="C539" s="192"/>
      <c r="D539" s="192"/>
      <c r="E539" s="192"/>
      <c r="F539" s="192"/>
      <c r="G539" s="192"/>
      <c r="H539" s="192"/>
      <c r="I539" s="192"/>
      <c r="J539" s="192"/>
    </row>
    <row r="540" spans="2:10" x14ac:dyDescent="0.2">
      <c r="B540" s="192"/>
      <c r="C540" s="192"/>
      <c r="D540" s="192"/>
      <c r="E540" s="192"/>
      <c r="F540" s="192"/>
      <c r="G540" s="192"/>
      <c r="H540" s="192"/>
      <c r="I540" s="192"/>
      <c r="J540" s="192"/>
    </row>
    <row r="541" spans="2:10" x14ac:dyDescent="0.2">
      <c r="B541" s="192"/>
      <c r="C541" s="192"/>
      <c r="D541" s="192"/>
      <c r="E541" s="192"/>
      <c r="F541" s="192"/>
      <c r="G541" s="192"/>
      <c r="H541" s="192"/>
      <c r="I541" s="192"/>
      <c r="J541" s="192"/>
    </row>
    <row r="542" spans="2:10" x14ac:dyDescent="0.2">
      <c r="B542" s="192"/>
      <c r="C542" s="192"/>
      <c r="D542" s="192"/>
      <c r="E542" s="192"/>
      <c r="F542" s="192"/>
      <c r="G542" s="192"/>
      <c r="H542" s="192"/>
      <c r="I542" s="192"/>
      <c r="J542" s="192"/>
    </row>
    <row r="543" spans="2:10" x14ac:dyDescent="0.2">
      <c r="B543" s="192"/>
      <c r="C543" s="192"/>
      <c r="D543" s="192"/>
      <c r="E543" s="192"/>
      <c r="F543" s="192"/>
      <c r="G543" s="192"/>
      <c r="H543" s="192"/>
      <c r="I543" s="192"/>
      <c r="J543" s="192"/>
    </row>
    <row r="544" spans="2:10" x14ac:dyDescent="0.2">
      <c r="B544" s="192"/>
      <c r="C544" s="192"/>
      <c r="D544" s="192"/>
      <c r="E544" s="192"/>
      <c r="F544" s="192"/>
      <c r="G544" s="192"/>
      <c r="H544" s="192"/>
      <c r="I544" s="192"/>
      <c r="J544" s="192"/>
    </row>
    <row r="545" spans="2:10" x14ac:dyDescent="0.2">
      <c r="B545" s="192"/>
      <c r="C545" s="192"/>
      <c r="D545" s="192"/>
      <c r="E545" s="192"/>
      <c r="F545" s="192"/>
      <c r="G545" s="192"/>
      <c r="H545" s="192"/>
      <c r="I545" s="192"/>
      <c r="J545" s="192"/>
    </row>
    <row r="546" spans="2:10" x14ac:dyDescent="0.2">
      <c r="B546" s="192"/>
      <c r="C546" s="192"/>
      <c r="D546" s="192"/>
      <c r="E546" s="192"/>
      <c r="F546" s="192"/>
      <c r="G546" s="192"/>
      <c r="H546" s="192"/>
      <c r="I546" s="192"/>
      <c r="J546" s="192"/>
    </row>
    <row r="547" spans="2:10" x14ac:dyDescent="0.2">
      <c r="B547" s="192"/>
      <c r="C547" s="192"/>
      <c r="D547" s="192"/>
      <c r="E547" s="192"/>
      <c r="F547" s="192"/>
      <c r="G547" s="192"/>
      <c r="H547" s="192"/>
      <c r="I547" s="192"/>
      <c r="J547" s="192"/>
    </row>
    <row r="548" spans="2:10" x14ac:dyDescent="0.2">
      <c r="B548" s="192"/>
      <c r="C548" s="192"/>
      <c r="D548" s="192"/>
      <c r="E548" s="192"/>
      <c r="F548" s="192"/>
      <c r="G548" s="192"/>
      <c r="H548" s="192"/>
      <c r="I548" s="192"/>
      <c r="J548" s="192"/>
    </row>
    <row r="549" spans="2:10" x14ac:dyDescent="0.2">
      <c r="B549" s="192"/>
      <c r="C549" s="192"/>
      <c r="D549" s="192"/>
      <c r="E549" s="192"/>
      <c r="F549" s="192"/>
      <c r="G549" s="192"/>
      <c r="H549" s="192"/>
      <c r="I549" s="192"/>
      <c r="J549" s="192"/>
    </row>
    <row r="550" spans="2:10" x14ac:dyDescent="0.2">
      <c r="B550" s="192"/>
      <c r="C550" s="192"/>
      <c r="D550" s="192"/>
      <c r="E550" s="192"/>
      <c r="F550" s="192"/>
      <c r="G550" s="192"/>
      <c r="H550" s="192"/>
      <c r="I550" s="192"/>
      <c r="J550" s="192"/>
    </row>
    <row r="551" spans="2:10" x14ac:dyDescent="0.2">
      <c r="B551" s="192"/>
      <c r="C551" s="192"/>
      <c r="D551" s="192"/>
      <c r="E551" s="192"/>
      <c r="F551" s="192"/>
      <c r="G551" s="192"/>
      <c r="H551" s="192"/>
      <c r="I551" s="192"/>
      <c r="J551" s="192"/>
    </row>
    <row r="552" spans="2:10" x14ac:dyDescent="0.2">
      <c r="B552" s="192"/>
      <c r="C552" s="192"/>
      <c r="D552" s="192"/>
      <c r="E552" s="192"/>
      <c r="F552" s="192"/>
      <c r="G552" s="192"/>
      <c r="H552" s="192"/>
      <c r="I552" s="192"/>
      <c r="J552" s="192"/>
    </row>
    <row r="553" spans="2:10" x14ac:dyDescent="0.2">
      <c r="B553" s="192"/>
      <c r="C553" s="192"/>
      <c r="D553" s="192"/>
      <c r="E553" s="192"/>
      <c r="F553" s="192"/>
      <c r="G553" s="192"/>
      <c r="H553" s="192"/>
      <c r="I553" s="192"/>
      <c r="J553" s="192"/>
    </row>
    <row r="554" spans="2:10" x14ac:dyDescent="0.2">
      <c r="B554" s="192"/>
      <c r="C554" s="192"/>
      <c r="D554" s="192"/>
      <c r="E554" s="192"/>
      <c r="F554" s="192"/>
      <c r="G554" s="192"/>
      <c r="H554" s="192"/>
      <c r="I554" s="192"/>
      <c r="J554" s="192"/>
    </row>
    <row r="555" spans="2:10" x14ac:dyDescent="0.2">
      <c r="B555" s="192"/>
      <c r="C555" s="192"/>
      <c r="D555" s="192"/>
      <c r="E555" s="192"/>
      <c r="F555" s="192"/>
      <c r="G555" s="192"/>
      <c r="H555" s="192"/>
      <c r="I555" s="192"/>
      <c r="J555" s="192"/>
    </row>
    <row r="556" spans="2:10" x14ac:dyDescent="0.2">
      <c r="B556" s="192"/>
      <c r="C556" s="192"/>
      <c r="D556" s="192"/>
      <c r="E556" s="192"/>
      <c r="F556" s="192"/>
      <c r="G556" s="192"/>
      <c r="H556" s="192"/>
      <c r="I556" s="192"/>
      <c r="J556" s="192"/>
    </row>
    <row r="557" spans="2:10" x14ac:dyDescent="0.2">
      <c r="B557" s="192"/>
      <c r="C557" s="192"/>
      <c r="D557" s="192"/>
      <c r="E557" s="192"/>
      <c r="F557" s="192"/>
      <c r="G557" s="192"/>
      <c r="H557" s="192"/>
      <c r="I557" s="192"/>
      <c r="J557" s="192"/>
    </row>
    <row r="558" spans="2:10" x14ac:dyDescent="0.2">
      <c r="B558" s="192"/>
      <c r="C558" s="192"/>
      <c r="D558" s="192"/>
      <c r="E558" s="192"/>
      <c r="F558" s="192"/>
      <c r="G558" s="192"/>
      <c r="H558" s="192"/>
      <c r="I558" s="192"/>
      <c r="J558" s="192"/>
    </row>
    <row r="559" spans="2:10" x14ac:dyDescent="0.2">
      <c r="B559" s="192"/>
      <c r="C559" s="192"/>
      <c r="D559" s="192"/>
      <c r="E559" s="192"/>
      <c r="F559" s="192"/>
      <c r="G559" s="192"/>
      <c r="H559" s="192"/>
      <c r="I559" s="192"/>
      <c r="J559" s="192"/>
    </row>
    <row r="560" spans="2:10" x14ac:dyDescent="0.2">
      <c r="B560" s="192"/>
      <c r="C560" s="192"/>
      <c r="D560" s="192"/>
      <c r="E560" s="192"/>
      <c r="F560" s="192"/>
      <c r="G560" s="192"/>
      <c r="H560" s="192"/>
      <c r="I560" s="192"/>
      <c r="J560" s="192"/>
    </row>
    <row r="561" spans="2:10" x14ac:dyDescent="0.2">
      <c r="B561" s="192"/>
      <c r="C561" s="192"/>
      <c r="D561" s="192"/>
      <c r="E561" s="192"/>
      <c r="F561" s="192"/>
      <c r="G561" s="192"/>
      <c r="H561" s="192"/>
      <c r="I561" s="192"/>
      <c r="J561" s="192"/>
    </row>
    <row r="562" spans="2:10" x14ac:dyDescent="0.2">
      <c r="B562" s="192"/>
      <c r="C562" s="192"/>
      <c r="D562" s="192"/>
      <c r="E562" s="192"/>
      <c r="F562" s="192"/>
      <c r="G562" s="192"/>
      <c r="H562" s="192"/>
      <c r="I562" s="192"/>
      <c r="J562" s="192"/>
    </row>
    <row r="563" spans="2:10" x14ac:dyDescent="0.2">
      <c r="B563" s="192"/>
      <c r="C563" s="192"/>
      <c r="D563" s="192"/>
      <c r="E563" s="192"/>
      <c r="F563" s="192"/>
      <c r="G563" s="192"/>
      <c r="H563" s="192"/>
      <c r="I563" s="192"/>
      <c r="J563" s="192"/>
    </row>
    <row r="564" spans="2:10" x14ac:dyDescent="0.2">
      <c r="B564" s="192"/>
      <c r="C564" s="192"/>
      <c r="D564" s="192"/>
      <c r="E564" s="192"/>
      <c r="F564" s="192"/>
      <c r="G564" s="192"/>
      <c r="H564" s="192"/>
      <c r="I564" s="192"/>
      <c r="J564" s="192"/>
    </row>
    <row r="565" spans="2:10" x14ac:dyDescent="0.2">
      <c r="B565" s="192"/>
      <c r="C565" s="192"/>
      <c r="D565" s="192"/>
      <c r="E565" s="192"/>
      <c r="F565" s="192"/>
      <c r="G565" s="192"/>
      <c r="H565" s="192"/>
      <c r="I565" s="192"/>
      <c r="J565" s="192"/>
    </row>
    <row r="566" spans="2:10" x14ac:dyDescent="0.2">
      <c r="B566" s="192"/>
      <c r="C566" s="192"/>
      <c r="D566" s="192"/>
      <c r="E566" s="192"/>
      <c r="F566" s="192"/>
      <c r="G566" s="192"/>
      <c r="H566" s="192"/>
      <c r="I566" s="192"/>
      <c r="J566" s="192"/>
    </row>
    <row r="567" spans="2:10" x14ac:dyDescent="0.2">
      <c r="B567" s="192"/>
      <c r="C567" s="192"/>
      <c r="D567" s="192"/>
      <c r="E567" s="192"/>
      <c r="F567" s="192"/>
      <c r="G567" s="192"/>
      <c r="H567" s="192"/>
      <c r="I567" s="192"/>
      <c r="J567" s="192"/>
    </row>
    <row r="568" spans="2:10" x14ac:dyDescent="0.2">
      <c r="B568" s="192"/>
      <c r="C568" s="192"/>
      <c r="D568" s="192"/>
      <c r="E568" s="192"/>
      <c r="F568" s="192"/>
      <c r="G568" s="192"/>
      <c r="H568" s="192"/>
      <c r="I568" s="192"/>
      <c r="J568" s="192"/>
    </row>
    <row r="569" spans="2:10" x14ac:dyDescent="0.2">
      <c r="B569" s="192"/>
      <c r="C569" s="192"/>
      <c r="D569" s="192"/>
      <c r="E569" s="192"/>
      <c r="F569" s="192"/>
      <c r="G569" s="192"/>
      <c r="H569" s="192"/>
      <c r="I569" s="192"/>
      <c r="J569" s="192"/>
    </row>
    <row r="570" spans="2:10" x14ac:dyDescent="0.2">
      <c r="B570" s="192"/>
      <c r="C570" s="192"/>
      <c r="D570" s="192"/>
      <c r="E570" s="192"/>
      <c r="F570" s="192"/>
      <c r="G570" s="192"/>
      <c r="H570" s="192"/>
      <c r="I570" s="192"/>
      <c r="J570" s="192"/>
    </row>
    <row r="571" spans="2:10" x14ac:dyDescent="0.2">
      <c r="B571" s="192"/>
      <c r="C571" s="192"/>
      <c r="D571" s="192"/>
      <c r="E571" s="192"/>
      <c r="F571" s="192"/>
      <c r="G571" s="192"/>
      <c r="H571" s="192"/>
      <c r="I571" s="192"/>
      <c r="J571" s="192"/>
    </row>
    <row r="572" spans="2:10" x14ac:dyDescent="0.2">
      <c r="B572" s="192"/>
      <c r="C572" s="192"/>
      <c r="D572" s="192"/>
      <c r="E572" s="192"/>
      <c r="F572" s="192"/>
      <c r="G572" s="192"/>
      <c r="H572" s="192"/>
      <c r="I572" s="192"/>
      <c r="J572" s="192"/>
    </row>
    <row r="573" spans="2:10" x14ac:dyDescent="0.2">
      <c r="B573" s="192"/>
      <c r="C573" s="192"/>
      <c r="D573" s="192"/>
      <c r="E573" s="192"/>
      <c r="F573" s="192"/>
      <c r="G573" s="192"/>
      <c r="H573" s="192"/>
      <c r="I573" s="192"/>
      <c r="J573" s="192"/>
    </row>
    <row r="574" spans="2:10" x14ac:dyDescent="0.2">
      <c r="B574" s="192"/>
      <c r="C574" s="192"/>
      <c r="D574" s="192"/>
      <c r="E574" s="192"/>
      <c r="F574" s="192"/>
      <c r="G574" s="192"/>
      <c r="H574" s="192"/>
      <c r="I574" s="192"/>
      <c r="J574" s="192"/>
    </row>
    <row r="575" spans="2:10" x14ac:dyDescent="0.2">
      <c r="B575" s="192"/>
      <c r="C575" s="192"/>
      <c r="D575" s="192"/>
      <c r="E575" s="192"/>
      <c r="F575" s="192"/>
      <c r="G575" s="192"/>
      <c r="H575" s="192"/>
      <c r="I575" s="192"/>
      <c r="J575" s="192"/>
    </row>
    <row r="576" spans="2:10" x14ac:dyDescent="0.2">
      <c r="B576" s="192"/>
      <c r="C576" s="192"/>
      <c r="D576" s="192"/>
      <c r="E576" s="192"/>
      <c r="F576" s="192"/>
      <c r="G576" s="192"/>
      <c r="H576" s="192"/>
      <c r="I576" s="192"/>
      <c r="J576" s="192"/>
    </row>
    <row r="577" spans="2:10" x14ac:dyDescent="0.2">
      <c r="B577" s="192"/>
      <c r="C577" s="192"/>
      <c r="D577" s="192"/>
      <c r="E577" s="192"/>
      <c r="F577" s="192"/>
      <c r="G577" s="192"/>
      <c r="H577" s="192"/>
      <c r="I577" s="192"/>
      <c r="J577" s="192"/>
    </row>
    <row r="578" spans="2:10" x14ac:dyDescent="0.2">
      <c r="B578" s="192"/>
      <c r="C578" s="192"/>
      <c r="D578" s="192"/>
      <c r="E578" s="192"/>
      <c r="F578" s="192"/>
      <c r="G578" s="192"/>
      <c r="H578" s="192"/>
      <c r="I578" s="192"/>
      <c r="J578" s="192"/>
    </row>
    <row r="579" spans="2:10" x14ac:dyDescent="0.2">
      <c r="B579" s="192"/>
      <c r="C579" s="192"/>
      <c r="D579" s="192"/>
      <c r="E579" s="192"/>
      <c r="F579" s="192"/>
      <c r="G579" s="192"/>
      <c r="H579" s="192"/>
      <c r="I579" s="192"/>
      <c r="J579" s="192"/>
    </row>
    <row r="580" spans="2:10" x14ac:dyDescent="0.2">
      <c r="B580" s="192"/>
      <c r="C580" s="192"/>
      <c r="D580" s="192"/>
      <c r="E580" s="192"/>
      <c r="F580" s="192"/>
      <c r="G580" s="192"/>
      <c r="H580" s="192"/>
      <c r="I580" s="192"/>
      <c r="J580" s="192"/>
    </row>
    <row r="581" spans="2:10" x14ac:dyDescent="0.2">
      <c r="B581" s="192"/>
      <c r="C581" s="192"/>
      <c r="D581" s="192"/>
      <c r="E581" s="192"/>
      <c r="F581" s="192"/>
      <c r="G581" s="192"/>
      <c r="H581" s="192"/>
      <c r="I581" s="192"/>
      <c r="J581" s="192"/>
    </row>
    <row r="582" spans="2:10" x14ac:dyDescent="0.2">
      <c r="B582" s="192"/>
      <c r="C582" s="192"/>
      <c r="D582" s="192"/>
      <c r="E582" s="192"/>
      <c r="F582" s="192"/>
      <c r="G582" s="192"/>
      <c r="H582" s="192"/>
      <c r="I582" s="192"/>
      <c r="J582" s="192"/>
    </row>
    <row r="583" spans="2:10" x14ac:dyDescent="0.2">
      <c r="B583" s="192"/>
      <c r="C583" s="192"/>
      <c r="D583" s="192"/>
      <c r="E583" s="192"/>
      <c r="F583" s="192"/>
      <c r="G583" s="192"/>
      <c r="H583" s="192"/>
      <c r="I583" s="192"/>
      <c r="J583" s="192"/>
    </row>
    <row r="584" spans="2:10" x14ac:dyDescent="0.2">
      <c r="B584" s="192"/>
      <c r="C584" s="192"/>
      <c r="D584" s="192"/>
      <c r="E584" s="192"/>
      <c r="F584" s="192"/>
      <c r="G584" s="192"/>
      <c r="H584" s="192"/>
      <c r="I584" s="192"/>
      <c r="J584" s="192"/>
    </row>
    <row r="585" spans="2:10" x14ac:dyDescent="0.2">
      <c r="B585" s="192"/>
      <c r="C585" s="192"/>
      <c r="D585" s="192"/>
      <c r="E585" s="192"/>
      <c r="F585" s="192"/>
      <c r="G585" s="192"/>
      <c r="H585" s="192"/>
      <c r="I585" s="192"/>
      <c r="J585" s="192"/>
    </row>
    <row r="586" spans="2:10" x14ac:dyDescent="0.2">
      <c r="B586" s="192"/>
      <c r="C586" s="192"/>
      <c r="D586" s="192"/>
      <c r="E586" s="192"/>
      <c r="F586" s="192"/>
      <c r="G586" s="192"/>
      <c r="H586" s="192"/>
      <c r="I586" s="192"/>
      <c r="J586" s="192"/>
    </row>
    <row r="587" spans="2:10" x14ac:dyDescent="0.2">
      <c r="B587" s="192"/>
      <c r="C587" s="192"/>
      <c r="D587" s="192"/>
      <c r="E587" s="192"/>
      <c r="F587" s="192"/>
      <c r="G587" s="192"/>
      <c r="H587" s="192"/>
      <c r="I587" s="192"/>
      <c r="J587" s="192"/>
    </row>
    <row r="588" spans="2:10" x14ac:dyDescent="0.2">
      <c r="B588" s="192"/>
      <c r="C588" s="192"/>
      <c r="D588" s="192"/>
      <c r="E588" s="192"/>
      <c r="F588" s="192"/>
      <c r="G588" s="192"/>
      <c r="H588" s="192"/>
      <c r="I588" s="192"/>
      <c r="J588" s="192"/>
    </row>
    <row r="589" spans="2:10" x14ac:dyDescent="0.2">
      <c r="B589" s="192"/>
      <c r="C589" s="192"/>
      <c r="D589" s="192"/>
      <c r="E589" s="192"/>
      <c r="F589" s="192"/>
      <c r="G589" s="192"/>
      <c r="H589" s="192"/>
      <c r="I589" s="192"/>
      <c r="J589" s="192"/>
    </row>
    <row r="590" spans="2:10" x14ac:dyDescent="0.2">
      <c r="B590" s="192"/>
      <c r="C590" s="192"/>
      <c r="D590" s="192"/>
      <c r="E590" s="192"/>
      <c r="F590" s="192"/>
      <c r="G590" s="192"/>
      <c r="H590" s="192"/>
      <c r="I590" s="192"/>
      <c r="J590" s="192"/>
    </row>
  </sheetData>
  <mergeCells count="14">
    <mergeCell ref="H9:H11"/>
    <mergeCell ref="I9:I11"/>
    <mergeCell ref="J9:J11"/>
    <mergeCell ref="B8:E8"/>
    <mergeCell ref="D9:D11"/>
    <mergeCell ref="E9:E11"/>
    <mergeCell ref="F9:F11"/>
    <mergeCell ref="G9:G11"/>
    <mergeCell ref="A5:J5"/>
    <mergeCell ref="A6:J6"/>
    <mergeCell ref="F8:J8"/>
    <mergeCell ref="A8:A11"/>
    <mergeCell ref="B9:B11"/>
    <mergeCell ref="C9:C11"/>
  </mergeCells>
  <phoneticPr fontId="2" type="noConversion"/>
  <hyperlinks>
    <hyperlink ref="A1" location="ICINDEKILER!A1" display="İçindekiler"/>
    <hyperlink ref="A2" location="CONTENTS!A1" display="Contents"/>
  </hyperlinks>
  <printOptions horizontalCentered="1" verticalCentered="1"/>
  <pageMargins left="0.31" right="0.17" top="0.2" bottom="0.57999999999999996" header="0.14000000000000001" footer="0.42"/>
  <pageSetup paperSize="9" scale="65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showGridLines="0" workbookViewId="0"/>
  </sheetViews>
  <sheetFormatPr defaultColWidth="8" defaultRowHeight="15" customHeight="1" x14ac:dyDescent="0.2"/>
  <cols>
    <col min="1" max="1" width="58.5703125" style="424" customWidth="1"/>
    <col min="2" max="2" width="16.140625" style="422" customWidth="1"/>
    <col min="3" max="3" width="16.28515625" style="422" customWidth="1"/>
    <col min="4" max="4" width="11.7109375" style="424" bestFit="1" customWidth="1"/>
    <col min="5" max="16384" width="8" style="424"/>
  </cols>
  <sheetData>
    <row r="1" spans="1:3" ht="15" customHeight="1" x14ac:dyDescent="0.2">
      <c r="A1" s="519" t="s">
        <v>185</v>
      </c>
    </row>
    <row r="2" spans="1:3" ht="15" customHeight="1" x14ac:dyDescent="0.2">
      <c r="A2" s="519" t="s">
        <v>2786</v>
      </c>
    </row>
    <row r="3" spans="1:3" ht="15" customHeight="1" x14ac:dyDescent="0.2">
      <c r="A3" s="421" t="s">
        <v>873</v>
      </c>
      <c r="C3" s="423" t="s">
        <v>874</v>
      </c>
    </row>
    <row r="4" spans="1:3" ht="15" customHeight="1" x14ac:dyDescent="0.2">
      <c r="C4" s="424"/>
    </row>
    <row r="5" spans="1:3" ht="20.25" customHeight="1" x14ac:dyDescent="0.2">
      <c r="A5" s="724" t="s">
        <v>2670</v>
      </c>
      <c r="B5" s="724"/>
      <c r="C5" s="724"/>
    </row>
    <row r="6" spans="1:3" ht="17.25" customHeight="1" x14ac:dyDescent="0.2">
      <c r="A6" s="725" t="s">
        <v>2774</v>
      </c>
      <c r="B6" s="725"/>
      <c r="C6" s="725"/>
    </row>
    <row r="7" spans="1:3" ht="18.75" customHeight="1" thickBot="1" x14ac:dyDescent="0.25">
      <c r="A7" s="425"/>
      <c r="B7" s="425"/>
      <c r="C7" s="426" t="s">
        <v>2035</v>
      </c>
    </row>
    <row r="8" spans="1:3" ht="25.5" customHeight="1" thickBot="1" x14ac:dyDescent="0.25">
      <c r="A8" s="427" t="s">
        <v>1000</v>
      </c>
      <c r="B8" s="428" t="s">
        <v>1001</v>
      </c>
      <c r="C8" s="429" t="s">
        <v>1002</v>
      </c>
    </row>
    <row r="9" spans="1:3" ht="15" customHeight="1" x14ac:dyDescent="0.2">
      <c r="A9" s="430" t="s">
        <v>1003</v>
      </c>
      <c r="B9" s="431">
        <f>SUM(B10:B11)</f>
        <v>403383422.05000001</v>
      </c>
      <c r="C9" s="432">
        <f>SUM(C10:C11)</f>
        <v>204950996.13999999</v>
      </c>
    </row>
    <row r="10" spans="1:3" ht="15" customHeight="1" x14ac:dyDescent="0.2">
      <c r="A10" s="433" t="s">
        <v>1004</v>
      </c>
      <c r="B10" s="434">
        <v>0</v>
      </c>
      <c r="C10" s="435">
        <v>0</v>
      </c>
    </row>
    <row r="11" spans="1:3" ht="15" customHeight="1" x14ac:dyDescent="0.2">
      <c r="A11" s="433" t="s">
        <v>1005</v>
      </c>
      <c r="B11" s="434">
        <v>403383422.05000001</v>
      </c>
      <c r="C11" s="435">
        <v>204950996.13999999</v>
      </c>
    </row>
    <row r="12" spans="1:3" ht="15" customHeight="1" x14ac:dyDescent="0.2">
      <c r="A12" s="436"/>
      <c r="B12" s="434"/>
      <c r="C12" s="435"/>
    </row>
    <row r="13" spans="1:3" ht="15" customHeight="1" x14ac:dyDescent="0.2">
      <c r="A13" s="437" t="s">
        <v>1006</v>
      </c>
      <c r="B13" s="438">
        <f>SUM(B14:B15)</f>
        <v>83285050.260000005</v>
      </c>
      <c r="C13" s="439">
        <f>SUM(C14:C15)</f>
        <v>96636703.109999999</v>
      </c>
    </row>
    <row r="14" spans="1:3" ht="15" customHeight="1" x14ac:dyDescent="0.2">
      <c r="A14" s="433" t="s">
        <v>1007</v>
      </c>
      <c r="B14" s="434">
        <v>83285050.260000005</v>
      </c>
      <c r="C14" s="435">
        <v>96065116.239999995</v>
      </c>
    </row>
    <row r="15" spans="1:3" ht="15" customHeight="1" x14ac:dyDescent="0.2">
      <c r="A15" s="433" t="s">
        <v>1008</v>
      </c>
      <c r="B15" s="434">
        <v>0</v>
      </c>
      <c r="C15" s="435">
        <v>571586.87</v>
      </c>
    </row>
    <row r="16" spans="1:3" ht="15" customHeight="1" x14ac:dyDescent="0.2">
      <c r="A16" s="436"/>
      <c r="B16" s="434"/>
      <c r="C16" s="435"/>
    </row>
    <row r="17" spans="1:3" ht="15" customHeight="1" x14ac:dyDescent="0.2">
      <c r="A17" s="437" t="s">
        <v>1009</v>
      </c>
      <c r="B17" s="438">
        <f>SUM(B18:B19)</f>
        <v>15522847.789999999</v>
      </c>
      <c r="C17" s="439">
        <f>SUM(C18:C19)</f>
        <v>13553491.560000001</v>
      </c>
    </row>
    <row r="18" spans="1:3" ht="15" customHeight="1" x14ac:dyDescent="0.2">
      <c r="A18" s="433" t="s">
        <v>1010</v>
      </c>
      <c r="B18" s="434">
        <v>15522847.789999999</v>
      </c>
      <c r="C18" s="435">
        <v>13553491.560000001</v>
      </c>
    </row>
    <row r="19" spans="1:3" ht="15" customHeight="1" x14ac:dyDescent="0.2">
      <c r="A19" s="433" t="s">
        <v>1011</v>
      </c>
      <c r="B19" s="440" t="s">
        <v>327</v>
      </c>
      <c r="C19" s="441" t="s">
        <v>327</v>
      </c>
    </row>
    <row r="20" spans="1:3" ht="15" customHeight="1" x14ac:dyDescent="0.2">
      <c r="A20" s="436"/>
      <c r="B20" s="434"/>
      <c r="C20" s="435"/>
    </row>
    <row r="21" spans="1:3" ht="15" customHeight="1" x14ac:dyDescent="0.2">
      <c r="A21" s="437" t="s">
        <v>1012</v>
      </c>
      <c r="B21" s="438">
        <f>SUM(B22:B23)</f>
        <v>66103254.93</v>
      </c>
      <c r="C21" s="439">
        <f>SUM(C22:C22)</f>
        <v>9572509.0199999996</v>
      </c>
    </row>
    <row r="22" spans="1:3" ht="15" customHeight="1" x14ac:dyDescent="0.2">
      <c r="A22" s="433" t="s">
        <v>1013</v>
      </c>
      <c r="B22" s="434">
        <v>12640396.890000001</v>
      </c>
      <c r="C22" s="435">
        <v>9572509.0199999996</v>
      </c>
    </row>
    <row r="23" spans="1:3" ht="15" customHeight="1" x14ac:dyDescent="0.2">
      <c r="A23" s="442" t="s">
        <v>1014</v>
      </c>
      <c r="B23" s="434">
        <v>53462858.039999999</v>
      </c>
      <c r="C23" s="441" t="s">
        <v>327</v>
      </c>
    </row>
    <row r="24" spans="1:3" ht="15" customHeight="1" x14ac:dyDescent="0.2">
      <c r="A24" s="436"/>
      <c r="B24" s="434"/>
      <c r="C24" s="435"/>
    </row>
    <row r="25" spans="1:3" ht="15" customHeight="1" x14ac:dyDescent="0.2">
      <c r="A25" s="437" t="s">
        <v>1015</v>
      </c>
      <c r="B25" s="438">
        <f>SUM(B26:B27)</f>
        <v>680487.45000000019</v>
      </c>
      <c r="C25" s="439">
        <f>SUM(C26:C27)</f>
        <v>1165324.2400000002</v>
      </c>
    </row>
    <row r="26" spans="1:3" ht="15" customHeight="1" x14ac:dyDescent="0.2">
      <c r="A26" s="433" t="s">
        <v>1016</v>
      </c>
      <c r="B26" s="434">
        <v>6506131.4400000004</v>
      </c>
      <c r="C26" s="435">
        <v>5708109.2300000004</v>
      </c>
    </row>
    <row r="27" spans="1:3" ht="15" customHeight="1" x14ac:dyDescent="0.2">
      <c r="A27" s="433" t="s">
        <v>1017</v>
      </c>
      <c r="B27" s="434">
        <v>-5825643.9900000002</v>
      </c>
      <c r="C27" s="435">
        <v>-4542784.99</v>
      </c>
    </row>
    <row r="28" spans="1:3" ht="15" customHeight="1" x14ac:dyDescent="0.2">
      <c r="A28" s="436"/>
      <c r="B28" s="434"/>
      <c r="C28" s="435"/>
    </row>
    <row r="29" spans="1:3" ht="15" customHeight="1" x14ac:dyDescent="0.2">
      <c r="A29" s="443" t="s">
        <v>1018</v>
      </c>
      <c r="B29" s="444">
        <f>B9+B13+B17+B21+B25</f>
        <v>568975062.48000002</v>
      </c>
      <c r="C29" s="445">
        <f>C9+C13+C17+C21+C25</f>
        <v>325879024.06999999</v>
      </c>
    </row>
    <row r="30" spans="1:3" ht="15" customHeight="1" x14ac:dyDescent="0.2">
      <c r="A30" s="446"/>
      <c r="B30" s="438"/>
      <c r="C30" s="439"/>
    </row>
    <row r="31" spans="1:3" ht="15" customHeight="1" thickBot="1" x14ac:dyDescent="0.25">
      <c r="A31" s="447"/>
      <c r="B31" s="434"/>
      <c r="C31" s="435"/>
    </row>
    <row r="32" spans="1:3" ht="27.75" customHeight="1" thickBot="1" x14ac:dyDescent="0.25">
      <c r="A32" s="427" t="s">
        <v>1019</v>
      </c>
      <c r="B32" s="428" t="s">
        <v>1001</v>
      </c>
      <c r="C32" s="429" t="s">
        <v>1002</v>
      </c>
    </row>
    <row r="33" spans="1:3" ht="15" customHeight="1" x14ac:dyDescent="0.2">
      <c r="A33" s="446" t="s">
        <v>1020</v>
      </c>
      <c r="B33" s="438">
        <f>SUM(B34:B34)</f>
        <v>90256451.480000004</v>
      </c>
      <c r="C33" s="439">
        <f>SUM(C34:C34)</f>
        <v>50312955.390000001</v>
      </c>
    </row>
    <row r="34" spans="1:3" ht="15" customHeight="1" x14ac:dyDescent="0.2">
      <c r="A34" s="433" t="s">
        <v>1021</v>
      </c>
      <c r="B34" s="434">
        <v>90256451.480000004</v>
      </c>
      <c r="C34" s="435">
        <v>50312955.390000001</v>
      </c>
    </row>
    <row r="35" spans="1:3" ht="15" customHeight="1" x14ac:dyDescent="0.2">
      <c r="A35" s="442"/>
      <c r="B35" s="434"/>
      <c r="C35" s="435"/>
    </row>
    <row r="36" spans="1:3" ht="15" customHeight="1" x14ac:dyDescent="0.2">
      <c r="A36" s="446" t="s">
        <v>1022</v>
      </c>
      <c r="B36" s="438">
        <f>SUM(B37:B38)</f>
        <v>84335354.459999993</v>
      </c>
      <c r="C36" s="439">
        <f>SUM(C37:C38)</f>
        <v>66766994.969999999</v>
      </c>
    </row>
    <row r="37" spans="1:3" ht="15" customHeight="1" x14ac:dyDescent="0.2">
      <c r="A37" s="433" t="s">
        <v>1023</v>
      </c>
      <c r="B37" s="434">
        <v>291511.21999999997</v>
      </c>
      <c r="C37" s="435">
        <v>693234.86</v>
      </c>
    </row>
    <row r="38" spans="1:3" ht="15" customHeight="1" x14ac:dyDescent="0.2">
      <c r="A38" s="433" t="s">
        <v>1024</v>
      </c>
      <c r="B38" s="434">
        <v>84043843.239999995</v>
      </c>
      <c r="C38" s="435">
        <v>66073760.109999999</v>
      </c>
    </row>
    <row r="39" spans="1:3" ht="15" customHeight="1" x14ac:dyDescent="0.2">
      <c r="A39" s="442"/>
      <c r="B39" s="434"/>
      <c r="C39" s="435"/>
    </row>
    <row r="40" spans="1:3" ht="15" customHeight="1" x14ac:dyDescent="0.2">
      <c r="A40" s="446" t="s">
        <v>1025</v>
      </c>
      <c r="B40" s="438">
        <f>SUM(B41:B45)</f>
        <v>61483925.449999996</v>
      </c>
      <c r="C40" s="439">
        <f>SUM(C41:C45)</f>
        <v>3377808.2499999995</v>
      </c>
    </row>
    <row r="41" spans="1:3" ht="15" customHeight="1" x14ac:dyDescent="0.2">
      <c r="A41" s="433" t="s">
        <v>1026</v>
      </c>
      <c r="B41" s="434">
        <v>503.67</v>
      </c>
      <c r="C41" s="435">
        <v>0</v>
      </c>
    </row>
    <row r="42" spans="1:3" ht="15" customHeight="1" x14ac:dyDescent="0.2">
      <c r="A42" s="433" t="s">
        <v>1027</v>
      </c>
      <c r="B42" s="434">
        <v>59171853.549999997</v>
      </c>
      <c r="C42" s="435">
        <v>0</v>
      </c>
    </row>
    <row r="43" spans="1:3" ht="15" customHeight="1" x14ac:dyDescent="0.2">
      <c r="A43" s="433" t="s">
        <v>1028</v>
      </c>
      <c r="B43" s="448">
        <v>252894.16</v>
      </c>
      <c r="C43" s="435">
        <v>351655.24</v>
      </c>
    </row>
    <row r="44" spans="1:3" ht="15" customHeight="1" x14ac:dyDescent="0.2">
      <c r="A44" s="433" t="s">
        <v>1029</v>
      </c>
      <c r="B44" s="434">
        <v>70280</v>
      </c>
      <c r="C44" s="435">
        <v>2150905.4</v>
      </c>
    </row>
    <row r="45" spans="1:3" ht="15" customHeight="1" x14ac:dyDescent="0.2">
      <c r="A45" s="433" t="s">
        <v>1030</v>
      </c>
      <c r="B45" s="434">
        <v>1988394.07</v>
      </c>
      <c r="C45" s="435">
        <v>875247.61</v>
      </c>
    </row>
    <row r="46" spans="1:3" ht="15" customHeight="1" x14ac:dyDescent="0.2">
      <c r="A46" s="442"/>
      <c r="B46" s="434"/>
      <c r="C46" s="435"/>
    </row>
    <row r="47" spans="1:3" ht="15" customHeight="1" x14ac:dyDescent="0.2">
      <c r="A47" s="446" t="s">
        <v>1031</v>
      </c>
      <c r="B47" s="438">
        <v>0</v>
      </c>
      <c r="C47" s="439">
        <v>0</v>
      </c>
    </row>
    <row r="48" spans="1:3" ht="15" customHeight="1" x14ac:dyDescent="0.2">
      <c r="A48" s="442"/>
      <c r="B48" s="434"/>
      <c r="C48" s="435"/>
    </row>
    <row r="49" spans="1:3" ht="15" customHeight="1" x14ac:dyDescent="0.2">
      <c r="A49" s="446" t="s">
        <v>1032</v>
      </c>
      <c r="B49" s="438">
        <f>SUM(B50:B50)</f>
        <v>14522.47</v>
      </c>
      <c r="C49" s="439">
        <f>SUM(C50:C50)</f>
        <v>37587.660000000003</v>
      </c>
    </row>
    <row r="50" spans="1:3" ht="15" customHeight="1" x14ac:dyDescent="0.2">
      <c r="A50" s="447" t="s">
        <v>1033</v>
      </c>
      <c r="B50" s="434">
        <v>14522.47</v>
      </c>
      <c r="C50" s="435">
        <v>37587.660000000003</v>
      </c>
    </row>
    <row r="51" spans="1:3" ht="15" customHeight="1" x14ac:dyDescent="0.2">
      <c r="A51" s="442"/>
      <c r="B51" s="434"/>
      <c r="C51" s="435"/>
    </row>
    <row r="52" spans="1:3" ht="15" customHeight="1" x14ac:dyDescent="0.2">
      <c r="A52" s="446" t="s">
        <v>1034</v>
      </c>
      <c r="B52" s="438">
        <v>0</v>
      </c>
      <c r="C52" s="439">
        <v>0</v>
      </c>
    </row>
    <row r="53" spans="1:3" ht="15" customHeight="1" x14ac:dyDescent="0.2">
      <c r="A53" s="442"/>
      <c r="B53" s="434"/>
      <c r="C53" s="435"/>
    </row>
    <row r="54" spans="1:3" ht="15" customHeight="1" x14ac:dyDescent="0.2">
      <c r="A54" s="449" t="s">
        <v>1035</v>
      </c>
      <c r="B54" s="438">
        <f>SUM(B55:B58)</f>
        <v>332884808.62</v>
      </c>
      <c r="C54" s="439">
        <f>SUM(C55:C57)</f>
        <v>205383677.80000001</v>
      </c>
    </row>
    <row r="55" spans="1:3" ht="15" customHeight="1" x14ac:dyDescent="0.2">
      <c r="A55" s="442" t="s">
        <v>1036</v>
      </c>
      <c r="B55" s="434">
        <v>204137438.97999999</v>
      </c>
      <c r="C55" s="435">
        <v>110856370.19</v>
      </c>
    </row>
    <row r="56" spans="1:3" ht="15" customHeight="1" x14ac:dyDescent="0.2">
      <c r="A56" s="433" t="s">
        <v>1037</v>
      </c>
      <c r="B56" s="434">
        <v>128115681.14000002</v>
      </c>
      <c r="C56" s="435">
        <v>93281068.790000007</v>
      </c>
    </row>
    <row r="57" spans="1:3" ht="15" customHeight="1" x14ac:dyDescent="0.2">
      <c r="A57" s="433" t="s">
        <v>1038</v>
      </c>
      <c r="B57" s="434">
        <v>1246238.82</v>
      </c>
      <c r="C57" s="435">
        <v>1246238.82</v>
      </c>
    </row>
    <row r="58" spans="1:3" ht="15" customHeight="1" x14ac:dyDescent="0.2">
      <c r="A58" s="433" t="s">
        <v>1039</v>
      </c>
      <c r="B58" s="434">
        <v>-614550.31999999995</v>
      </c>
      <c r="C58" s="441" t="s">
        <v>327</v>
      </c>
    </row>
    <row r="59" spans="1:3" ht="15" customHeight="1" thickBot="1" x14ac:dyDescent="0.25">
      <c r="A59" s="433"/>
      <c r="B59" s="434"/>
      <c r="C59" s="435"/>
    </row>
    <row r="60" spans="1:3" ht="15" customHeight="1" thickBot="1" x14ac:dyDescent="0.25">
      <c r="A60" s="427" t="s">
        <v>1040</v>
      </c>
      <c r="B60" s="450">
        <f>B33+B36+B40+B47+B49+B52+B54</f>
        <v>568975062.48000002</v>
      </c>
      <c r="C60" s="451">
        <f>C33+C36+C40+C47+C49+C52+C54</f>
        <v>325879024.06999999</v>
      </c>
    </row>
    <row r="61" spans="1:3" ht="15" customHeight="1" x14ac:dyDescent="0.2">
      <c r="B61" s="452"/>
    </row>
  </sheetData>
  <mergeCells count="2">
    <mergeCell ref="A5:C5"/>
    <mergeCell ref="A6:C6"/>
  </mergeCells>
  <phoneticPr fontId="2" type="noConversion"/>
  <hyperlinks>
    <hyperlink ref="A1" location="ICINDEKILER!A1" display="İçindekiler"/>
    <hyperlink ref="A2" location="CONTENTS!A1" display="Contents"/>
  </hyperlink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workbookViewId="0">
      <selection activeCell="A2" sqref="A2"/>
    </sheetView>
  </sheetViews>
  <sheetFormatPr defaultRowHeight="12.75" x14ac:dyDescent="0.2"/>
  <cols>
    <col min="1" max="1" width="72.85546875" style="2" bestFit="1" customWidth="1"/>
    <col min="2" max="2" width="12.7109375" style="2" customWidth="1"/>
    <col min="3" max="3" width="12.5703125" style="2" customWidth="1"/>
    <col min="4" max="5" width="11.85546875" style="2" customWidth="1"/>
    <col min="6" max="6" width="13.28515625" style="2" customWidth="1"/>
    <col min="7" max="16384" width="9.140625" style="2"/>
  </cols>
  <sheetData>
    <row r="1" spans="1:6" x14ac:dyDescent="0.2">
      <c r="A1" s="519" t="s">
        <v>185</v>
      </c>
    </row>
    <row r="2" spans="1:6" x14ac:dyDescent="0.2">
      <c r="A2" s="519" t="s">
        <v>2786</v>
      </c>
    </row>
    <row r="3" spans="1:6" x14ac:dyDescent="0.2">
      <c r="A3" s="20" t="s">
        <v>2067</v>
      </c>
      <c r="B3" s="11"/>
      <c r="C3" s="11"/>
      <c r="D3" s="11"/>
      <c r="E3" s="11"/>
      <c r="F3" s="175" t="s">
        <v>2068</v>
      </c>
    </row>
    <row r="4" spans="1:6" x14ac:dyDescent="0.2">
      <c r="A4" s="11"/>
      <c r="B4" s="20"/>
      <c r="C4" s="11"/>
      <c r="D4" s="11"/>
      <c r="E4" s="11"/>
      <c r="F4" s="11"/>
    </row>
    <row r="5" spans="1:6" ht="15.75" customHeight="1" x14ac:dyDescent="0.2">
      <c r="A5" s="587" t="s">
        <v>2762</v>
      </c>
      <c r="B5" s="587"/>
      <c r="C5" s="587"/>
      <c r="D5" s="587"/>
      <c r="E5" s="587"/>
      <c r="F5" s="587"/>
    </row>
    <row r="6" spans="1:6" ht="15.75" customHeight="1" x14ac:dyDescent="0.2">
      <c r="A6" s="587"/>
      <c r="B6" s="587"/>
      <c r="C6" s="587"/>
      <c r="D6" s="587"/>
      <c r="E6" s="587"/>
      <c r="F6" s="587"/>
    </row>
    <row r="7" spans="1:6" ht="13.5" thickBot="1" x14ac:dyDescent="0.25">
      <c r="A7" s="11"/>
      <c r="B7" s="11"/>
      <c r="C7" s="11"/>
      <c r="D7" s="11"/>
      <c r="E7" s="11"/>
      <c r="F7" s="14" t="s">
        <v>2525</v>
      </c>
    </row>
    <row r="8" spans="1:6" ht="13.5" customHeight="1" thickBot="1" x14ac:dyDescent="0.25">
      <c r="A8" s="589" t="s">
        <v>2451</v>
      </c>
      <c r="B8" s="580" t="s">
        <v>2432</v>
      </c>
      <c r="C8" s="581"/>
      <c r="D8" s="582"/>
      <c r="E8" s="583" t="s">
        <v>2436</v>
      </c>
      <c r="F8" s="586" t="s">
        <v>2437</v>
      </c>
    </row>
    <row r="9" spans="1:6" ht="12.75" customHeight="1" x14ac:dyDescent="0.2">
      <c r="A9" s="590"/>
      <c r="B9" s="586" t="s">
        <v>2433</v>
      </c>
      <c r="C9" s="586" t="s">
        <v>2434</v>
      </c>
      <c r="D9" s="586" t="s">
        <v>2435</v>
      </c>
      <c r="E9" s="592"/>
      <c r="F9" s="584"/>
    </row>
    <row r="10" spans="1:6" x14ac:dyDescent="0.2">
      <c r="A10" s="590"/>
      <c r="B10" s="584"/>
      <c r="C10" s="584"/>
      <c r="D10" s="584"/>
      <c r="E10" s="592"/>
      <c r="F10" s="584"/>
    </row>
    <row r="11" spans="1:6" ht="13.5" thickBot="1" x14ac:dyDescent="0.25">
      <c r="A11" s="591"/>
      <c r="B11" s="585"/>
      <c r="C11" s="585"/>
      <c r="D11" s="585"/>
      <c r="E11" s="593"/>
      <c r="F11" s="585"/>
    </row>
    <row r="12" spans="1:6" x14ac:dyDescent="0.2">
      <c r="A12" s="283" t="s">
        <v>2448</v>
      </c>
      <c r="B12" s="287"/>
      <c r="C12" s="287"/>
      <c r="D12" s="287"/>
      <c r="E12" s="287"/>
      <c r="F12" s="287"/>
    </row>
    <row r="13" spans="1:6" ht="13.5" x14ac:dyDescent="0.2">
      <c r="A13" s="23" t="s">
        <v>1046</v>
      </c>
      <c r="B13" s="28">
        <v>-5049514.6098856218</v>
      </c>
      <c r="C13" s="28">
        <v>-181716.71361319997</v>
      </c>
      <c r="D13" s="28">
        <v>-5231231.3234988218</v>
      </c>
      <c r="E13" s="28">
        <v>-742065.61395999999</v>
      </c>
      <c r="F13" s="28">
        <v>-5973296.9374588225</v>
      </c>
    </row>
    <row r="14" spans="1:6" ht="13.5" x14ac:dyDescent="0.2">
      <c r="A14" s="23" t="s">
        <v>1047</v>
      </c>
      <c r="B14" s="29">
        <v>-3639792.2201624452</v>
      </c>
      <c r="C14" s="29">
        <v>-134427.51026999997</v>
      </c>
      <c r="D14" s="29">
        <v>-3774219.7304324452</v>
      </c>
      <c r="E14" s="29">
        <v>-554861.75541999994</v>
      </c>
      <c r="F14" s="29">
        <v>-4329081.4858524445</v>
      </c>
    </row>
    <row r="15" spans="1:6" ht="13.5" x14ac:dyDescent="0.2">
      <c r="A15" s="23" t="s">
        <v>1048</v>
      </c>
      <c r="B15" s="29">
        <v>-4514581.3850500006</v>
      </c>
      <c r="C15" s="29">
        <v>-208398.35889999999</v>
      </c>
      <c r="D15" s="29">
        <v>-4722979.74395</v>
      </c>
      <c r="E15" s="29">
        <v>-548834.0144199999</v>
      </c>
      <c r="F15" s="29">
        <v>-5271813.7583699999</v>
      </c>
    </row>
    <row r="16" spans="1:6" ht="13.5" x14ac:dyDescent="0.2">
      <c r="A16" s="23" t="s">
        <v>1049</v>
      </c>
      <c r="B16" s="29">
        <v>1212831.1370275554</v>
      </c>
      <c r="C16" s="29">
        <v>75171.673079999993</v>
      </c>
      <c r="D16" s="29">
        <v>1288002.8101075555</v>
      </c>
      <c r="E16" s="29">
        <v>37455.54452000001</v>
      </c>
      <c r="F16" s="29">
        <v>1325458.3546275555</v>
      </c>
    </row>
    <row r="17" spans="1:6" ht="13.5" x14ac:dyDescent="0.2">
      <c r="A17" s="23" t="s">
        <v>1050</v>
      </c>
      <c r="B17" s="29">
        <v>-2166032.7822999996</v>
      </c>
      <c r="C17" s="29">
        <v>-26191.578370000007</v>
      </c>
      <c r="D17" s="29">
        <v>-2192224.3606699994</v>
      </c>
      <c r="E17" s="29">
        <v>-269843.80670000002</v>
      </c>
      <c r="F17" s="29">
        <v>-2462068.1673699995</v>
      </c>
    </row>
    <row r="18" spans="1:6" ht="13.5" x14ac:dyDescent="0.2">
      <c r="A18" s="23" t="s">
        <v>1511</v>
      </c>
      <c r="B18" s="29">
        <v>874140.68344999978</v>
      </c>
      <c r="C18" s="29">
        <v>5242.33644</v>
      </c>
      <c r="D18" s="29">
        <v>879383.01988999988</v>
      </c>
      <c r="E18" s="29">
        <v>55045.316629999987</v>
      </c>
      <c r="F18" s="29">
        <v>934428.3365199999</v>
      </c>
    </row>
    <row r="19" spans="1:6" ht="13.5" x14ac:dyDescent="0.2">
      <c r="A19" s="23" t="s">
        <v>2479</v>
      </c>
      <c r="B19" s="29">
        <v>1556124.2388299997</v>
      </c>
      <c r="C19" s="29">
        <v>23915.574210000002</v>
      </c>
      <c r="D19" s="29">
        <v>1580039.8130399997</v>
      </c>
      <c r="E19" s="29">
        <v>203714.50240999993</v>
      </c>
      <c r="F19" s="29">
        <v>1783754.3154499996</v>
      </c>
    </row>
    <row r="20" spans="1:6" ht="13.5" x14ac:dyDescent="0.2">
      <c r="A20" s="23" t="s">
        <v>2480</v>
      </c>
      <c r="B20" s="29">
        <v>-602274.11212000018</v>
      </c>
      <c r="C20" s="29">
        <v>-4167.1567299999997</v>
      </c>
      <c r="D20" s="29">
        <v>-606441.26885000011</v>
      </c>
      <c r="E20" s="29">
        <v>-32399.297859999995</v>
      </c>
      <c r="F20" s="29">
        <v>-638840.56671000016</v>
      </c>
    </row>
    <row r="21" spans="1:6" ht="13.5" x14ac:dyDescent="0.2">
      <c r="A21" s="23" t="s">
        <v>1051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</row>
    <row r="22" spans="1:6" ht="13.5" x14ac:dyDescent="0.2">
      <c r="A22" s="23" t="s">
        <v>1052</v>
      </c>
      <c r="B22" s="29">
        <v>-81566.78069</v>
      </c>
      <c r="C22" s="29">
        <v>0</v>
      </c>
      <c r="D22" s="29">
        <v>-81566.78069</v>
      </c>
      <c r="E22" s="29">
        <v>-5320.2121899999993</v>
      </c>
      <c r="F22" s="29">
        <v>-86886.992879999991</v>
      </c>
    </row>
    <row r="23" spans="1:6" ht="13.5" x14ac:dyDescent="0.2">
      <c r="A23" s="23" t="s">
        <v>1053</v>
      </c>
      <c r="B23" s="29">
        <v>-1328155.6090331771</v>
      </c>
      <c r="C23" s="29">
        <v>-47289.203343199995</v>
      </c>
      <c r="D23" s="29">
        <v>-1375444.8123763772</v>
      </c>
      <c r="E23" s="29">
        <v>-181883.64635000005</v>
      </c>
      <c r="F23" s="29">
        <v>-1557328.4587263772</v>
      </c>
    </row>
    <row r="24" spans="1:6" ht="13.5" x14ac:dyDescent="0.2">
      <c r="A24" s="23" t="s">
        <v>1054</v>
      </c>
      <c r="B24" s="28">
        <v>-9310.1118300000035</v>
      </c>
      <c r="C24" s="28">
        <v>-1890687.7409508002</v>
      </c>
      <c r="D24" s="28">
        <v>-1899997.8527808001</v>
      </c>
      <c r="E24" s="28">
        <v>-13390.386149999998</v>
      </c>
      <c r="F24" s="28">
        <v>-1913388.2389308002</v>
      </c>
    </row>
    <row r="25" spans="1:6" x14ac:dyDescent="0.2">
      <c r="A25" s="23" t="s">
        <v>1055</v>
      </c>
      <c r="B25" s="29">
        <v>-19844.620570000003</v>
      </c>
      <c r="C25" s="29">
        <v>-1470606.4651160005</v>
      </c>
      <c r="D25" s="29">
        <v>-1490451.0856860003</v>
      </c>
      <c r="E25" s="29">
        <v>-5117.839109999999</v>
      </c>
      <c r="F25" s="29">
        <v>-1495568.9247960004</v>
      </c>
    </row>
    <row r="26" spans="1:6" ht="13.5" x14ac:dyDescent="0.2">
      <c r="A26" s="23" t="s">
        <v>1056</v>
      </c>
      <c r="B26" s="29">
        <v>-17980.993380000004</v>
      </c>
      <c r="C26" s="29">
        <v>-1466427.4273200002</v>
      </c>
      <c r="D26" s="29">
        <v>-1484408.4207000004</v>
      </c>
      <c r="E26" s="29">
        <v>-5626.0550999999996</v>
      </c>
      <c r="F26" s="29">
        <v>-1490034.4758000001</v>
      </c>
    </row>
    <row r="27" spans="1:6" ht="13.5" x14ac:dyDescent="0.2">
      <c r="A27" s="23" t="s">
        <v>1057</v>
      </c>
      <c r="B27" s="29">
        <v>229.84120000000001</v>
      </c>
      <c r="C27" s="29">
        <v>12939.043684</v>
      </c>
      <c r="D27" s="29">
        <v>13168.884883999999</v>
      </c>
      <c r="E27" s="29">
        <v>809.65144999999995</v>
      </c>
      <c r="F27" s="29">
        <v>13978.536333999999</v>
      </c>
    </row>
    <row r="28" spans="1:6" ht="13.5" x14ac:dyDescent="0.2">
      <c r="A28" s="23" t="s">
        <v>1058</v>
      </c>
      <c r="B28" s="29">
        <v>-6796.5224600000001</v>
      </c>
      <c r="C28" s="29">
        <v>-69788.039399999994</v>
      </c>
      <c r="D28" s="29">
        <v>-76584.561859999987</v>
      </c>
      <c r="E28" s="29">
        <v>-1348.0003400000001</v>
      </c>
      <c r="F28" s="29">
        <v>-77932.562199999986</v>
      </c>
    </row>
    <row r="29" spans="1:6" ht="13.5" x14ac:dyDescent="0.2">
      <c r="A29" s="23" t="s">
        <v>2481</v>
      </c>
      <c r="B29" s="29">
        <v>0.76760000000000006</v>
      </c>
      <c r="C29" s="29">
        <v>4568.9485100000011</v>
      </c>
      <c r="D29" s="29">
        <v>4569.7161100000003</v>
      </c>
      <c r="E29" s="29">
        <v>578.96663999999998</v>
      </c>
      <c r="F29" s="29">
        <v>5148.6827499999999</v>
      </c>
    </row>
    <row r="30" spans="1:6" ht="13.5" x14ac:dyDescent="0.2">
      <c r="A30" s="23" t="s">
        <v>1827</v>
      </c>
      <c r="B30" s="29">
        <v>4746.2440700000006</v>
      </c>
      <c r="C30" s="29">
        <v>50317.910830000001</v>
      </c>
      <c r="D30" s="29">
        <v>55064.154900000001</v>
      </c>
      <c r="E30" s="29">
        <v>467.59823999999998</v>
      </c>
      <c r="F30" s="29">
        <v>55531.753140000001</v>
      </c>
    </row>
    <row r="31" spans="1:6" ht="13.5" x14ac:dyDescent="0.2">
      <c r="A31" s="23" t="s">
        <v>1828</v>
      </c>
      <c r="B31" s="29">
        <v>-43.957599999999999</v>
      </c>
      <c r="C31" s="29">
        <v>-2216.9014200000001</v>
      </c>
      <c r="D31" s="29">
        <v>-2260.8590199999999</v>
      </c>
      <c r="E31" s="29">
        <v>0</v>
      </c>
      <c r="F31" s="29">
        <v>-2260.8590199999999</v>
      </c>
    </row>
    <row r="32" spans="1:6" ht="13.5" x14ac:dyDescent="0.2">
      <c r="A32" s="23" t="s">
        <v>1051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</row>
    <row r="33" spans="1:6" ht="13.5" x14ac:dyDescent="0.2">
      <c r="A33" s="23" t="s">
        <v>1059</v>
      </c>
      <c r="B33" s="29">
        <v>4369.6464400000013</v>
      </c>
      <c r="C33" s="29">
        <v>-103759.62227599978</v>
      </c>
      <c r="D33" s="29">
        <v>-99389.975835999765</v>
      </c>
      <c r="E33" s="29">
        <v>-165.47632000000007</v>
      </c>
      <c r="F33" s="29">
        <v>-99555.452155999767</v>
      </c>
    </row>
    <row r="34" spans="1:6" ht="13.5" x14ac:dyDescent="0.2">
      <c r="A34" s="23" t="s">
        <v>1060</v>
      </c>
      <c r="B34" s="29">
        <v>-12964.950050000001</v>
      </c>
      <c r="C34" s="29">
        <v>-3513432.1717599998</v>
      </c>
      <c r="D34" s="29">
        <v>-3526397.1218099999</v>
      </c>
      <c r="E34" s="29">
        <v>-924.97089000000005</v>
      </c>
      <c r="F34" s="29">
        <v>-3527322.0926999999</v>
      </c>
    </row>
    <row r="35" spans="1:6" ht="13.5" x14ac:dyDescent="0.2">
      <c r="A35" s="23" t="s">
        <v>1061</v>
      </c>
      <c r="B35" s="29">
        <v>0</v>
      </c>
      <c r="C35" s="29">
        <v>2426.9753999999998</v>
      </c>
      <c r="D35" s="29">
        <v>2426.9753999999998</v>
      </c>
      <c r="E35" s="29">
        <v>0</v>
      </c>
      <c r="F35" s="29">
        <v>2426.9753999999998</v>
      </c>
    </row>
    <row r="36" spans="1:6" ht="13.5" x14ac:dyDescent="0.2">
      <c r="A36" s="23" t="s">
        <v>1306</v>
      </c>
      <c r="B36" s="29">
        <v>17334.596490000004</v>
      </c>
      <c r="C36" s="29">
        <v>3408510.1365739997</v>
      </c>
      <c r="D36" s="29">
        <v>3425844.7330639996</v>
      </c>
      <c r="E36" s="29">
        <v>759.49456999999995</v>
      </c>
      <c r="F36" s="29">
        <v>3426604.2276339997</v>
      </c>
    </row>
    <row r="37" spans="1:6" ht="13.5" x14ac:dyDescent="0.2">
      <c r="A37" s="23" t="s">
        <v>1307</v>
      </c>
      <c r="B37" s="29">
        <v>0</v>
      </c>
      <c r="C37" s="29">
        <v>-1264.56249</v>
      </c>
      <c r="D37" s="29">
        <v>-1264.56249</v>
      </c>
      <c r="E37" s="29">
        <v>0</v>
      </c>
      <c r="F37" s="29">
        <v>-1264.56249</v>
      </c>
    </row>
    <row r="38" spans="1:6" ht="13.5" x14ac:dyDescent="0.2">
      <c r="A38" s="23" t="s">
        <v>1308</v>
      </c>
      <c r="B38" s="29">
        <v>6730.6906399999998</v>
      </c>
      <c r="C38" s="29">
        <v>71977.599189999979</v>
      </c>
      <c r="D38" s="29">
        <v>78708.28982999998</v>
      </c>
      <c r="E38" s="29">
        <v>0</v>
      </c>
      <c r="F38" s="29">
        <v>78708.28982999998</v>
      </c>
    </row>
    <row r="39" spans="1:6" ht="13.5" x14ac:dyDescent="0.2">
      <c r="A39" s="23" t="s">
        <v>1309</v>
      </c>
      <c r="B39" s="29">
        <v>67.848789999999994</v>
      </c>
      <c r="C39" s="29">
        <v>0</v>
      </c>
      <c r="D39" s="29">
        <v>67.848789999999994</v>
      </c>
      <c r="E39" s="29">
        <v>0</v>
      </c>
      <c r="F39" s="29">
        <v>67.848789999999994</v>
      </c>
    </row>
    <row r="40" spans="1:6" ht="13.5" x14ac:dyDescent="0.2">
      <c r="A40" s="23" t="s">
        <v>1310</v>
      </c>
      <c r="B40" s="29">
        <v>-517.76191999999992</v>
      </c>
      <c r="C40" s="29">
        <v>-227466.88673879998</v>
      </c>
      <c r="D40" s="29">
        <v>-227984.64865879997</v>
      </c>
      <c r="E40" s="29">
        <v>-8107.0707199999997</v>
      </c>
      <c r="F40" s="29">
        <v>-236091.71937879999</v>
      </c>
    </row>
    <row r="41" spans="1:6" ht="13.5" x14ac:dyDescent="0.2">
      <c r="A41" s="23" t="s">
        <v>1311</v>
      </c>
      <c r="B41" s="29">
        <v>0</v>
      </c>
      <c r="C41" s="29">
        <v>-142892.16677000001</v>
      </c>
      <c r="D41" s="29">
        <v>-142892.16677000001</v>
      </c>
      <c r="E41" s="29">
        <v>0</v>
      </c>
      <c r="F41" s="29">
        <v>-142892.16677000001</v>
      </c>
    </row>
    <row r="42" spans="1:6" ht="13.5" x14ac:dyDescent="0.25">
      <c r="A42" s="26" t="s">
        <v>1312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</row>
    <row r="43" spans="1:6" ht="13.5" x14ac:dyDescent="0.2">
      <c r="A43" s="23" t="s">
        <v>1313</v>
      </c>
      <c r="B43" s="29">
        <v>-115.91521</v>
      </c>
      <c r="C43" s="29">
        <v>-17940.199239999998</v>
      </c>
      <c r="D43" s="29">
        <v>-18056.114450000001</v>
      </c>
      <c r="E43" s="29">
        <v>0</v>
      </c>
      <c r="F43" s="29">
        <v>-18056.114450000001</v>
      </c>
    </row>
    <row r="44" spans="1:6" ht="13.5" x14ac:dyDescent="0.2">
      <c r="A44" s="23" t="s">
        <v>1318</v>
      </c>
      <c r="B44" s="28">
        <v>0</v>
      </c>
      <c r="C44" s="28">
        <v>-288188.745498</v>
      </c>
      <c r="D44" s="29">
        <v>-288188.745498</v>
      </c>
      <c r="E44" s="28">
        <v>0</v>
      </c>
      <c r="F44" s="28">
        <v>-288188.745498</v>
      </c>
    </row>
    <row r="45" spans="1:6" ht="13.5" x14ac:dyDescent="0.2">
      <c r="A45" s="23" t="s">
        <v>1314</v>
      </c>
      <c r="B45" s="29">
        <v>0</v>
      </c>
      <c r="C45" s="29">
        <v>-9863.2937700000002</v>
      </c>
      <c r="D45" s="29">
        <v>-9863.2937700000002</v>
      </c>
      <c r="E45" s="29">
        <v>0</v>
      </c>
      <c r="F45" s="29">
        <v>-9863.2937700000002</v>
      </c>
    </row>
    <row r="46" spans="1:6" ht="13.5" x14ac:dyDescent="0.2">
      <c r="A46" s="23" t="s">
        <v>1315</v>
      </c>
      <c r="B46" s="29">
        <v>0</v>
      </c>
      <c r="C46" s="29">
        <v>-39.310769999999998</v>
      </c>
      <c r="D46" s="29">
        <v>-39.310769999999998</v>
      </c>
      <c r="E46" s="29">
        <v>0</v>
      </c>
      <c r="F46" s="29">
        <v>-39.310769999999998</v>
      </c>
    </row>
    <row r="47" spans="1:6" ht="13.5" x14ac:dyDescent="0.2">
      <c r="A47" s="23" t="s">
        <v>1316</v>
      </c>
      <c r="B47" s="29">
        <v>0</v>
      </c>
      <c r="C47" s="29">
        <v>-270656.88845800003</v>
      </c>
      <c r="D47" s="29">
        <v>-270656.88845800003</v>
      </c>
      <c r="E47" s="29">
        <v>0</v>
      </c>
      <c r="F47" s="29">
        <v>-270656.88845800003</v>
      </c>
    </row>
    <row r="48" spans="1:6" ht="13.5" x14ac:dyDescent="0.2">
      <c r="A48" s="23" t="s">
        <v>1317</v>
      </c>
      <c r="B48" s="29">
        <v>0</v>
      </c>
      <c r="C48" s="29">
        <v>-7629.2525000000005</v>
      </c>
      <c r="D48" s="29">
        <v>-7629.2525000000005</v>
      </c>
      <c r="E48" s="29">
        <v>0</v>
      </c>
      <c r="F48" s="29">
        <v>-7629.2525000000005</v>
      </c>
    </row>
    <row r="49" spans="1:6" ht="13.5" x14ac:dyDescent="0.2">
      <c r="A49" s="23" t="s">
        <v>2452</v>
      </c>
      <c r="B49" s="28">
        <v>-5058824.7217156217</v>
      </c>
      <c r="C49" s="28">
        <v>-2360593.2000620002</v>
      </c>
      <c r="D49" s="28">
        <v>-7419417.9217776218</v>
      </c>
      <c r="E49" s="28">
        <v>-755456.00011000002</v>
      </c>
      <c r="F49" s="28">
        <v>-8174873.9218876222</v>
      </c>
    </row>
    <row r="50" spans="1:6" x14ac:dyDescent="0.2">
      <c r="A50" s="23"/>
      <c r="B50" s="29"/>
      <c r="C50" s="29"/>
      <c r="D50" s="29"/>
      <c r="E50" s="29"/>
      <c r="F50" s="29"/>
    </row>
    <row r="51" spans="1:6" ht="13.5" x14ac:dyDescent="0.2">
      <c r="A51" s="23" t="s">
        <v>2453</v>
      </c>
      <c r="B51" s="29"/>
      <c r="C51" s="29"/>
      <c r="D51" s="29"/>
      <c r="E51" s="29"/>
      <c r="F51" s="29"/>
    </row>
    <row r="52" spans="1:6" ht="13.5" x14ac:dyDescent="0.2">
      <c r="A52" s="23" t="s">
        <v>1319</v>
      </c>
      <c r="B52" s="28">
        <v>-289245.23346116563</v>
      </c>
      <c r="C52" s="28">
        <v>-42850.856089999994</v>
      </c>
      <c r="D52" s="28">
        <v>-332096.08955116558</v>
      </c>
      <c r="E52" s="28">
        <v>-51591.361110000005</v>
      </c>
      <c r="F52" s="28">
        <v>-383687.45066116558</v>
      </c>
    </row>
    <row r="53" spans="1:6" ht="13.5" x14ac:dyDescent="0.2">
      <c r="A53" s="23" t="s">
        <v>1320</v>
      </c>
      <c r="B53" s="29">
        <v>-12193.394740000002</v>
      </c>
      <c r="C53" s="29">
        <v>-9187.2189900000012</v>
      </c>
      <c r="D53" s="29">
        <v>-21380.613730000005</v>
      </c>
      <c r="E53" s="29">
        <v>-20330.096809999999</v>
      </c>
      <c r="F53" s="29">
        <v>-41710.710540000007</v>
      </c>
    </row>
    <row r="54" spans="1:6" ht="13.5" x14ac:dyDescent="0.2">
      <c r="A54" s="23" t="s">
        <v>1321</v>
      </c>
      <c r="B54" s="29">
        <v>-2383.9331500000003</v>
      </c>
      <c r="C54" s="29">
        <v>-2768.9721299999992</v>
      </c>
      <c r="D54" s="29">
        <v>-5152.905279999999</v>
      </c>
      <c r="E54" s="29">
        <v>0</v>
      </c>
      <c r="F54" s="29">
        <v>-5152.905279999999</v>
      </c>
    </row>
    <row r="55" spans="1:6" ht="13.5" x14ac:dyDescent="0.2">
      <c r="A55" s="23" t="s">
        <v>1322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</row>
    <row r="56" spans="1:6" ht="13.5" x14ac:dyDescent="0.2">
      <c r="A56" s="23" t="s">
        <v>1503</v>
      </c>
      <c r="B56" s="29">
        <v>-157499.13605890094</v>
      </c>
      <c r="C56" s="29">
        <v>-7528.5269100000014</v>
      </c>
      <c r="D56" s="29">
        <v>-165027.66296890096</v>
      </c>
      <c r="E56" s="29">
        <v>-22200.068670000001</v>
      </c>
      <c r="F56" s="29">
        <v>-187227.73163890094</v>
      </c>
    </row>
    <row r="57" spans="1:6" ht="13.5" x14ac:dyDescent="0.2">
      <c r="A57" s="24" t="s">
        <v>1504</v>
      </c>
      <c r="B57" s="29">
        <v>-1240.6152400000001</v>
      </c>
      <c r="C57" s="29">
        <v>-728.96819000000005</v>
      </c>
      <c r="D57" s="29">
        <v>-1969.5834300000001</v>
      </c>
      <c r="E57" s="29">
        <v>0</v>
      </c>
      <c r="F57" s="29">
        <v>-1969.5834300000001</v>
      </c>
    </row>
    <row r="58" spans="1:6" ht="13.5" x14ac:dyDescent="0.2">
      <c r="A58" s="23" t="s">
        <v>1505</v>
      </c>
      <c r="B58" s="29">
        <v>-68941.194860000003</v>
      </c>
      <c r="C58" s="29">
        <v>-5241.4598199999982</v>
      </c>
      <c r="D58" s="29">
        <v>-74182.654679999992</v>
      </c>
      <c r="E58" s="29">
        <v>-6798.8630700000003</v>
      </c>
      <c r="F58" s="29">
        <v>-80981.517749999999</v>
      </c>
    </row>
    <row r="59" spans="1:6" ht="13.5" x14ac:dyDescent="0.2">
      <c r="A59" s="23" t="s">
        <v>1506</v>
      </c>
      <c r="B59" s="29">
        <v>-46986.959412264638</v>
      </c>
      <c r="C59" s="29">
        <v>-17395.710049999998</v>
      </c>
      <c r="D59" s="29">
        <v>-64382.669462264632</v>
      </c>
      <c r="E59" s="29">
        <v>-2262.3325599999994</v>
      </c>
      <c r="F59" s="29">
        <v>-66645.002022264642</v>
      </c>
    </row>
    <row r="60" spans="1:6" ht="13.5" x14ac:dyDescent="0.2">
      <c r="A60" s="23" t="s">
        <v>1507</v>
      </c>
      <c r="B60" s="29">
        <v>0</v>
      </c>
      <c r="C60" s="29">
        <v>0</v>
      </c>
      <c r="D60" s="29">
        <v>0</v>
      </c>
      <c r="E60" s="55">
        <v>0</v>
      </c>
      <c r="F60" s="29">
        <v>0</v>
      </c>
    </row>
    <row r="61" spans="1:6" ht="14.25" thickBot="1" x14ac:dyDescent="0.25">
      <c r="A61" s="173" t="s">
        <v>1508</v>
      </c>
      <c r="B61" s="31">
        <v>-118332.28875607559</v>
      </c>
      <c r="C61" s="229">
        <v>-43116.984020000004</v>
      </c>
      <c r="D61" s="31">
        <v>-161449.27277607561</v>
      </c>
      <c r="E61" s="31">
        <v>-7834.0630999999994</v>
      </c>
      <c r="F61" s="31">
        <v>-169283.33587607561</v>
      </c>
    </row>
  </sheetData>
  <mergeCells count="8">
    <mergeCell ref="A5:F6"/>
    <mergeCell ref="A8:A11"/>
    <mergeCell ref="B8:D8"/>
    <mergeCell ref="E8:E11"/>
    <mergeCell ref="F8:F11"/>
    <mergeCell ref="B9:B11"/>
    <mergeCell ref="C9:C11"/>
    <mergeCell ref="D9:D11"/>
  </mergeCells>
  <phoneticPr fontId="2" type="noConversion"/>
  <conditionalFormatting sqref="B12:F61">
    <cfRule type="expression" dxfId="112" priority="1" stopIfTrue="1">
      <formula>$BB12=1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32" right="0.22" top="0.31" bottom="2.25" header="0.22" footer="0.51181102362204722"/>
  <pageSetup paperSize="9" scale="67" orientation="portrait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showGridLines="0" workbookViewId="0">
      <selection activeCell="A4" sqref="A4"/>
    </sheetView>
  </sheetViews>
  <sheetFormatPr defaultColWidth="8" defaultRowHeight="15" customHeight="1" x14ac:dyDescent="0.2"/>
  <cols>
    <col min="1" max="1" width="69.7109375" style="424" bestFit="1" customWidth="1"/>
    <col min="2" max="2" width="16.28515625" style="422" customWidth="1"/>
    <col min="3" max="3" width="16.7109375" style="422" customWidth="1"/>
    <col min="4" max="16384" width="8" style="424"/>
  </cols>
  <sheetData>
    <row r="1" spans="1:3" ht="15" customHeight="1" x14ac:dyDescent="0.2">
      <c r="A1" s="519" t="s">
        <v>185</v>
      </c>
    </row>
    <row r="2" spans="1:3" ht="15" customHeight="1" x14ac:dyDescent="0.2">
      <c r="A2" s="519" t="s">
        <v>2786</v>
      </c>
    </row>
    <row r="3" spans="1:3" ht="15" customHeight="1" x14ac:dyDescent="0.2">
      <c r="A3" s="27" t="s">
        <v>871</v>
      </c>
      <c r="C3" s="423" t="s">
        <v>872</v>
      </c>
    </row>
    <row r="4" spans="1:3" ht="15" customHeight="1" x14ac:dyDescent="0.2">
      <c r="A4" s="27"/>
    </row>
    <row r="5" spans="1:3" ht="15" customHeight="1" x14ac:dyDescent="0.2">
      <c r="A5" s="724" t="s">
        <v>2671</v>
      </c>
      <c r="B5" s="724"/>
      <c r="C5" s="724"/>
    </row>
    <row r="6" spans="1:3" ht="15" customHeight="1" x14ac:dyDescent="0.2">
      <c r="A6" s="725" t="s">
        <v>2775</v>
      </c>
      <c r="B6" s="725"/>
      <c r="C6" s="725"/>
    </row>
    <row r="7" spans="1:3" ht="15" customHeight="1" thickBot="1" x14ac:dyDescent="0.25">
      <c r="A7" s="425"/>
      <c r="B7" s="425"/>
      <c r="C7" s="14" t="s">
        <v>2035</v>
      </c>
    </row>
    <row r="8" spans="1:3" ht="27.75" customHeight="1" thickBot="1" x14ac:dyDescent="0.25">
      <c r="A8" s="453"/>
      <c r="B8" s="428" t="s">
        <v>1001</v>
      </c>
      <c r="C8" s="429" t="s">
        <v>1002</v>
      </c>
    </row>
    <row r="9" spans="1:3" ht="15" customHeight="1" x14ac:dyDescent="0.2">
      <c r="A9" s="446" t="s">
        <v>1041</v>
      </c>
      <c r="B9" s="438">
        <f>SUM(B11:B15)</f>
        <v>272582934.80000001</v>
      </c>
      <c r="C9" s="439">
        <f>SUM(C11:C15)</f>
        <v>209320686.31999999</v>
      </c>
    </row>
    <row r="10" spans="1:3" ht="15" customHeight="1" x14ac:dyDescent="0.2">
      <c r="A10" s="446"/>
      <c r="B10" s="438"/>
      <c r="C10" s="439"/>
    </row>
    <row r="11" spans="1:3" ht="15" customHeight="1" x14ac:dyDescent="0.2">
      <c r="A11" s="447" t="s">
        <v>1042</v>
      </c>
      <c r="B11" s="434">
        <v>205815939.83000001</v>
      </c>
      <c r="C11" s="435">
        <v>159094713.56</v>
      </c>
    </row>
    <row r="12" spans="1:3" ht="15" customHeight="1" x14ac:dyDescent="0.2">
      <c r="A12" s="447" t="s">
        <v>1043</v>
      </c>
      <c r="B12" s="434">
        <v>66073760.109999999</v>
      </c>
      <c r="C12" s="435">
        <v>49778702.759999998</v>
      </c>
    </row>
    <row r="13" spans="1:3" ht="15" customHeight="1" x14ac:dyDescent="0.2">
      <c r="A13" s="447" t="s">
        <v>1044</v>
      </c>
      <c r="B13" s="434">
        <v>0</v>
      </c>
      <c r="C13" s="435">
        <v>0</v>
      </c>
    </row>
    <row r="14" spans="1:3" ht="15" customHeight="1" x14ac:dyDescent="0.2">
      <c r="A14" s="447" t="s">
        <v>1045</v>
      </c>
      <c r="B14" s="434">
        <v>693234.86</v>
      </c>
      <c r="C14" s="435">
        <v>447270</v>
      </c>
    </row>
    <row r="15" spans="1:3" ht="15" customHeight="1" x14ac:dyDescent="0.2">
      <c r="A15" s="447" t="s">
        <v>2607</v>
      </c>
      <c r="B15" s="434">
        <v>0</v>
      </c>
      <c r="C15" s="435">
        <v>0</v>
      </c>
    </row>
    <row r="16" spans="1:3" ht="15" customHeight="1" x14ac:dyDescent="0.2">
      <c r="A16" s="447"/>
      <c r="B16" s="434"/>
      <c r="C16" s="435"/>
    </row>
    <row r="17" spans="1:3" ht="15" customHeight="1" x14ac:dyDescent="0.2">
      <c r="A17" s="447"/>
      <c r="B17" s="434"/>
      <c r="C17" s="435"/>
    </row>
    <row r="18" spans="1:3" ht="15" customHeight="1" x14ac:dyDescent="0.2">
      <c r="A18" s="446" t="s">
        <v>2608</v>
      </c>
      <c r="B18" s="438">
        <f>SUM(B20:B28)</f>
        <v>-201567826.71999997</v>
      </c>
      <c r="C18" s="439">
        <f>SUM(C20:C28)</f>
        <v>-147023791.27000004</v>
      </c>
    </row>
    <row r="19" spans="1:3" ht="15" customHeight="1" x14ac:dyDescent="0.2">
      <c r="A19" s="446"/>
      <c r="B19" s="438"/>
      <c r="C19" s="439"/>
    </row>
    <row r="20" spans="1:3" ht="15" customHeight="1" x14ac:dyDescent="0.2">
      <c r="A20" s="447" t="s">
        <v>2609</v>
      </c>
      <c r="B20" s="434">
        <v>-3827505.17</v>
      </c>
      <c r="C20" s="435">
        <v>-5478666.8399999999</v>
      </c>
    </row>
    <row r="21" spans="1:3" ht="15" customHeight="1" x14ac:dyDescent="0.2">
      <c r="A21" s="447" t="s">
        <v>1869</v>
      </c>
      <c r="B21" s="434">
        <v>-291511.21999999997</v>
      </c>
      <c r="C21" s="435">
        <v>-693234.86</v>
      </c>
    </row>
    <row r="22" spans="1:3" ht="15" customHeight="1" x14ac:dyDescent="0.2">
      <c r="A22" s="447" t="s">
        <v>1870</v>
      </c>
      <c r="B22" s="434">
        <v>-84043843.239999995</v>
      </c>
      <c r="C22" s="435">
        <v>-66073760.109999999</v>
      </c>
    </row>
    <row r="23" spans="1:3" ht="15" customHeight="1" x14ac:dyDescent="0.2">
      <c r="A23" s="447" t="s">
        <v>2610</v>
      </c>
      <c r="B23" s="434">
        <v>-71226321.400000006</v>
      </c>
      <c r="C23" s="435">
        <v>-41114307.030000001</v>
      </c>
    </row>
    <row r="24" spans="1:3" ht="15" customHeight="1" x14ac:dyDescent="0.2">
      <c r="A24" s="447" t="s">
        <v>2611</v>
      </c>
      <c r="B24" s="434">
        <v>-479977.92</v>
      </c>
      <c r="C24" s="435">
        <v>-638287.54</v>
      </c>
    </row>
    <row r="25" spans="1:3" ht="15" customHeight="1" x14ac:dyDescent="0.2">
      <c r="A25" s="447" t="s">
        <v>2612</v>
      </c>
      <c r="B25" s="434">
        <v>-1128355.28</v>
      </c>
      <c r="C25" s="435">
        <v>-1236953.8700000001</v>
      </c>
    </row>
    <row r="26" spans="1:3" ht="15" customHeight="1" x14ac:dyDescent="0.2">
      <c r="A26" s="447" t="s">
        <v>2613</v>
      </c>
      <c r="B26" s="434">
        <v>-40014799.359999999</v>
      </c>
      <c r="C26" s="435">
        <v>-29364956.91</v>
      </c>
    </row>
    <row r="27" spans="1:3" ht="15" customHeight="1" x14ac:dyDescent="0.2">
      <c r="A27" s="447" t="s">
        <v>2614</v>
      </c>
      <c r="B27" s="434">
        <v>-545087.72</v>
      </c>
      <c r="C27" s="435">
        <v>-2417972.52</v>
      </c>
    </row>
    <row r="28" spans="1:3" ht="15" customHeight="1" x14ac:dyDescent="0.2">
      <c r="A28" s="447" t="s">
        <v>1871</v>
      </c>
      <c r="B28" s="434">
        <f>-10086.41-339</f>
        <v>-10425.41</v>
      </c>
      <c r="C28" s="435">
        <f>-5225.59-426</f>
        <v>-5651.59</v>
      </c>
    </row>
    <row r="29" spans="1:3" ht="15" customHeight="1" x14ac:dyDescent="0.2">
      <c r="A29" s="447"/>
      <c r="B29" s="434"/>
      <c r="C29" s="435"/>
    </row>
    <row r="30" spans="1:3" ht="15" customHeight="1" x14ac:dyDescent="0.2">
      <c r="A30" s="443" t="s">
        <v>2615</v>
      </c>
      <c r="B30" s="454">
        <f>B9+B18</f>
        <v>71015108.080000043</v>
      </c>
      <c r="C30" s="445">
        <f>C9+C18</f>
        <v>62296895.049999952</v>
      </c>
    </row>
    <row r="31" spans="1:3" ht="15" customHeight="1" x14ac:dyDescent="0.2">
      <c r="A31" s="446"/>
      <c r="B31" s="438"/>
      <c r="C31" s="439"/>
    </row>
    <row r="32" spans="1:3" ht="15" customHeight="1" x14ac:dyDescent="0.2">
      <c r="A32" s="446"/>
      <c r="B32" s="438"/>
      <c r="C32" s="439"/>
    </row>
    <row r="33" spans="1:3" ht="15" customHeight="1" x14ac:dyDescent="0.2">
      <c r="A33" s="446" t="s">
        <v>2616</v>
      </c>
      <c r="B33" s="438">
        <f>SUM(B35:B38)</f>
        <v>92382274.010000005</v>
      </c>
      <c r="C33" s="439">
        <f>SUM(C35:C38)</f>
        <v>41309393.659999996</v>
      </c>
    </row>
    <row r="34" spans="1:3" ht="15" customHeight="1" x14ac:dyDescent="0.2">
      <c r="A34" s="446"/>
      <c r="B34" s="438"/>
      <c r="C34" s="439"/>
    </row>
    <row r="35" spans="1:3" ht="15" customHeight="1" x14ac:dyDescent="0.2">
      <c r="A35" s="447" t="s">
        <v>2617</v>
      </c>
      <c r="B35" s="434">
        <v>65381860.829999998</v>
      </c>
      <c r="C35" s="435">
        <v>15741485.189999999</v>
      </c>
    </row>
    <row r="36" spans="1:3" ht="15" customHeight="1" x14ac:dyDescent="0.2">
      <c r="A36" s="447" t="s">
        <v>2618</v>
      </c>
      <c r="B36" s="434">
        <v>840740.46</v>
      </c>
      <c r="C36" s="435">
        <v>20440183.109999999</v>
      </c>
    </row>
    <row r="37" spans="1:3" ht="15" customHeight="1" x14ac:dyDescent="0.2">
      <c r="A37" s="447" t="s">
        <v>2619</v>
      </c>
      <c r="B37" s="434">
        <v>26157364.68</v>
      </c>
      <c r="C37" s="435">
        <v>4639975.04</v>
      </c>
    </row>
    <row r="38" spans="1:3" ht="15" customHeight="1" x14ac:dyDescent="0.2">
      <c r="A38" s="447" t="s">
        <v>2620</v>
      </c>
      <c r="B38" s="434">
        <v>2308.04</v>
      </c>
      <c r="C38" s="435">
        <v>487750.32</v>
      </c>
    </row>
    <row r="39" spans="1:3" ht="15" customHeight="1" x14ac:dyDescent="0.2">
      <c r="A39" s="447"/>
      <c r="B39" s="434"/>
      <c r="C39" s="435"/>
    </row>
    <row r="40" spans="1:3" ht="15" customHeight="1" x14ac:dyDescent="0.2">
      <c r="A40" s="447"/>
      <c r="B40" s="434"/>
      <c r="C40" s="435"/>
    </row>
    <row r="41" spans="1:3" s="421" customFormat="1" ht="15" customHeight="1" x14ac:dyDescent="0.2">
      <c r="A41" s="446" t="s">
        <v>2621</v>
      </c>
      <c r="B41" s="438">
        <f>SUM(B43:B48)</f>
        <v>-35281701.100000001</v>
      </c>
      <c r="C41" s="439">
        <f>SUM(C43:C48)</f>
        <v>-10325220.029999999</v>
      </c>
    </row>
    <row r="42" spans="1:3" s="421" customFormat="1" ht="15" customHeight="1" x14ac:dyDescent="0.2">
      <c r="A42" s="446"/>
      <c r="B42" s="438"/>
      <c r="C42" s="439"/>
    </row>
    <row r="43" spans="1:3" ht="15" customHeight="1" x14ac:dyDescent="0.2">
      <c r="A43" s="447" t="s">
        <v>2622</v>
      </c>
      <c r="B43" s="434">
        <v>-7743819.4000000004</v>
      </c>
      <c r="C43" s="435">
        <v>-65399.4</v>
      </c>
    </row>
    <row r="44" spans="1:3" ht="15" customHeight="1" x14ac:dyDescent="0.2">
      <c r="A44" s="447" t="s">
        <v>2623</v>
      </c>
      <c r="B44" s="434">
        <v>-1981356.48</v>
      </c>
      <c r="C44" s="435">
        <v>-209699.03</v>
      </c>
    </row>
    <row r="45" spans="1:3" ht="15" customHeight="1" x14ac:dyDescent="0.2">
      <c r="A45" s="447" t="s">
        <v>2624</v>
      </c>
      <c r="B45" s="434">
        <v>-32917.17</v>
      </c>
      <c r="C45" s="435">
        <v>-378207.24</v>
      </c>
    </row>
    <row r="46" spans="1:3" ht="15" customHeight="1" x14ac:dyDescent="0.2">
      <c r="A46" s="447" t="s">
        <v>2625</v>
      </c>
      <c r="B46" s="434">
        <v>-20207994.539999999</v>
      </c>
      <c r="C46" s="435">
        <v>-5431283.6699999999</v>
      </c>
    </row>
    <row r="47" spans="1:3" ht="15" customHeight="1" x14ac:dyDescent="0.2">
      <c r="A47" s="447" t="s">
        <v>2626</v>
      </c>
      <c r="B47" s="434">
        <v>-1282859</v>
      </c>
      <c r="C47" s="435">
        <v>-1141621.8400000001</v>
      </c>
    </row>
    <row r="48" spans="1:3" ht="15" customHeight="1" x14ac:dyDescent="0.2">
      <c r="A48" s="447" t="s">
        <v>2627</v>
      </c>
      <c r="B48" s="434">
        <v>-4032754.51</v>
      </c>
      <c r="C48" s="435">
        <v>-3099008.85</v>
      </c>
    </row>
    <row r="49" spans="1:3" ht="15" customHeight="1" x14ac:dyDescent="0.2">
      <c r="A49" s="447"/>
      <c r="B49" s="434"/>
      <c r="C49" s="435"/>
    </row>
    <row r="50" spans="1:3" ht="15" customHeight="1" thickBot="1" x14ac:dyDescent="0.25">
      <c r="A50" s="447"/>
      <c r="B50" s="434"/>
      <c r="C50" s="435"/>
    </row>
    <row r="51" spans="1:3" ht="15" customHeight="1" thickBot="1" x14ac:dyDescent="0.25">
      <c r="A51" s="427" t="s">
        <v>2628</v>
      </c>
      <c r="B51" s="450">
        <f>B30+B33+B41</f>
        <v>128115680.99000004</v>
      </c>
      <c r="C51" s="451">
        <f>C30+C33+C41</f>
        <v>93281068.679999948</v>
      </c>
    </row>
    <row r="52" spans="1:3" ht="15" customHeight="1" x14ac:dyDescent="0.2">
      <c r="B52" s="455"/>
    </row>
    <row r="53" spans="1:3" ht="15" customHeight="1" x14ac:dyDescent="0.2">
      <c r="B53" s="456"/>
    </row>
    <row r="54" spans="1:3" ht="15" customHeight="1" x14ac:dyDescent="0.2">
      <c r="B54" s="457"/>
    </row>
    <row r="199" spans="1:1" ht="15" customHeight="1" x14ac:dyDescent="0.2">
      <c r="A199" s="458"/>
    </row>
    <row r="244" spans="1:1" ht="15" customHeight="1" x14ac:dyDescent="0.2">
      <c r="A244" s="458"/>
    </row>
    <row r="245" spans="1:1" ht="15" customHeight="1" x14ac:dyDescent="0.2">
      <c r="A245" s="458"/>
    </row>
    <row r="246" spans="1:1" ht="15" customHeight="1" x14ac:dyDescent="0.2">
      <c r="A246" s="458"/>
    </row>
    <row r="247" spans="1:1" ht="15" customHeight="1" x14ac:dyDescent="0.2">
      <c r="A247" s="458"/>
    </row>
    <row r="248" spans="1:1" ht="15" customHeight="1" x14ac:dyDescent="0.2">
      <c r="A248" s="458"/>
    </row>
    <row r="249" spans="1:1" ht="15" customHeight="1" x14ac:dyDescent="0.2">
      <c r="A249" s="458"/>
    </row>
    <row r="250" spans="1:1" ht="15" customHeight="1" x14ac:dyDescent="0.2">
      <c r="A250" s="458"/>
    </row>
  </sheetData>
  <mergeCells count="2">
    <mergeCell ref="A5:C5"/>
    <mergeCell ref="A6:C6"/>
  </mergeCells>
  <phoneticPr fontId="2" type="noConversion"/>
  <hyperlinks>
    <hyperlink ref="A1" location="ICINDEKILER!A1" display="İçindekiler"/>
    <hyperlink ref="A2" location="CONTENTS!A1" display="Contents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workbookViewId="0"/>
  </sheetViews>
  <sheetFormatPr defaultRowHeight="12.75" x14ac:dyDescent="0.2"/>
  <cols>
    <col min="1" max="1" width="20.28515625" style="9" bestFit="1" customWidth="1"/>
    <col min="2" max="2" width="13.85546875" style="9" bestFit="1" customWidth="1"/>
    <col min="3" max="3" width="12.7109375" style="9" bestFit="1" customWidth="1"/>
    <col min="4" max="4" width="18.42578125" style="9" bestFit="1" customWidth="1"/>
    <col min="5" max="5" width="12.42578125" style="9" customWidth="1"/>
    <col min="6" max="6" width="10.5703125" style="9" customWidth="1"/>
    <col min="7" max="7" width="10.42578125" style="9" customWidth="1"/>
    <col min="8" max="8" width="15.42578125" style="9" bestFit="1" customWidth="1"/>
    <col min="9" max="9" width="13.85546875" style="9" bestFit="1" customWidth="1"/>
    <col min="10" max="10" width="13" style="9" customWidth="1"/>
    <col min="11" max="11" width="18.42578125" style="9" bestFit="1" customWidth="1"/>
    <col min="12" max="12" width="12.7109375" style="9" bestFit="1" customWidth="1"/>
    <col min="13" max="13" width="11" style="9" customWidth="1"/>
    <col min="14" max="14" width="11.28515625" style="9" customWidth="1"/>
    <col min="15" max="16384" width="9.140625" style="9"/>
  </cols>
  <sheetData>
    <row r="1" spans="1:14" x14ac:dyDescent="0.2">
      <c r="A1" s="519" t="s">
        <v>185</v>
      </c>
    </row>
    <row r="2" spans="1:14" x14ac:dyDescent="0.2">
      <c r="A2" s="519" t="s">
        <v>2786</v>
      </c>
    </row>
    <row r="3" spans="1:14" x14ac:dyDescent="0.2">
      <c r="A3" s="459" t="s">
        <v>2833</v>
      </c>
      <c r="N3" s="460" t="s">
        <v>2834</v>
      </c>
    </row>
    <row r="5" spans="1:14" x14ac:dyDescent="0.2">
      <c r="A5" s="726" t="s">
        <v>409</v>
      </c>
      <c r="B5" s="726"/>
      <c r="C5" s="726"/>
      <c r="D5" s="726"/>
      <c r="E5" s="726"/>
      <c r="F5" s="726"/>
      <c r="G5" s="726"/>
      <c r="H5" s="727" t="s">
        <v>2776</v>
      </c>
      <c r="I5" s="726"/>
      <c r="J5" s="726"/>
      <c r="K5" s="726"/>
      <c r="L5" s="726"/>
      <c r="M5" s="726"/>
      <c r="N5" s="726"/>
    </row>
    <row r="6" spans="1:14" x14ac:dyDescent="0.2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</row>
    <row r="7" spans="1:14" ht="13.5" thickBot="1" x14ac:dyDescent="0.25">
      <c r="A7" s="461"/>
      <c r="B7" s="461"/>
      <c r="C7" s="461"/>
      <c r="D7" s="461"/>
      <c r="E7" s="461"/>
      <c r="F7" s="462"/>
      <c r="G7" s="462"/>
      <c r="H7" s="462"/>
      <c r="I7" s="462"/>
      <c r="J7" s="462"/>
      <c r="K7" s="462"/>
      <c r="L7" s="462"/>
      <c r="M7" s="462"/>
    </row>
    <row r="8" spans="1:14" ht="62.25" thickBot="1" x14ac:dyDescent="0.25">
      <c r="A8" s="463" t="s">
        <v>2629</v>
      </c>
      <c r="B8" s="464" t="s">
        <v>2630</v>
      </c>
      <c r="C8" s="464" t="s">
        <v>2631</v>
      </c>
      <c r="D8" s="464" t="s">
        <v>2632</v>
      </c>
      <c r="E8" s="464" t="s">
        <v>2633</v>
      </c>
      <c r="F8" s="464" t="s">
        <v>2634</v>
      </c>
      <c r="G8" s="465" t="s">
        <v>2635</v>
      </c>
      <c r="H8" s="466" t="s">
        <v>2629</v>
      </c>
      <c r="I8" s="464" t="s">
        <v>2630</v>
      </c>
      <c r="J8" s="464" t="s">
        <v>2631</v>
      </c>
      <c r="K8" s="464" t="s">
        <v>2632</v>
      </c>
      <c r="L8" s="464" t="s">
        <v>2633</v>
      </c>
      <c r="M8" s="464" t="s">
        <v>2634</v>
      </c>
      <c r="N8" s="465" t="s">
        <v>2635</v>
      </c>
    </row>
    <row r="9" spans="1:14" x14ac:dyDescent="0.2">
      <c r="A9" s="467" t="s">
        <v>1874</v>
      </c>
      <c r="B9" s="468">
        <v>375351.2</v>
      </c>
      <c r="C9" s="468">
        <v>41322</v>
      </c>
      <c r="D9" s="468">
        <v>2049657725</v>
      </c>
      <c r="E9" s="468">
        <v>36721</v>
      </c>
      <c r="F9" s="469">
        <f t="shared" ref="F9:F49" si="0">(C9/E9*100)-100</f>
        <v>12.529615206557551</v>
      </c>
      <c r="G9" s="470">
        <f t="shared" ref="G9:G49" si="1">C9/B9*100</f>
        <v>11.008889807732066</v>
      </c>
      <c r="H9" s="471" t="s">
        <v>1875</v>
      </c>
      <c r="I9" s="468">
        <v>912584.8</v>
      </c>
      <c r="J9" s="468">
        <v>186259</v>
      </c>
      <c r="K9" s="468">
        <v>7931624630</v>
      </c>
      <c r="L9" s="468">
        <v>194422</v>
      </c>
      <c r="M9" s="469">
        <f t="shared" ref="M9:M48" si="2">(J9/L9*100)-100</f>
        <v>-4.1985989239900761</v>
      </c>
      <c r="N9" s="470">
        <f t="shared" ref="N9:N49" si="3">J9/I9*100</f>
        <v>20.410048468920365</v>
      </c>
    </row>
    <row r="10" spans="1:14" x14ac:dyDescent="0.2">
      <c r="A10" s="467" t="s">
        <v>1876</v>
      </c>
      <c r="B10" s="468">
        <v>60552</v>
      </c>
      <c r="C10" s="468">
        <v>5055</v>
      </c>
      <c r="D10" s="468">
        <v>211937470</v>
      </c>
      <c r="E10" s="468">
        <v>4189</v>
      </c>
      <c r="F10" s="469">
        <f t="shared" si="0"/>
        <v>20.673191692528064</v>
      </c>
      <c r="G10" s="470">
        <f t="shared" si="1"/>
        <v>8.3481965913594927</v>
      </c>
      <c r="H10" s="471" t="s">
        <v>1877</v>
      </c>
      <c r="I10" s="468">
        <v>133354.4</v>
      </c>
      <c r="J10" s="468">
        <v>6804</v>
      </c>
      <c r="K10" s="468">
        <v>284215080</v>
      </c>
      <c r="L10" s="468">
        <v>5838</v>
      </c>
      <c r="M10" s="469">
        <f t="shared" si="2"/>
        <v>16.546762589928065</v>
      </c>
      <c r="N10" s="470">
        <f t="shared" si="3"/>
        <v>5.1021938533711673</v>
      </c>
    </row>
    <row r="11" spans="1:14" x14ac:dyDescent="0.2">
      <c r="A11" s="467" t="s">
        <v>1878</v>
      </c>
      <c r="B11" s="468">
        <v>137209.60000000001</v>
      </c>
      <c r="C11" s="468">
        <v>17515</v>
      </c>
      <c r="D11" s="468">
        <v>645595950</v>
      </c>
      <c r="E11" s="468">
        <v>18073</v>
      </c>
      <c r="F11" s="469">
        <f t="shared" si="0"/>
        <v>-3.0874785591766738</v>
      </c>
      <c r="G11" s="470">
        <f t="shared" si="1"/>
        <v>12.765141797658472</v>
      </c>
      <c r="H11" s="471" t="s">
        <v>1879</v>
      </c>
      <c r="I11" s="468">
        <v>45380</v>
      </c>
      <c r="J11" s="468">
        <v>5382</v>
      </c>
      <c r="K11" s="468">
        <v>217544420</v>
      </c>
      <c r="L11" s="468">
        <v>4829</v>
      </c>
      <c r="M11" s="469">
        <f t="shared" si="2"/>
        <v>11.451646303582535</v>
      </c>
      <c r="N11" s="470">
        <f t="shared" si="3"/>
        <v>11.859850154252975</v>
      </c>
    </row>
    <row r="12" spans="1:14" x14ac:dyDescent="0.2">
      <c r="A12" s="467" t="s">
        <v>1880</v>
      </c>
      <c r="B12" s="468">
        <v>32920.800000000003</v>
      </c>
      <c r="C12" s="468">
        <v>1955</v>
      </c>
      <c r="D12" s="468">
        <v>59682680</v>
      </c>
      <c r="E12" s="468">
        <v>1825</v>
      </c>
      <c r="F12" s="469">
        <f t="shared" si="0"/>
        <v>7.1232876712328732</v>
      </c>
      <c r="G12" s="470">
        <f t="shared" si="1"/>
        <v>5.9384948117907213</v>
      </c>
      <c r="H12" s="471" t="s">
        <v>1881</v>
      </c>
      <c r="I12" s="468">
        <v>44705.599999999999</v>
      </c>
      <c r="J12" s="468">
        <v>4312</v>
      </c>
      <c r="K12" s="468">
        <v>210125025</v>
      </c>
      <c r="L12" s="468">
        <v>3500</v>
      </c>
      <c r="M12" s="469">
        <f t="shared" si="2"/>
        <v>23.200000000000003</v>
      </c>
      <c r="N12" s="470">
        <f t="shared" si="3"/>
        <v>9.6453240757310041</v>
      </c>
    </row>
    <row r="13" spans="1:14" x14ac:dyDescent="0.2">
      <c r="A13" s="467" t="s">
        <v>1882</v>
      </c>
      <c r="B13" s="468">
        <v>65232</v>
      </c>
      <c r="C13" s="468">
        <v>6605</v>
      </c>
      <c r="D13" s="468">
        <v>274071305</v>
      </c>
      <c r="E13" s="468">
        <v>4991</v>
      </c>
      <c r="F13" s="469">
        <f t="shared" si="0"/>
        <v>32.338208775796431</v>
      </c>
      <c r="G13" s="470">
        <f t="shared" si="1"/>
        <v>10.125398577385331</v>
      </c>
      <c r="H13" s="471" t="s">
        <v>1883</v>
      </c>
      <c r="I13" s="468">
        <v>23645.599999999999</v>
      </c>
      <c r="J13" s="468">
        <v>2132</v>
      </c>
      <c r="K13" s="468">
        <v>80081625</v>
      </c>
      <c r="L13" s="468">
        <v>1533</v>
      </c>
      <c r="M13" s="469">
        <f t="shared" si="2"/>
        <v>39.073711676451381</v>
      </c>
      <c r="N13" s="470">
        <f t="shared" si="3"/>
        <v>9.0164766383597801</v>
      </c>
    </row>
    <row r="14" spans="1:14" x14ac:dyDescent="0.2">
      <c r="A14" s="467" t="s">
        <v>1884</v>
      </c>
      <c r="B14" s="468">
        <v>60760</v>
      </c>
      <c r="C14" s="468">
        <v>9000</v>
      </c>
      <c r="D14" s="468">
        <v>345592670</v>
      </c>
      <c r="E14" s="468">
        <v>7103</v>
      </c>
      <c r="F14" s="469">
        <f t="shared" si="0"/>
        <v>26.707025200619455</v>
      </c>
      <c r="G14" s="470">
        <f t="shared" si="1"/>
        <v>14.812376563528638</v>
      </c>
      <c r="H14" s="471" t="s">
        <v>1885</v>
      </c>
      <c r="I14" s="468">
        <v>55919.199999999997</v>
      </c>
      <c r="J14" s="468">
        <v>8530</v>
      </c>
      <c r="K14" s="468">
        <v>356896155</v>
      </c>
      <c r="L14" s="468">
        <v>7303</v>
      </c>
      <c r="M14" s="469">
        <f t="shared" si="2"/>
        <v>16.801314528276052</v>
      </c>
      <c r="N14" s="470">
        <f t="shared" si="3"/>
        <v>15.254152419920173</v>
      </c>
    </row>
    <row r="15" spans="1:14" x14ac:dyDescent="0.2">
      <c r="A15" s="467" t="s">
        <v>1886</v>
      </c>
      <c r="B15" s="468">
        <v>902900</v>
      </c>
      <c r="C15" s="468">
        <v>278301</v>
      </c>
      <c r="D15" s="468">
        <v>12262141645</v>
      </c>
      <c r="E15" s="468">
        <v>273806</v>
      </c>
      <c r="F15" s="469">
        <f t="shared" si="0"/>
        <v>1.6416733015346665</v>
      </c>
      <c r="G15" s="470">
        <f t="shared" si="1"/>
        <v>30.823014730313435</v>
      </c>
      <c r="H15" s="471" t="s">
        <v>1887</v>
      </c>
      <c r="I15" s="468">
        <v>218896</v>
      </c>
      <c r="J15" s="468">
        <v>33575</v>
      </c>
      <c r="K15" s="468">
        <v>1485248970</v>
      </c>
      <c r="L15" s="468">
        <v>30834</v>
      </c>
      <c r="M15" s="469">
        <f t="shared" si="2"/>
        <v>8.889537523512999</v>
      </c>
      <c r="N15" s="470">
        <f t="shared" si="3"/>
        <v>15.338334186097507</v>
      </c>
    </row>
    <row r="16" spans="1:14" x14ac:dyDescent="0.2">
      <c r="A16" s="467" t="s">
        <v>1888</v>
      </c>
      <c r="B16" s="468">
        <v>365096.8</v>
      </c>
      <c r="C16" s="468">
        <v>69357</v>
      </c>
      <c r="D16" s="468">
        <v>3023430080</v>
      </c>
      <c r="E16" s="468">
        <v>55304</v>
      </c>
      <c r="F16" s="469">
        <f t="shared" si="0"/>
        <v>25.410458556343116</v>
      </c>
      <c r="G16" s="470">
        <f t="shared" si="1"/>
        <v>18.99687973162186</v>
      </c>
      <c r="H16" s="471" t="s">
        <v>1889</v>
      </c>
      <c r="I16" s="468">
        <v>66541.600000000006</v>
      </c>
      <c r="J16" s="468">
        <v>4237</v>
      </c>
      <c r="K16" s="468">
        <v>164393470</v>
      </c>
      <c r="L16" s="468">
        <v>3177</v>
      </c>
      <c r="M16" s="469">
        <f t="shared" si="2"/>
        <v>33.36480956877557</v>
      </c>
      <c r="N16" s="470">
        <f t="shared" si="3"/>
        <v>6.3674453274342664</v>
      </c>
    </row>
    <row r="17" spans="1:14" x14ac:dyDescent="0.2">
      <c r="A17" s="467" t="s">
        <v>1890</v>
      </c>
      <c r="B17" s="468">
        <v>6463.2</v>
      </c>
      <c r="C17" s="468">
        <v>737</v>
      </c>
      <c r="D17" s="468">
        <v>29953640</v>
      </c>
      <c r="E17" s="468">
        <v>425</v>
      </c>
      <c r="F17" s="469">
        <f t="shared" si="0"/>
        <v>73.411764705882348</v>
      </c>
      <c r="G17" s="470">
        <f t="shared" si="1"/>
        <v>11.403020175764327</v>
      </c>
      <c r="H17" s="471" t="s">
        <v>1891</v>
      </c>
      <c r="I17" s="468">
        <v>66520</v>
      </c>
      <c r="J17" s="468">
        <v>14611</v>
      </c>
      <c r="K17" s="468">
        <v>627191615</v>
      </c>
      <c r="L17" s="468">
        <v>13956</v>
      </c>
      <c r="M17" s="469">
        <f t="shared" si="2"/>
        <v>4.6933218687303082</v>
      </c>
      <c r="N17" s="470">
        <f t="shared" si="3"/>
        <v>21.964822609741429</v>
      </c>
    </row>
    <row r="18" spans="1:14" x14ac:dyDescent="0.2">
      <c r="A18" s="467" t="s">
        <v>1892</v>
      </c>
      <c r="B18" s="468">
        <v>24152</v>
      </c>
      <c r="C18" s="468">
        <v>2767</v>
      </c>
      <c r="D18" s="468">
        <v>113228355</v>
      </c>
      <c r="E18" s="468">
        <v>2106</v>
      </c>
      <c r="F18" s="469">
        <f t="shared" si="0"/>
        <v>31.386514719848066</v>
      </c>
      <c r="G18" s="470">
        <f t="shared" si="1"/>
        <v>11.456608148393506</v>
      </c>
      <c r="H18" s="471" t="s">
        <v>1893</v>
      </c>
      <c r="I18" s="468">
        <v>44458.400000000001</v>
      </c>
      <c r="J18" s="468">
        <v>5738</v>
      </c>
      <c r="K18" s="468">
        <v>197475305</v>
      </c>
      <c r="L18" s="468">
        <v>5397</v>
      </c>
      <c r="M18" s="469">
        <f t="shared" si="2"/>
        <v>6.3183249953678029</v>
      </c>
      <c r="N18" s="470">
        <f t="shared" si="3"/>
        <v>12.906447375524085</v>
      </c>
    </row>
    <row r="19" spans="1:14" x14ac:dyDescent="0.2">
      <c r="A19" s="467" t="s">
        <v>1894</v>
      </c>
      <c r="B19" s="468">
        <v>219408</v>
      </c>
      <c r="C19" s="468">
        <v>44372</v>
      </c>
      <c r="D19" s="468">
        <v>1708599020</v>
      </c>
      <c r="E19" s="468">
        <v>39880</v>
      </c>
      <c r="F19" s="469">
        <f t="shared" si="0"/>
        <v>11.263791374122363</v>
      </c>
      <c r="G19" s="470">
        <f t="shared" si="1"/>
        <v>20.223510537446217</v>
      </c>
      <c r="H19" s="471" t="s">
        <v>1895</v>
      </c>
      <c r="I19" s="468">
        <v>16317.6</v>
      </c>
      <c r="J19" s="468">
        <v>1227</v>
      </c>
      <c r="K19" s="468">
        <v>47874265</v>
      </c>
      <c r="L19" s="468">
        <v>627</v>
      </c>
      <c r="M19" s="469">
        <f t="shared" si="2"/>
        <v>95.69377990430624</v>
      </c>
      <c r="N19" s="470">
        <f t="shared" si="3"/>
        <v>7.5194881600235322</v>
      </c>
    </row>
    <row r="20" spans="1:14" x14ac:dyDescent="0.2">
      <c r="A20" s="467" t="s">
        <v>1896</v>
      </c>
      <c r="B20" s="468">
        <v>272600</v>
      </c>
      <c r="C20" s="468">
        <v>63693</v>
      </c>
      <c r="D20" s="468">
        <v>2341700820</v>
      </c>
      <c r="E20" s="468">
        <v>67255</v>
      </c>
      <c r="F20" s="469">
        <f t="shared" si="0"/>
        <v>-5.2962605010779811</v>
      </c>
      <c r="G20" s="470">
        <f t="shared" si="1"/>
        <v>23.365003668378577</v>
      </c>
      <c r="H20" s="471" t="s">
        <v>1897</v>
      </c>
      <c r="I20" s="468">
        <v>281663.2</v>
      </c>
      <c r="J20" s="468">
        <v>76609</v>
      </c>
      <c r="K20" s="468">
        <v>3252891810</v>
      </c>
      <c r="L20" s="468">
        <v>72239</v>
      </c>
      <c r="M20" s="469">
        <f t="shared" si="2"/>
        <v>6.0493639169977484</v>
      </c>
      <c r="N20" s="470">
        <f t="shared" si="3"/>
        <v>27.198796292877446</v>
      </c>
    </row>
    <row r="21" spans="1:14" x14ac:dyDescent="0.2">
      <c r="A21" s="467" t="s">
        <v>1898</v>
      </c>
      <c r="B21" s="468">
        <v>23941.599999999999</v>
      </c>
      <c r="C21" s="468">
        <v>2878</v>
      </c>
      <c r="D21" s="468">
        <v>104545505</v>
      </c>
      <c r="E21" s="468">
        <v>2950</v>
      </c>
      <c r="F21" s="469">
        <f t="shared" si="0"/>
        <v>-2.4406779661016884</v>
      </c>
      <c r="G21" s="470">
        <f t="shared" si="1"/>
        <v>12.020917566077456</v>
      </c>
      <c r="H21" s="471" t="s">
        <v>1899</v>
      </c>
      <c r="I21" s="468">
        <v>375915.2</v>
      </c>
      <c r="J21" s="468">
        <v>40502</v>
      </c>
      <c r="K21" s="468">
        <v>1716560045</v>
      </c>
      <c r="L21" s="468">
        <v>34090</v>
      </c>
      <c r="M21" s="469">
        <f t="shared" si="2"/>
        <v>18.809034907597535</v>
      </c>
      <c r="N21" s="470">
        <f t="shared" si="3"/>
        <v>10.774238445266379</v>
      </c>
    </row>
    <row r="22" spans="1:14" x14ac:dyDescent="0.2">
      <c r="A22" s="467" t="s">
        <v>1900</v>
      </c>
      <c r="B22" s="468">
        <v>44461.599999999999</v>
      </c>
      <c r="C22" s="468">
        <v>3439</v>
      </c>
      <c r="D22" s="468">
        <v>138945655</v>
      </c>
      <c r="E22" s="468">
        <v>2096</v>
      </c>
      <c r="F22" s="469">
        <f t="shared" si="0"/>
        <v>64.074427480916029</v>
      </c>
      <c r="G22" s="470">
        <f t="shared" si="1"/>
        <v>7.7347643809489535</v>
      </c>
      <c r="H22" s="471" t="s">
        <v>1901</v>
      </c>
      <c r="I22" s="468">
        <v>123450.4</v>
      </c>
      <c r="J22" s="468">
        <v>11127</v>
      </c>
      <c r="K22" s="468">
        <v>442850620</v>
      </c>
      <c r="L22" s="468">
        <v>10350</v>
      </c>
      <c r="M22" s="469">
        <f t="shared" si="2"/>
        <v>7.5072463768115938</v>
      </c>
      <c r="N22" s="470">
        <f t="shared" si="3"/>
        <v>9.0133365302988082</v>
      </c>
    </row>
    <row r="23" spans="1:14" x14ac:dyDescent="0.2">
      <c r="A23" s="467" t="s">
        <v>1902</v>
      </c>
      <c r="B23" s="468">
        <v>9095.2000000000007</v>
      </c>
      <c r="C23" s="468">
        <v>689</v>
      </c>
      <c r="D23" s="468">
        <v>27145425</v>
      </c>
      <c r="E23" s="468">
        <v>394</v>
      </c>
      <c r="F23" s="469">
        <f t="shared" si="0"/>
        <v>74.873096446700515</v>
      </c>
      <c r="G23" s="470">
        <f t="shared" si="1"/>
        <v>7.5754243996833486</v>
      </c>
      <c r="H23" s="471" t="s">
        <v>1903</v>
      </c>
      <c r="I23" s="468">
        <v>123572.8</v>
      </c>
      <c r="J23" s="468">
        <v>11301</v>
      </c>
      <c r="K23" s="468">
        <v>527735295</v>
      </c>
      <c r="L23" s="468">
        <v>9567</v>
      </c>
      <c r="M23" s="469">
        <f t="shared" si="2"/>
        <v>18.12480401379743</v>
      </c>
      <c r="N23" s="470">
        <f t="shared" si="3"/>
        <v>9.1452164230316058</v>
      </c>
    </row>
    <row r="24" spans="1:14" x14ac:dyDescent="0.2">
      <c r="A24" s="467" t="s">
        <v>1904</v>
      </c>
      <c r="B24" s="468">
        <v>34936.800000000003</v>
      </c>
      <c r="C24" s="468">
        <v>5526</v>
      </c>
      <c r="D24" s="468">
        <v>225224390</v>
      </c>
      <c r="E24" s="468">
        <v>4655</v>
      </c>
      <c r="F24" s="469">
        <f t="shared" si="0"/>
        <v>18.711063372717504</v>
      </c>
      <c r="G24" s="470">
        <f t="shared" si="1"/>
        <v>15.817132650958301</v>
      </c>
      <c r="H24" s="471" t="s">
        <v>1905</v>
      </c>
      <c r="I24" s="468">
        <v>243853.6</v>
      </c>
      <c r="J24" s="468">
        <v>27377</v>
      </c>
      <c r="K24" s="468">
        <v>1065052380</v>
      </c>
      <c r="L24" s="468">
        <v>24093</v>
      </c>
      <c r="M24" s="469">
        <f t="shared" si="2"/>
        <v>13.630515087369758</v>
      </c>
      <c r="N24" s="470">
        <f t="shared" si="3"/>
        <v>11.226818058047943</v>
      </c>
    </row>
    <row r="25" spans="1:14" x14ac:dyDescent="0.2">
      <c r="A25" s="467" t="s">
        <v>1906</v>
      </c>
      <c r="B25" s="468">
        <v>22458.400000000001</v>
      </c>
      <c r="C25" s="468">
        <v>3203</v>
      </c>
      <c r="D25" s="468">
        <v>135281670</v>
      </c>
      <c r="E25" s="468">
        <v>4045</v>
      </c>
      <c r="F25" s="469">
        <f t="shared" si="0"/>
        <v>-20.815822002472189</v>
      </c>
      <c r="G25" s="470">
        <f t="shared" si="1"/>
        <v>14.261924268870443</v>
      </c>
      <c r="H25" s="471" t="s">
        <v>1907</v>
      </c>
      <c r="I25" s="468">
        <v>70134.399999999994</v>
      </c>
      <c r="J25" s="468">
        <v>2404</v>
      </c>
      <c r="K25" s="468">
        <v>92343355</v>
      </c>
      <c r="L25" s="468">
        <v>2244</v>
      </c>
      <c r="M25" s="469">
        <f t="shared" si="2"/>
        <v>7.1301247771835961</v>
      </c>
      <c r="N25" s="470">
        <f t="shared" si="3"/>
        <v>3.4277045216042343</v>
      </c>
    </row>
    <row r="26" spans="1:14" x14ac:dyDescent="0.2">
      <c r="A26" s="467" t="s">
        <v>1908</v>
      </c>
      <c r="B26" s="468">
        <v>28919.200000000001</v>
      </c>
      <c r="C26" s="468">
        <v>1990</v>
      </c>
      <c r="D26" s="468">
        <v>74071305</v>
      </c>
      <c r="E26" s="468">
        <v>1464</v>
      </c>
      <c r="F26" s="469">
        <f t="shared" si="0"/>
        <v>35.928961748633867</v>
      </c>
      <c r="G26" s="470">
        <f t="shared" si="1"/>
        <v>6.8812415281197259</v>
      </c>
      <c r="H26" s="471" t="s">
        <v>1909</v>
      </c>
      <c r="I26" s="468">
        <v>155696</v>
      </c>
      <c r="J26" s="468">
        <v>55514</v>
      </c>
      <c r="K26" s="468">
        <v>2101775525</v>
      </c>
      <c r="L26" s="468">
        <v>50540</v>
      </c>
      <c r="M26" s="469">
        <f t="shared" si="2"/>
        <v>9.8417095370003835</v>
      </c>
      <c r="N26" s="470">
        <f t="shared" si="3"/>
        <v>35.655379714315075</v>
      </c>
    </row>
    <row r="27" spans="1:14" x14ac:dyDescent="0.2">
      <c r="A27" s="467" t="s">
        <v>1910</v>
      </c>
      <c r="B27" s="468">
        <v>38917.599999999999</v>
      </c>
      <c r="C27" s="468">
        <v>17312</v>
      </c>
      <c r="D27" s="468">
        <v>750634990</v>
      </c>
      <c r="E27" s="468">
        <v>16656</v>
      </c>
      <c r="F27" s="469">
        <f t="shared" si="0"/>
        <v>3.9385206532180632</v>
      </c>
      <c r="G27" s="470">
        <f t="shared" si="1"/>
        <v>44.483729726396284</v>
      </c>
      <c r="H27" s="471" t="s">
        <v>1911</v>
      </c>
      <c r="I27" s="468">
        <v>28815.200000000001</v>
      </c>
      <c r="J27" s="468">
        <v>1236</v>
      </c>
      <c r="K27" s="468">
        <v>42487590</v>
      </c>
      <c r="L27" s="468">
        <v>1109</v>
      </c>
      <c r="M27" s="469">
        <f t="shared" si="2"/>
        <v>11.451758340847618</v>
      </c>
      <c r="N27" s="470">
        <f t="shared" si="3"/>
        <v>4.2894028151808765</v>
      </c>
    </row>
    <row r="28" spans="1:14" x14ac:dyDescent="0.2">
      <c r="A28" s="467" t="s">
        <v>1912</v>
      </c>
      <c r="B28" s="468">
        <v>52017.599999999999</v>
      </c>
      <c r="C28" s="468">
        <v>6292</v>
      </c>
      <c r="D28" s="468">
        <v>238749575</v>
      </c>
      <c r="E28" s="468">
        <v>5817</v>
      </c>
      <c r="F28" s="469">
        <f t="shared" si="0"/>
        <v>8.1657211621110548</v>
      </c>
      <c r="G28" s="470">
        <f t="shared" si="1"/>
        <v>12.095906001045801</v>
      </c>
      <c r="H28" s="471" t="s">
        <v>1913</v>
      </c>
      <c r="I28" s="468">
        <v>60670.400000000001</v>
      </c>
      <c r="J28" s="468">
        <v>6945</v>
      </c>
      <c r="K28" s="468">
        <v>225579680</v>
      </c>
      <c r="L28" s="468">
        <v>6148</v>
      </c>
      <c r="M28" s="469">
        <f t="shared" si="2"/>
        <v>12.963565387117754</v>
      </c>
      <c r="N28" s="470">
        <f t="shared" si="3"/>
        <v>11.447097761016904</v>
      </c>
    </row>
    <row r="29" spans="1:14" x14ac:dyDescent="0.2">
      <c r="A29" s="467" t="s">
        <v>1914</v>
      </c>
      <c r="B29" s="468">
        <v>512157.6</v>
      </c>
      <c r="C29" s="468">
        <v>96156</v>
      </c>
      <c r="D29" s="468">
        <v>4131047195</v>
      </c>
      <c r="E29" s="468">
        <v>85774</v>
      </c>
      <c r="F29" s="469">
        <f t="shared" si="0"/>
        <v>12.103900949005535</v>
      </c>
      <c r="G29" s="470">
        <f t="shared" si="1"/>
        <v>18.774689665837236</v>
      </c>
      <c r="H29" s="471" t="s">
        <v>1915</v>
      </c>
      <c r="I29" s="468">
        <v>63805.599999999999</v>
      </c>
      <c r="J29" s="468">
        <v>6382</v>
      </c>
      <c r="K29" s="468">
        <v>271619380</v>
      </c>
      <c r="L29" s="468">
        <v>5219</v>
      </c>
      <c r="M29" s="469">
        <f t="shared" si="2"/>
        <v>22.283962444912817</v>
      </c>
      <c r="N29" s="470">
        <f t="shared" si="3"/>
        <v>10.002256855197663</v>
      </c>
    </row>
    <row r="30" spans="1:14" x14ac:dyDescent="0.2">
      <c r="A30" s="467" t="s">
        <v>1916</v>
      </c>
      <c r="B30" s="468">
        <v>90301.6</v>
      </c>
      <c r="C30" s="468">
        <v>20683</v>
      </c>
      <c r="D30" s="468">
        <v>803165975</v>
      </c>
      <c r="E30" s="468">
        <v>18470</v>
      </c>
      <c r="F30" s="469">
        <f t="shared" si="0"/>
        <v>11.981591770438555</v>
      </c>
      <c r="G30" s="470">
        <f t="shared" si="1"/>
        <v>22.904356068995455</v>
      </c>
      <c r="H30" s="471" t="s">
        <v>1917</v>
      </c>
      <c r="I30" s="468">
        <v>130823.2</v>
      </c>
      <c r="J30" s="468">
        <v>9738</v>
      </c>
      <c r="K30" s="468">
        <v>443110735</v>
      </c>
      <c r="L30" s="468">
        <v>8638</v>
      </c>
      <c r="M30" s="469">
        <f t="shared" si="2"/>
        <v>12.734429266033814</v>
      </c>
      <c r="N30" s="470">
        <f t="shared" si="3"/>
        <v>7.4436338508766031</v>
      </c>
    </row>
    <row r="31" spans="1:14" x14ac:dyDescent="0.2">
      <c r="A31" s="467" t="s">
        <v>1918</v>
      </c>
      <c r="B31" s="468">
        <v>34892.800000000003</v>
      </c>
      <c r="C31" s="468">
        <v>3887</v>
      </c>
      <c r="D31" s="468">
        <v>135909110</v>
      </c>
      <c r="E31" s="468">
        <v>4230</v>
      </c>
      <c r="F31" s="469">
        <f t="shared" si="0"/>
        <v>-8.1087470449172514</v>
      </c>
      <c r="G31" s="470">
        <f t="shared" si="1"/>
        <v>11.139834005869405</v>
      </c>
      <c r="H31" s="471" t="s">
        <v>1919</v>
      </c>
      <c r="I31" s="468">
        <v>68586.399999999994</v>
      </c>
      <c r="J31" s="468">
        <v>4904</v>
      </c>
      <c r="K31" s="468">
        <v>204158275</v>
      </c>
      <c r="L31" s="468">
        <v>4144</v>
      </c>
      <c r="M31" s="469">
        <f t="shared" si="2"/>
        <v>18.339768339768341</v>
      </c>
      <c r="N31" s="470">
        <f t="shared" si="3"/>
        <v>7.1501055602860051</v>
      </c>
    </row>
    <row r="32" spans="1:14" x14ac:dyDescent="0.2">
      <c r="A32" s="467" t="s">
        <v>1920</v>
      </c>
      <c r="B32" s="468">
        <v>91637.6</v>
      </c>
      <c r="C32" s="468">
        <v>15876</v>
      </c>
      <c r="D32" s="468">
        <v>654753855</v>
      </c>
      <c r="E32" s="468">
        <v>15035</v>
      </c>
      <c r="F32" s="469">
        <f t="shared" si="0"/>
        <v>5.5936148985699958</v>
      </c>
      <c r="G32" s="470">
        <f t="shared" si="1"/>
        <v>17.324766253153726</v>
      </c>
      <c r="H32" s="471" t="s">
        <v>1921</v>
      </c>
      <c r="I32" s="468">
        <v>60777.599999999999</v>
      </c>
      <c r="J32" s="468">
        <v>5777</v>
      </c>
      <c r="K32" s="468">
        <v>251378860</v>
      </c>
      <c r="L32" s="468">
        <v>5010</v>
      </c>
      <c r="M32" s="469">
        <f t="shared" si="2"/>
        <v>15.309381237524946</v>
      </c>
      <c r="N32" s="470">
        <f t="shared" si="3"/>
        <v>9.5051466329700425</v>
      </c>
    </row>
    <row r="33" spans="1:14" x14ac:dyDescent="0.2">
      <c r="A33" s="467" t="s">
        <v>1922</v>
      </c>
      <c r="B33" s="468">
        <v>187334.39999999999</v>
      </c>
      <c r="C33" s="468">
        <v>32880</v>
      </c>
      <c r="D33" s="468">
        <v>1582682415</v>
      </c>
      <c r="E33" s="468">
        <v>30004</v>
      </c>
      <c r="F33" s="469">
        <f t="shared" si="0"/>
        <v>9.5853886148513396</v>
      </c>
      <c r="G33" s="470">
        <f t="shared" si="1"/>
        <v>17.551501486112535</v>
      </c>
      <c r="H33" s="471" t="s">
        <v>1923</v>
      </c>
      <c r="I33" s="468">
        <v>125108.8</v>
      </c>
      <c r="J33" s="468">
        <v>38742</v>
      </c>
      <c r="K33" s="468">
        <v>1625989430</v>
      </c>
      <c r="L33" s="468">
        <v>32983</v>
      </c>
      <c r="M33" s="469">
        <f t="shared" si="2"/>
        <v>17.460509959676202</v>
      </c>
      <c r="N33" s="470">
        <f t="shared" si="3"/>
        <v>30.966646630772576</v>
      </c>
    </row>
    <row r="34" spans="1:14" x14ac:dyDescent="0.2">
      <c r="A34" s="467" t="s">
        <v>1924</v>
      </c>
      <c r="B34" s="468">
        <v>160280.79999999999</v>
      </c>
      <c r="C34" s="468">
        <v>12518</v>
      </c>
      <c r="D34" s="468">
        <v>581158935</v>
      </c>
      <c r="E34" s="468">
        <v>8315</v>
      </c>
      <c r="F34" s="469">
        <f t="shared" si="0"/>
        <v>50.547203848466637</v>
      </c>
      <c r="G34" s="470">
        <f t="shared" si="1"/>
        <v>7.8100433738788428</v>
      </c>
      <c r="H34" s="471" t="s">
        <v>1925</v>
      </c>
      <c r="I34" s="468">
        <v>204033.6</v>
      </c>
      <c r="J34" s="468">
        <v>21878</v>
      </c>
      <c r="K34" s="468">
        <v>899786250</v>
      </c>
      <c r="L34" s="468">
        <v>16533</v>
      </c>
      <c r="M34" s="469">
        <f t="shared" si="2"/>
        <v>32.329280832274833</v>
      </c>
      <c r="N34" s="470">
        <f t="shared" si="3"/>
        <v>10.722743704958399</v>
      </c>
    </row>
    <row r="35" spans="1:14" x14ac:dyDescent="0.2">
      <c r="A35" s="467" t="s">
        <v>1926</v>
      </c>
      <c r="B35" s="468">
        <v>29757.599999999999</v>
      </c>
      <c r="C35" s="468">
        <v>10817</v>
      </c>
      <c r="D35" s="468">
        <v>441935375</v>
      </c>
      <c r="E35" s="468">
        <v>9341</v>
      </c>
      <c r="F35" s="469">
        <f t="shared" si="0"/>
        <v>15.801306070013908</v>
      </c>
      <c r="G35" s="470">
        <f t="shared" si="1"/>
        <v>36.350377718633226</v>
      </c>
      <c r="H35" s="471" t="s">
        <v>1927</v>
      </c>
      <c r="I35" s="468">
        <v>24195.200000000001</v>
      </c>
      <c r="J35" s="468">
        <v>1932</v>
      </c>
      <c r="K35" s="468">
        <v>56001400</v>
      </c>
      <c r="L35" s="468">
        <v>1104</v>
      </c>
      <c r="M35" s="469">
        <f t="shared" si="2"/>
        <v>75</v>
      </c>
      <c r="N35" s="470">
        <f t="shared" si="3"/>
        <v>7.9850548869197198</v>
      </c>
    </row>
    <row r="36" spans="1:14" x14ac:dyDescent="0.2">
      <c r="A36" s="467" t="s">
        <v>1928</v>
      </c>
      <c r="B36" s="468">
        <v>75983.199999999997</v>
      </c>
      <c r="C36" s="468">
        <v>19394</v>
      </c>
      <c r="D36" s="468">
        <v>795072755</v>
      </c>
      <c r="E36" s="468">
        <v>18512</v>
      </c>
      <c r="F36" s="469">
        <f t="shared" si="0"/>
        <v>4.7644770959377638</v>
      </c>
      <c r="G36" s="470">
        <f t="shared" si="1"/>
        <v>25.524063213973612</v>
      </c>
      <c r="H36" s="471" t="s">
        <v>1929</v>
      </c>
      <c r="I36" s="468">
        <v>32290.400000000001</v>
      </c>
      <c r="J36" s="468">
        <v>4981</v>
      </c>
      <c r="K36" s="468">
        <v>193874380</v>
      </c>
      <c r="L36" s="468">
        <v>4803</v>
      </c>
      <c r="M36" s="469">
        <f t="shared" si="2"/>
        <v>3.7060170726629167</v>
      </c>
      <c r="N36" s="470">
        <f t="shared" si="3"/>
        <v>15.425637341129249</v>
      </c>
    </row>
    <row r="37" spans="1:14" x14ac:dyDescent="0.2">
      <c r="A37" s="467" t="s">
        <v>1930</v>
      </c>
      <c r="B37" s="468">
        <v>87783.2</v>
      </c>
      <c r="C37" s="468">
        <v>10362</v>
      </c>
      <c r="D37" s="468">
        <v>499811395</v>
      </c>
      <c r="E37" s="468">
        <v>10674</v>
      </c>
      <c r="F37" s="469">
        <f t="shared" si="0"/>
        <v>-2.9229904440697112</v>
      </c>
      <c r="G37" s="470">
        <f t="shared" si="1"/>
        <v>11.804080963100001</v>
      </c>
      <c r="H37" s="471" t="s">
        <v>1931</v>
      </c>
      <c r="I37" s="468">
        <v>93719.2</v>
      </c>
      <c r="J37" s="468">
        <v>10405</v>
      </c>
      <c r="K37" s="468">
        <v>391888250</v>
      </c>
      <c r="L37" s="468">
        <v>8368</v>
      </c>
      <c r="M37" s="469">
        <f t="shared" si="2"/>
        <v>24.342734225621413</v>
      </c>
      <c r="N37" s="470">
        <f t="shared" si="3"/>
        <v>11.102314146941076</v>
      </c>
    </row>
    <row r="38" spans="1:14" x14ac:dyDescent="0.2">
      <c r="A38" s="467" t="s">
        <v>1932</v>
      </c>
      <c r="B38" s="468">
        <v>41436.800000000003</v>
      </c>
      <c r="C38" s="468">
        <v>10007</v>
      </c>
      <c r="D38" s="468">
        <v>391486375</v>
      </c>
      <c r="E38" s="468">
        <v>8593</v>
      </c>
      <c r="F38" s="469">
        <f t="shared" si="0"/>
        <v>16.455254276736881</v>
      </c>
      <c r="G38" s="470">
        <f t="shared" si="1"/>
        <v>24.150030890416247</v>
      </c>
      <c r="H38" s="471" t="s">
        <v>1933</v>
      </c>
      <c r="I38" s="468">
        <v>126916</v>
      </c>
      <c r="J38" s="468">
        <v>8619</v>
      </c>
      <c r="K38" s="468">
        <v>350951615</v>
      </c>
      <c r="L38" s="468">
        <v>6623</v>
      </c>
      <c r="M38" s="469">
        <f t="shared" si="2"/>
        <v>30.137399969802203</v>
      </c>
      <c r="N38" s="470">
        <f t="shared" si="3"/>
        <v>6.7911059283305502</v>
      </c>
    </row>
    <row r="39" spans="1:14" x14ac:dyDescent="0.2">
      <c r="A39" s="467" t="s">
        <v>1934</v>
      </c>
      <c r="B39" s="468">
        <v>94248</v>
      </c>
      <c r="C39" s="468">
        <v>13070</v>
      </c>
      <c r="D39" s="468">
        <v>620345405</v>
      </c>
      <c r="E39" s="468">
        <v>11906</v>
      </c>
      <c r="F39" s="469">
        <f t="shared" si="0"/>
        <v>9.7765832353435229</v>
      </c>
      <c r="G39" s="470">
        <f t="shared" si="1"/>
        <v>13.867668279432985</v>
      </c>
      <c r="H39" s="471" t="s">
        <v>1935</v>
      </c>
      <c r="I39" s="468">
        <v>30547.200000000001</v>
      </c>
      <c r="J39" s="468">
        <v>387</v>
      </c>
      <c r="K39" s="468">
        <v>18838285</v>
      </c>
      <c r="L39" s="468">
        <v>357</v>
      </c>
      <c r="M39" s="469">
        <f t="shared" si="2"/>
        <v>8.4033613445378137</v>
      </c>
      <c r="N39" s="470">
        <f t="shared" si="3"/>
        <v>1.2668918918918919</v>
      </c>
    </row>
    <row r="40" spans="1:14" x14ac:dyDescent="0.2">
      <c r="A40" s="467" t="s">
        <v>1936</v>
      </c>
      <c r="B40" s="468">
        <v>166173.6</v>
      </c>
      <c r="C40" s="468">
        <v>40797</v>
      </c>
      <c r="D40" s="468">
        <v>1552811140</v>
      </c>
      <c r="E40" s="468">
        <v>46005</v>
      </c>
      <c r="F40" s="469">
        <f t="shared" si="0"/>
        <v>-11.320508640365176</v>
      </c>
      <c r="G40" s="470">
        <f t="shared" si="1"/>
        <v>24.550831178959832</v>
      </c>
      <c r="H40" s="471" t="s">
        <v>1937</v>
      </c>
      <c r="I40" s="468">
        <v>178112.8</v>
      </c>
      <c r="J40" s="468">
        <v>59622</v>
      </c>
      <c r="K40" s="468">
        <v>2585837985</v>
      </c>
      <c r="L40" s="468">
        <v>57362</v>
      </c>
      <c r="M40" s="469">
        <f t="shared" si="2"/>
        <v>3.9398905198563483</v>
      </c>
      <c r="N40" s="470">
        <f t="shared" si="3"/>
        <v>33.474292695415492</v>
      </c>
    </row>
    <row r="41" spans="1:14" x14ac:dyDescent="0.2">
      <c r="A41" s="467" t="s">
        <v>1938</v>
      </c>
      <c r="B41" s="468">
        <v>223693.6</v>
      </c>
      <c r="C41" s="468">
        <v>20211</v>
      </c>
      <c r="D41" s="468">
        <v>997386740</v>
      </c>
      <c r="E41" s="468">
        <v>15291</v>
      </c>
      <c r="F41" s="469">
        <f t="shared" si="0"/>
        <v>32.175789680204048</v>
      </c>
      <c r="G41" s="470">
        <f t="shared" si="1"/>
        <v>9.0351266196261317</v>
      </c>
      <c r="H41" s="471" t="s">
        <v>1939</v>
      </c>
      <c r="I41" s="468">
        <v>106952</v>
      </c>
      <c r="J41" s="468">
        <v>15780</v>
      </c>
      <c r="K41" s="468">
        <v>603504475</v>
      </c>
      <c r="L41" s="468">
        <v>8821</v>
      </c>
      <c r="M41" s="469">
        <f t="shared" si="2"/>
        <v>78.891282167554692</v>
      </c>
      <c r="N41" s="470">
        <f t="shared" si="3"/>
        <v>14.754282294861246</v>
      </c>
    </row>
    <row r="42" spans="1:14" x14ac:dyDescent="0.2">
      <c r="A42" s="467" t="s">
        <v>1940</v>
      </c>
      <c r="B42" s="468">
        <v>76527.199999999997</v>
      </c>
      <c r="C42" s="468">
        <v>6309</v>
      </c>
      <c r="D42" s="468">
        <v>257233800</v>
      </c>
      <c r="E42" s="468">
        <v>5547</v>
      </c>
      <c r="F42" s="469">
        <f t="shared" si="0"/>
        <v>13.737155219037305</v>
      </c>
      <c r="G42" s="470">
        <f t="shared" si="1"/>
        <v>8.2441275781682855</v>
      </c>
      <c r="H42" s="471" t="s">
        <v>1941</v>
      </c>
      <c r="I42" s="468">
        <v>156088.79999999999</v>
      </c>
      <c r="J42" s="468">
        <v>17333</v>
      </c>
      <c r="K42" s="468">
        <v>761423555</v>
      </c>
      <c r="L42" s="468">
        <v>15082</v>
      </c>
      <c r="M42" s="469">
        <f t="shared" si="2"/>
        <v>14.925076249834234</v>
      </c>
      <c r="N42" s="470">
        <f t="shared" si="3"/>
        <v>11.104576369348731</v>
      </c>
    </row>
    <row r="43" spans="1:14" x14ac:dyDescent="0.2">
      <c r="A43" s="467" t="s">
        <v>1942</v>
      </c>
      <c r="B43" s="468">
        <v>20781.599999999999</v>
      </c>
      <c r="C43" s="468">
        <v>1636</v>
      </c>
      <c r="D43" s="468">
        <v>69673720</v>
      </c>
      <c r="E43" s="468">
        <v>1164</v>
      </c>
      <c r="F43" s="469">
        <f t="shared" si="0"/>
        <v>40.549828178694156</v>
      </c>
      <c r="G43" s="470">
        <f t="shared" si="1"/>
        <v>7.8723486160834595</v>
      </c>
      <c r="H43" s="471" t="s">
        <v>1943</v>
      </c>
      <c r="I43" s="468">
        <v>10344</v>
      </c>
      <c r="J43" s="468">
        <v>1389</v>
      </c>
      <c r="K43" s="468">
        <v>59731495</v>
      </c>
      <c r="L43" s="468">
        <v>1463</v>
      </c>
      <c r="M43" s="469">
        <f t="shared" si="2"/>
        <v>-5.0580997949418958</v>
      </c>
      <c r="N43" s="470">
        <f t="shared" si="3"/>
        <v>13.428074245939674</v>
      </c>
    </row>
    <row r="44" spans="1:14" x14ac:dyDescent="0.2">
      <c r="A44" s="467" t="s">
        <v>1944</v>
      </c>
      <c r="B44" s="468">
        <v>16313.6</v>
      </c>
      <c r="C44" s="468">
        <v>1245</v>
      </c>
      <c r="D44" s="468">
        <v>47468660</v>
      </c>
      <c r="E44" s="468">
        <v>1075</v>
      </c>
      <c r="F44" s="469">
        <f t="shared" si="0"/>
        <v>15.813953488372093</v>
      </c>
      <c r="G44" s="470">
        <f t="shared" si="1"/>
        <v>7.6316692820714005</v>
      </c>
      <c r="H44" s="471" t="s">
        <v>1945</v>
      </c>
      <c r="I44" s="468">
        <v>66124.800000000003</v>
      </c>
      <c r="J44" s="468">
        <v>7151</v>
      </c>
      <c r="K44" s="468">
        <v>312805665</v>
      </c>
      <c r="L44" s="468">
        <v>6378</v>
      </c>
      <c r="M44" s="469">
        <f t="shared" si="2"/>
        <v>12.119786767011604</v>
      </c>
      <c r="N44" s="470">
        <f t="shared" si="3"/>
        <v>10.814399438637242</v>
      </c>
    </row>
    <row r="45" spans="1:14" x14ac:dyDescent="0.2">
      <c r="A45" s="467" t="s">
        <v>1946</v>
      </c>
      <c r="B45" s="468">
        <v>218635.2</v>
      </c>
      <c r="C45" s="468">
        <v>19097</v>
      </c>
      <c r="D45" s="468">
        <v>804921630</v>
      </c>
      <c r="E45" s="468">
        <v>17246</v>
      </c>
      <c r="F45" s="469">
        <f t="shared" si="0"/>
        <v>10.732923576481497</v>
      </c>
      <c r="G45" s="470">
        <f t="shared" si="1"/>
        <v>8.7346410824972374</v>
      </c>
      <c r="H45" s="471" t="s">
        <v>1947</v>
      </c>
      <c r="I45" s="468">
        <v>64080.800000000003</v>
      </c>
      <c r="J45" s="468">
        <v>4625</v>
      </c>
      <c r="K45" s="468">
        <v>195898320</v>
      </c>
      <c r="L45" s="468">
        <v>2477</v>
      </c>
      <c r="M45" s="469">
        <f t="shared" si="2"/>
        <v>86.717803794913209</v>
      </c>
      <c r="N45" s="470">
        <f t="shared" si="3"/>
        <v>7.2174504687831611</v>
      </c>
    </row>
    <row r="46" spans="1:14" x14ac:dyDescent="0.2">
      <c r="A46" s="467" t="s">
        <v>1948</v>
      </c>
      <c r="B46" s="468">
        <v>16552.8</v>
      </c>
      <c r="C46" s="468">
        <v>995</v>
      </c>
      <c r="D46" s="468">
        <v>47281155</v>
      </c>
      <c r="E46" s="468">
        <v>1008</v>
      </c>
      <c r="F46" s="469">
        <f t="shared" si="0"/>
        <v>-1.2896825396825307</v>
      </c>
      <c r="G46" s="470">
        <f t="shared" si="1"/>
        <v>6.0110676139384278</v>
      </c>
      <c r="H46" s="471" t="s">
        <v>1949</v>
      </c>
      <c r="I46" s="468">
        <v>64227.199999999997</v>
      </c>
      <c r="J46" s="468">
        <v>26026</v>
      </c>
      <c r="K46" s="468">
        <v>1002994615</v>
      </c>
      <c r="L46" s="468">
        <v>23053</v>
      </c>
      <c r="M46" s="469">
        <f t="shared" si="2"/>
        <v>12.896369236108114</v>
      </c>
      <c r="N46" s="470">
        <f t="shared" si="3"/>
        <v>40.521772706890538</v>
      </c>
    </row>
    <row r="47" spans="1:14" x14ac:dyDescent="0.2">
      <c r="A47" s="467" t="s">
        <v>1950</v>
      </c>
      <c r="B47" s="468">
        <v>97937.600000000006</v>
      </c>
      <c r="C47" s="468">
        <v>10588</v>
      </c>
      <c r="D47" s="468">
        <v>394373665</v>
      </c>
      <c r="E47" s="468">
        <v>9429</v>
      </c>
      <c r="F47" s="469">
        <f t="shared" si="0"/>
        <v>12.291865521264185</v>
      </c>
      <c r="G47" s="470">
        <f t="shared" si="1"/>
        <v>10.81096534936531</v>
      </c>
      <c r="H47" s="471" t="s">
        <v>1951</v>
      </c>
      <c r="I47" s="468">
        <v>89144.8</v>
      </c>
      <c r="J47" s="468">
        <v>7079</v>
      </c>
      <c r="K47" s="468">
        <v>275576815</v>
      </c>
      <c r="L47" s="468">
        <v>5067</v>
      </c>
      <c r="M47" s="469">
        <f t="shared" si="2"/>
        <v>39.707913953029419</v>
      </c>
      <c r="N47" s="470">
        <f t="shared" si="3"/>
        <v>7.9410128240794755</v>
      </c>
    </row>
    <row r="48" spans="1:14" ht="13.5" thickBot="1" x14ac:dyDescent="0.25">
      <c r="A48" s="467" t="s">
        <v>1952</v>
      </c>
      <c r="B48" s="468">
        <v>352147.20000000001</v>
      </c>
      <c r="C48" s="468">
        <v>47742</v>
      </c>
      <c r="D48" s="468">
        <v>2253872250</v>
      </c>
      <c r="E48" s="468">
        <v>44520</v>
      </c>
      <c r="F48" s="469">
        <f t="shared" si="0"/>
        <v>7.237196765498652</v>
      </c>
      <c r="G48" s="470">
        <f t="shared" si="1"/>
        <v>13.557398724169891</v>
      </c>
      <c r="H48" s="471" t="s">
        <v>1953</v>
      </c>
      <c r="I48" s="468">
        <v>114260</v>
      </c>
      <c r="J48" s="468">
        <v>12931</v>
      </c>
      <c r="K48" s="468">
        <v>550577705</v>
      </c>
      <c r="L48" s="468">
        <v>10812</v>
      </c>
      <c r="M48" s="469">
        <f t="shared" si="2"/>
        <v>19.598594154642981</v>
      </c>
      <c r="N48" s="470">
        <f t="shared" si="3"/>
        <v>11.317171363556801</v>
      </c>
    </row>
    <row r="49" spans="1:14" ht="13.5" thickBot="1" x14ac:dyDescent="0.25">
      <c r="A49" s="472" t="s">
        <v>1954</v>
      </c>
      <c r="B49" s="473">
        <v>2714461.6</v>
      </c>
      <c r="C49" s="473">
        <v>806928</v>
      </c>
      <c r="D49" s="473">
        <v>35543241580</v>
      </c>
      <c r="E49" s="473">
        <v>799189</v>
      </c>
      <c r="F49" s="474">
        <f t="shared" si="0"/>
        <v>0.96835667157581895</v>
      </c>
      <c r="G49" s="475">
        <f t="shared" si="1"/>
        <v>29.727000006189069</v>
      </c>
      <c r="H49" s="476" t="s">
        <v>2636</v>
      </c>
      <c r="I49" s="477">
        <f>SUM(I9:I48)+SUM(B9:B49)</f>
        <v>12988664</v>
      </c>
      <c r="J49" s="477">
        <f>SUM(J9:J48)+SUM(C9:C49)</f>
        <v>2554709</v>
      </c>
      <c r="K49" s="477">
        <f>SUM(K9:K48)+SUM(D9:D49)</f>
        <v>109491717355</v>
      </c>
      <c r="L49" s="477">
        <f>SUM(L9:L48)+SUM(E9:E49)</f>
        <v>2417176</v>
      </c>
      <c r="M49" s="478">
        <f>(J49-L49)/L49*100</f>
        <v>5.6898215107216021</v>
      </c>
      <c r="N49" s="479">
        <f t="shared" si="3"/>
        <v>19.668758850024915</v>
      </c>
    </row>
  </sheetData>
  <mergeCells count="2">
    <mergeCell ref="A5:G6"/>
    <mergeCell ref="H5:N6"/>
  </mergeCells>
  <phoneticPr fontId="2" type="noConversion"/>
  <hyperlinks>
    <hyperlink ref="A1" location="ICINDEKILER!A1" display="İçindekiler"/>
    <hyperlink ref="A2" location="CONTENTS!A1" display="Contents"/>
  </hyperlinks>
  <pageMargins left="0.75" right="0.75" top="1" bottom="1" header="0.5" footer="0.5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showGridLines="0" topLeftCell="D1" workbookViewId="0">
      <selection activeCell="N4" sqref="N4"/>
    </sheetView>
  </sheetViews>
  <sheetFormatPr defaultRowHeight="12.75" x14ac:dyDescent="0.2"/>
  <cols>
    <col min="1" max="1" width="36" style="2" customWidth="1"/>
    <col min="2" max="2" width="11.85546875" style="2" customWidth="1"/>
    <col min="3" max="3" width="12.7109375" style="2" customWidth="1"/>
    <col min="4" max="4" width="12" style="2" customWidth="1"/>
    <col min="5" max="5" width="12.42578125" style="2" customWidth="1"/>
    <col min="6" max="6" width="13" style="2" customWidth="1"/>
    <col min="7" max="7" width="11" style="2" customWidth="1"/>
    <col min="8" max="8" width="12.5703125" style="2" customWidth="1"/>
    <col min="9" max="9" width="12" style="2" customWidth="1"/>
    <col min="10" max="10" width="11.7109375" style="2" customWidth="1"/>
    <col min="11" max="11" width="13.28515625" style="2" customWidth="1"/>
    <col min="12" max="12" width="12.42578125" style="2" customWidth="1"/>
    <col min="13" max="13" width="12.28515625" style="2" customWidth="1"/>
    <col min="14" max="16384" width="9.140625" style="2"/>
  </cols>
  <sheetData>
    <row r="1" spans="1:14" s="9" customFormat="1" x14ac:dyDescent="0.2">
      <c r="A1" s="519" t="s">
        <v>185</v>
      </c>
    </row>
    <row r="2" spans="1:14" s="9" customFormat="1" ht="13.5" customHeight="1" x14ac:dyDescent="0.2">
      <c r="A2" s="519" t="s">
        <v>2786</v>
      </c>
    </row>
    <row r="3" spans="1:14" s="9" customFormat="1" x14ac:dyDescent="0.2">
      <c r="A3" s="459" t="s">
        <v>1867</v>
      </c>
      <c r="G3" s="460"/>
      <c r="N3" s="460" t="s">
        <v>1868</v>
      </c>
    </row>
    <row r="4" spans="1:14" s="9" customFormat="1" x14ac:dyDescent="0.2"/>
    <row r="5" spans="1:14" s="9" customFormat="1" x14ac:dyDescent="0.2">
      <c r="A5" s="726" t="s">
        <v>2752</v>
      </c>
      <c r="B5" s="726"/>
      <c r="C5" s="726"/>
      <c r="D5" s="726"/>
      <c r="E5" s="726"/>
      <c r="F5" s="726"/>
      <c r="G5" s="727" t="s">
        <v>2777</v>
      </c>
      <c r="H5" s="727"/>
      <c r="I5" s="727"/>
      <c r="J5" s="727"/>
      <c r="K5" s="727"/>
      <c r="L5" s="727"/>
      <c r="M5" s="727"/>
    </row>
    <row r="6" spans="1:14" s="9" customFormat="1" x14ac:dyDescent="0.2">
      <c r="A6" s="726"/>
      <c r="B6" s="726"/>
      <c r="C6" s="726"/>
      <c r="D6" s="726"/>
      <c r="E6" s="726"/>
      <c r="F6" s="726"/>
      <c r="G6" s="727"/>
      <c r="H6" s="727"/>
      <c r="I6" s="727"/>
      <c r="J6" s="727"/>
      <c r="K6" s="727"/>
      <c r="L6" s="727"/>
      <c r="M6" s="727"/>
    </row>
    <row r="7" spans="1:14" s="9" customFormat="1" ht="13.5" thickBot="1" x14ac:dyDescent="0.25">
      <c r="A7" s="461"/>
      <c r="B7" s="461"/>
      <c r="C7" s="462"/>
      <c r="D7" s="462"/>
      <c r="E7" s="462"/>
      <c r="F7" s="462"/>
      <c r="N7" s="14" t="s">
        <v>2637</v>
      </c>
    </row>
    <row r="8" spans="1:14" s="181" customFormat="1" ht="64.5" customHeight="1" thickBot="1" x14ac:dyDescent="0.25">
      <c r="A8" s="480"/>
      <c r="B8" s="481" t="s">
        <v>2718</v>
      </c>
      <c r="C8" s="481" t="s">
        <v>2720</v>
      </c>
      <c r="D8" s="481" t="s">
        <v>2043</v>
      </c>
      <c r="E8" s="481" t="s">
        <v>2044</v>
      </c>
      <c r="F8" s="481" t="s">
        <v>2045</v>
      </c>
      <c r="G8" s="481" t="s">
        <v>2046</v>
      </c>
      <c r="H8" s="481" t="s">
        <v>295</v>
      </c>
      <c r="I8" s="481" t="s">
        <v>2726</v>
      </c>
      <c r="J8" s="481" t="s">
        <v>2047</v>
      </c>
      <c r="K8" s="481" t="s">
        <v>2048</v>
      </c>
      <c r="L8" s="481" t="s">
        <v>2049</v>
      </c>
      <c r="M8" s="481" t="s">
        <v>2050</v>
      </c>
    </row>
    <row r="9" spans="1:14" ht="12.75" customHeight="1" thickBot="1" x14ac:dyDescent="0.25">
      <c r="A9" s="728" t="s">
        <v>2638</v>
      </c>
      <c r="B9" s="729"/>
      <c r="C9" s="729"/>
      <c r="D9" s="729"/>
      <c r="E9" s="729"/>
      <c r="F9" s="729"/>
      <c r="G9" s="729"/>
      <c r="H9" s="729"/>
      <c r="I9" s="729"/>
      <c r="J9" s="729"/>
      <c r="K9" s="729"/>
      <c r="L9" s="729"/>
      <c r="M9" s="730"/>
    </row>
    <row r="10" spans="1:14" x14ac:dyDescent="0.2">
      <c r="A10" s="482" t="s">
        <v>2639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483"/>
    </row>
    <row r="11" spans="1:14" x14ac:dyDescent="0.2">
      <c r="A11" s="69" t="s">
        <v>2640</v>
      </c>
      <c r="B11" s="70">
        <v>94765</v>
      </c>
      <c r="C11" s="70">
        <v>98734</v>
      </c>
      <c r="D11" s="70">
        <v>33122</v>
      </c>
      <c r="E11" s="70">
        <v>56095</v>
      </c>
      <c r="F11" s="70">
        <v>30079</v>
      </c>
      <c r="G11" s="70">
        <v>34882</v>
      </c>
      <c r="H11" s="70">
        <v>172873</v>
      </c>
      <c r="I11" s="70">
        <v>17302</v>
      </c>
      <c r="J11" s="70">
        <v>908</v>
      </c>
      <c r="K11" s="70">
        <v>50923</v>
      </c>
      <c r="L11" s="70">
        <v>133287</v>
      </c>
      <c r="M11" s="484">
        <v>722970</v>
      </c>
    </row>
    <row r="12" spans="1:14" s="9" customFormat="1" x14ac:dyDescent="0.2">
      <c r="A12" s="69" t="s">
        <v>2641</v>
      </c>
      <c r="B12" s="70">
        <v>270199756.999439</v>
      </c>
      <c r="C12" s="70">
        <v>230887641.956586</v>
      </c>
      <c r="D12" s="70">
        <v>27597167.7641523</v>
      </c>
      <c r="E12" s="70">
        <v>253818825.91665101</v>
      </c>
      <c r="F12" s="70">
        <v>117202025.92532501</v>
      </c>
      <c r="G12" s="70">
        <v>51707438.875123598</v>
      </c>
      <c r="H12" s="70">
        <v>247638636.91839299</v>
      </c>
      <c r="I12" s="70">
        <v>48163385.181626298</v>
      </c>
      <c r="J12" s="70">
        <v>1555733.23825106</v>
      </c>
      <c r="K12" s="70">
        <v>114925519.81796999</v>
      </c>
      <c r="L12" s="70">
        <v>309628410.21587002</v>
      </c>
      <c r="M12" s="484">
        <v>1673324542.8093872</v>
      </c>
    </row>
    <row r="13" spans="1:14" s="9" customFormat="1" x14ac:dyDescent="0.2">
      <c r="A13" s="482" t="s">
        <v>2642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484"/>
    </row>
    <row r="14" spans="1:14" s="9" customFormat="1" x14ac:dyDescent="0.2">
      <c r="A14" s="69" t="s">
        <v>2640</v>
      </c>
      <c r="B14" s="70">
        <v>16407</v>
      </c>
      <c r="C14" s="70">
        <v>4289</v>
      </c>
      <c r="D14" s="70">
        <v>2586</v>
      </c>
      <c r="E14" s="70">
        <v>1773</v>
      </c>
      <c r="F14" s="70">
        <v>3802</v>
      </c>
      <c r="G14" s="70">
        <v>95</v>
      </c>
      <c r="H14" s="70">
        <v>3813</v>
      </c>
      <c r="I14" s="70">
        <v>14</v>
      </c>
      <c r="J14" s="70">
        <v>9661</v>
      </c>
      <c r="K14" s="70">
        <v>10292</v>
      </c>
      <c r="L14" s="70">
        <v>3285</v>
      </c>
      <c r="M14" s="484">
        <v>56017</v>
      </c>
    </row>
    <row r="15" spans="1:14" s="9" customFormat="1" x14ac:dyDescent="0.2">
      <c r="A15" s="69" t="s">
        <v>2641</v>
      </c>
      <c r="B15" s="70">
        <v>55777671.335438602</v>
      </c>
      <c r="C15" s="70">
        <v>16296066.328743337</v>
      </c>
      <c r="D15" s="70">
        <v>1568176.5803598219</v>
      </c>
      <c r="E15" s="70">
        <v>8267184.7151519721</v>
      </c>
      <c r="F15" s="70">
        <v>11632340.290950241</v>
      </c>
      <c r="G15" s="70">
        <v>305465.1992386565</v>
      </c>
      <c r="H15" s="70">
        <v>5883030.2414681036</v>
      </c>
      <c r="I15" s="70">
        <v>54157.943393714653</v>
      </c>
      <c r="J15" s="70">
        <v>27153628.88146624</v>
      </c>
      <c r="K15" s="70">
        <v>55015668.491168097</v>
      </c>
      <c r="L15" s="70">
        <v>5566376.103005738</v>
      </c>
      <c r="M15" s="484">
        <v>187519766.11038449</v>
      </c>
    </row>
    <row r="16" spans="1:14" s="9" customFormat="1" x14ac:dyDescent="0.2">
      <c r="A16" s="482" t="s">
        <v>2643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484"/>
    </row>
    <row r="17" spans="1:13" s="9" customFormat="1" x14ac:dyDescent="0.2">
      <c r="A17" s="69" t="s">
        <v>2640</v>
      </c>
      <c r="B17" s="70">
        <v>3682</v>
      </c>
      <c r="C17" s="70">
        <v>47326</v>
      </c>
      <c r="D17" s="70">
        <v>4626</v>
      </c>
      <c r="E17" s="70">
        <v>1081</v>
      </c>
      <c r="F17" s="70">
        <v>5397</v>
      </c>
      <c r="G17" s="70">
        <v>1166</v>
      </c>
      <c r="H17" s="70">
        <v>0</v>
      </c>
      <c r="I17" s="70">
        <v>10203</v>
      </c>
      <c r="J17" s="70">
        <v>38981</v>
      </c>
      <c r="K17" s="70">
        <v>1074</v>
      </c>
      <c r="L17" s="70">
        <v>9016</v>
      </c>
      <c r="M17" s="484">
        <v>122552</v>
      </c>
    </row>
    <row r="18" spans="1:13" s="9" customFormat="1" x14ac:dyDescent="0.2">
      <c r="A18" s="69" t="s">
        <v>2641</v>
      </c>
      <c r="B18" s="70">
        <v>14190545.058911251</v>
      </c>
      <c r="C18" s="70">
        <v>163919512.37638</v>
      </c>
      <c r="D18" s="70">
        <v>4474433.2275827937</v>
      </c>
      <c r="E18" s="70">
        <v>6591729.7479199264</v>
      </c>
      <c r="F18" s="70">
        <v>19625700.459362023</v>
      </c>
      <c r="G18" s="70">
        <v>2172965.4240355608</v>
      </c>
      <c r="H18" s="70">
        <v>0</v>
      </c>
      <c r="I18" s="70">
        <v>40755005.342430279</v>
      </c>
      <c r="J18" s="70">
        <v>61528490.119180262</v>
      </c>
      <c r="K18" s="70">
        <v>2468443.6654175362</v>
      </c>
      <c r="L18" s="70">
        <v>40702211.881279916</v>
      </c>
      <c r="M18" s="484">
        <v>356429037.30249953</v>
      </c>
    </row>
    <row r="19" spans="1:13" s="9" customFormat="1" x14ac:dyDescent="0.2">
      <c r="A19" s="482" t="s">
        <v>2644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484"/>
    </row>
    <row r="20" spans="1:13" s="9" customFormat="1" x14ac:dyDescent="0.2">
      <c r="A20" s="69" t="s">
        <v>2640</v>
      </c>
      <c r="B20" s="70">
        <v>809</v>
      </c>
      <c r="C20" s="70">
        <v>3304</v>
      </c>
      <c r="D20" s="70">
        <v>7096</v>
      </c>
      <c r="E20" s="70">
        <v>0</v>
      </c>
      <c r="F20" s="70">
        <v>416</v>
      </c>
      <c r="G20" s="70">
        <v>2631</v>
      </c>
      <c r="H20" s="70">
        <v>13221</v>
      </c>
      <c r="I20" s="70">
        <v>2831</v>
      </c>
      <c r="J20" s="70">
        <v>71</v>
      </c>
      <c r="K20" s="70">
        <v>54</v>
      </c>
      <c r="L20" s="70">
        <v>13247</v>
      </c>
      <c r="M20" s="484">
        <v>43680</v>
      </c>
    </row>
    <row r="21" spans="1:13" s="9" customFormat="1" x14ac:dyDescent="0.2">
      <c r="A21" s="69" t="s">
        <v>2641</v>
      </c>
      <c r="B21" s="70">
        <v>4515806.097202166</v>
      </c>
      <c r="C21" s="70">
        <v>11425858.851308981</v>
      </c>
      <c r="D21" s="70">
        <v>3035815.1018979442</v>
      </c>
      <c r="E21" s="70">
        <v>0</v>
      </c>
      <c r="F21" s="70">
        <v>1276469.9739869416</v>
      </c>
      <c r="G21" s="70">
        <v>5882108.8932398129</v>
      </c>
      <c r="H21" s="70">
        <v>15164124.165262021</v>
      </c>
      <c r="I21" s="70">
        <v>15742734.985648848</v>
      </c>
      <c r="J21" s="70">
        <v>288370.55965005996</v>
      </c>
      <c r="K21" s="70">
        <v>110738.3793646782</v>
      </c>
      <c r="L21" s="70">
        <v>75738148.628906503</v>
      </c>
      <c r="M21" s="484">
        <v>133180175.63646796</v>
      </c>
    </row>
    <row r="22" spans="1:13" s="9" customFormat="1" x14ac:dyDescent="0.2">
      <c r="A22" s="482" t="s">
        <v>2645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484"/>
    </row>
    <row r="23" spans="1:13" s="9" customFormat="1" x14ac:dyDescent="0.2">
      <c r="A23" s="69" t="s">
        <v>2640</v>
      </c>
      <c r="B23" s="70">
        <v>1716</v>
      </c>
      <c r="C23" s="70">
        <v>40825</v>
      </c>
      <c r="D23" s="70">
        <v>3174</v>
      </c>
      <c r="E23" s="70">
        <v>337</v>
      </c>
      <c r="F23" s="70">
        <v>696</v>
      </c>
      <c r="G23" s="70">
        <v>13283</v>
      </c>
      <c r="H23" s="70">
        <v>5045</v>
      </c>
      <c r="I23" s="70">
        <v>15842</v>
      </c>
      <c r="J23" s="70">
        <v>76341</v>
      </c>
      <c r="K23" s="70">
        <v>1360</v>
      </c>
      <c r="L23" s="70">
        <v>27330</v>
      </c>
      <c r="M23" s="484">
        <v>185949</v>
      </c>
    </row>
    <row r="24" spans="1:13" s="9" customFormat="1" x14ac:dyDescent="0.2">
      <c r="A24" s="69" t="s">
        <v>2641</v>
      </c>
      <c r="B24" s="70">
        <v>5873206.9392585438</v>
      </c>
      <c r="C24" s="70">
        <v>43541598.461888351</v>
      </c>
      <c r="D24" s="70">
        <v>1859320.8801858609</v>
      </c>
      <c r="E24" s="70">
        <v>1627021.9704687425</v>
      </c>
      <c r="F24" s="70">
        <v>1572759.8862505488</v>
      </c>
      <c r="G24" s="70">
        <v>18653069.393113509</v>
      </c>
      <c r="H24" s="70">
        <v>4742197.2802105593</v>
      </c>
      <c r="I24" s="70">
        <v>38725340.465580143</v>
      </c>
      <c r="J24" s="70">
        <v>66502878.030549198</v>
      </c>
      <c r="K24" s="70">
        <v>2226457.3330076039</v>
      </c>
      <c r="L24" s="70">
        <v>17200470.88261953</v>
      </c>
      <c r="M24" s="484">
        <v>202524321.52313259</v>
      </c>
    </row>
    <row r="25" spans="1:13" s="9" customFormat="1" x14ac:dyDescent="0.2">
      <c r="A25" s="482" t="s">
        <v>2646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484"/>
    </row>
    <row r="26" spans="1:13" s="9" customFormat="1" x14ac:dyDescent="0.2">
      <c r="A26" s="69" t="s">
        <v>2640</v>
      </c>
      <c r="B26" s="70">
        <v>129</v>
      </c>
      <c r="C26" s="70">
        <v>293</v>
      </c>
      <c r="D26" s="70">
        <v>91</v>
      </c>
      <c r="E26" s="70">
        <v>24</v>
      </c>
      <c r="F26" s="70">
        <v>389</v>
      </c>
      <c r="G26" s="70">
        <v>192</v>
      </c>
      <c r="H26" s="70">
        <v>1203</v>
      </c>
      <c r="I26" s="70">
        <v>0</v>
      </c>
      <c r="J26" s="70">
        <v>760</v>
      </c>
      <c r="K26" s="70">
        <v>0</v>
      </c>
      <c r="L26" s="70">
        <v>66</v>
      </c>
      <c r="M26" s="484">
        <v>3147</v>
      </c>
    </row>
    <row r="27" spans="1:13" s="9" customFormat="1" x14ac:dyDescent="0.2">
      <c r="A27" s="69" t="s">
        <v>2641</v>
      </c>
      <c r="B27" s="70">
        <v>624938.10372302902</v>
      </c>
      <c r="C27" s="70">
        <v>3946933.9538679398</v>
      </c>
      <c r="D27" s="70">
        <v>136340.05888074014</v>
      </c>
      <c r="E27" s="70">
        <v>196345.69040929392</v>
      </c>
      <c r="F27" s="70">
        <v>504816.17630546901</v>
      </c>
      <c r="G27" s="70">
        <v>675143.2016556405</v>
      </c>
      <c r="H27" s="70">
        <v>1882959.6513727128</v>
      </c>
      <c r="I27" s="70">
        <v>0</v>
      </c>
      <c r="J27" s="70">
        <v>755158.09589642589</v>
      </c>
      <c r="K27" s="70">
        <v>0</v>
      </c>
      <c r="L27" s="70">
        <v>106668.46981579662</v>
      </c>
      <c r="M27" s="484">
        <v>8829303.4019270483</v>
      </c>
    </row>
    <row r="28" spans="1:13" s="9" customFormat="1" x14ac:dyDescent="0.2">
      <c r="A28" s="482" t="s">
        <v>1955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484"/>
    </row>
    <row r="29" spans="1:13" s="9" customFormat="1" x14ac:dyDescent="0.2">
      <c r="A29" s="69" t="s">
        <v>2640</v>
      </c>
      <c r="B29" s="70">
        <v>4065</v>
      </c>
      <c r="C29" s="70">
        <v>1002</v>
      </c>
      <c r="D29" s="70">
        <v>12</v>
      </c>
      <c r="E29" s="70">
        <v>0</v>
      </c>
      <c r="F29" s="70">
        <v>1</v>
      </c>
      <c r="G29" s="70">
        <v>13</v>
      </c>
      <c r="H29" s="70">
        <v>0</v>
      </c>
      <c r="I29" s="70">
        <v>1259</v>
      </c>
      <c r="J29" s="70">
        <v>53</v>
      </c>
      <c r="K29" s="70">
        <v>0</v>
      </c>
      <c r="L29" s="70">
        <v>708</v>
      </c>
      <c r="M29" s="484">
        <v>7113</v>
      </c>
    </row>
    <row r="30" spans="1:13" s="9" customFormat="1" ht="13.5" thickBot="1" x14ac:dyDescent="0.25">
      <c r="A30" s="69" t="s">
        <v>2641</v>
      </c>
      <c r="B30" s="70">
        <v>13532739.34214117</v>
      </c>
      <c r="C30" s="70">
        <v>7065615.942626683</v>
      </c>
      <c r="D30" s="70">
        <v>100665.04129514786</v>
      </c>
      <c r="E30" s="70">
        <v>0</v>
      </c>
      <c r="F30" s="70">
        <v>6777.2343870576387</v>
      </c>
      <c r="G30" s="70">
        <v>26121.448580987009</v>
      </c>
      <c r="H30" s="70">
        <v>0</v>
      </c>
      <c r="I30" s="70">
        <v>6074732.9320379915</v>
      </c>
      <c r="J30" s="70">
        <v>156308.64035365146</v>
      </c>
      <c r="K30" s="70">
        <v>0</v>
      </c>
      <c r="L30" s="70">
        <v>3719861.5965581192</v>
      </c>
      <c r="M30" s="484">
        <v>30682822.177980807</v>
      </c>
    </row>
    <row r="31" spans="1:13" s="9" customFormat="1" ht="12.75" customHeight="1" thickBot="1" x14ac:dyDescent="0.25">
      <c r="A31" s="728" t="s">
        <v>2647</v>
      </c>
      <c r="B31" s="729"/>
      <c r="C31" s="729"/>
      <c r="D31" s="729"/>
      <c r="E31" s="729"/>
      <c r="F31" s="729"/>
      <c r="G31" s="729"/>
      <c r="H31" s="729"/>
      <c r="I31" s="729"/>
      <c r="J31" s="729"/>
      <c r="K31" s="729"/>
      <c r="L31" s="729"/>
      <c r="M31" s="730"/>
    </row>
    <row r="32" spans="1:13" s="9" customFormat="1" x14ac:dyDescent="0.2">
      <c r="A32" s="482" t="s">
        <v>2648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483"/>
      <c r="M32" s="483"/>
    </row>
    <row r="33" spans="1:13" s="9" customFormat="1" x14ac:dyDescent="0.2">
      <c r="A33" s="69" t="s">
        <v>2640</v>
      </c>
      <c r="B33" s="70">
        <v>62869</v>
      </c>
      <c r="C33" s="70">
        <v>113425</v>
      </c>
      <c r="D33" s="70">
        <v>18093</v>
      </c>
      <c r="E33" s="70">
        <v>49203</v>
      </c>
      <c r="F33" s="70">
        <v>15541</v>
      </c>
      <c r="G33" s="70">
        <v>34658</v>
      </c>
      <c r="H33" s="70">
        <v>120053</v>
      </c>
      <c r="I33" s="70">
        <v>30518</v>
      </c>
      <c r="J33" s="70">
        <v>32765</v>
      </c>
      <c r="K33" s="70">
        <v>23529</v>
      </c>
      <c r="L33" s="70">
        <v>130646</v>
      </c>
      <c r="M33" s="484">
        <v>631300</v>
      </c>
    </row>
    <row r="34" spans="1:13" s="9" customFormat="1" x14ac:dyDescent="0.2">
      <c r="A34" s="69" t="s">
        <v>2641</v>
      </c>
      <c r="B34" s="70">
        <v>179038961.72999999</v>
      </c>
      <c r="C34" s="70">
        <v>267497725.06999999</v>
      </c>
      <c r="D34" s="70">
        <v>14511441.779999999</v>
      </c>
      <c r="E34" s="70">
        <v>231917745.13999999</v>
      </c>
      <c r="F34" s="70">
        <v>52392787.75</v>
      </c>
      <c r="G34" s="70">
        <v>58782992.520000003</v>
      </c>
      <c r="H34" s="70">
        <v>178611861.65000001</v>
      </c>
      <c r="I34" s="70">
        <v>106056232.56999999</v>
      </c>
      <c r="J34" s="70">
        <v>53770947.020000003</v>
      </c>
      <c r="K34" s="70">
        <v>42027805.409999996</v>
      </c>
      <c r="L34" s="70">
        <v>320953496.60000002</v>
      </c>
      <c r="M34" s="484">
        <v>1505561997.2399998</v>
      </c>
    </row>
    <row r="35" spans="1:13" s="9" customFormat="1" x14ac:dyDescent="0.2">
      <c r="A35" s="482" t="s">
        <v>2649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484"/>
    </row>
    <row r="36" spans="1:13" s="9" customFormat="1" x14ac:dyDescent="0.2">
      <c r="A36" s="69" t="s">
        <v>2640</v>
      </c>
      <c r="B36" s="70">
        <v>0</v>
      </c>
      <c r="C36" s="70">
        <v>29915</v>
      </c>
      <c r="D36" s="70">
        <v>0</v>
      </c>
      <c r="E36" s="70">
        <v>5219</v>
      </c>
      <c r="F36" s="70">
        <v>0</v>
      </c>
      <c r="G36" s="70">
        <v>0</v>
      </c>
      <c r="H36" s="70">
        <v>52827</v>
      </c>
      <c r="I36" s="70">
        <v>6595</v>
      </c>
      <c r="J36" s="70">
        <v>68723</v>
      </c>
      <c r="K36" s="70">
        <v>10851</v>
      </c>
      <c r="L36" s="70">
        <v>22610</v>
      </c>
      <c r="M36" s="484">
        <v>196740</v>
      </c>
    </row>
    <row r="37" spans="1:13" s="9" customFormat="1" x14ac:dyDescent="0.2">
      <c r="A37" s="69" t="s">
        <v>2641</v>
      </c>
      <c r="B37" s="70">
        <v>0</v>
      </c>
      <c r="C37" s="70">
        <v>49972559.479999997</v>
      </c>
      <c r="D37" s="70">
        <v>0</v>
      </c>
      <c r="E37" s="70">
        <v>19204695.140000001</v>
      </c>
      <c r="F37" s="70">
        <v>0</v>
      </c>
      <c r="G37" s="70">
        <v>0</v>
      </c>
      <c r="H37" s="70">
        <v>74025618.549999997</v>
      </c>
      <c r="I37" s="70">
        <v>11267597.220000001</v>
      </c>
      <c r="J37" s="70">
        <v>55726062.299999997</v>
      </c>
      <c r="K37" s="70">
        <v>14001174.220000001</v>
      </c>
      <c r="L37" s="70">
        <v>42153566.079999998</v>
      </c>
      <c r="M37" s="484">
        <v>266351272.99000001</v>
      </c>
    </row>
    <row r="38" spans="1:13" s="9" customFormat="1" x14ac:dyDescent="0.2">
      <c r="A38" s="482" t="s">
        <v>2650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484"/>
    </row>
    <row r="39" spans="1:13" s="9" customFormat="1" x14ac:dyDescent="0.2">
      <c r="A39" s="69" t="s">
        <v>2640</v>
      </c>
      <c r="B39" s="70">
        <v>37194</v>
      </c>
      <c r="C39" s="70">
        <v>14014</v>
      </c>
      <c r="D39" s="70">
        <v>24845</v>
      </c>
      <c r="E39" s="70">
        <v>4888</v>
      </c>
      <c r="F39" s="70">
        <v>0</v>
      </c>
      <c r="G39" s="70">
        <v>3312</v>
      </c>
      <c r="H39" s="70">
        <v>0</v>
      </c>
      <c r="I39" s="70">
        <v>10138</v>
      </c>
      <c r="J39" s="70">
        <v>2042</v>
      </c>
      <c r="K39" s="70">
        <v>29283</v>
      </c>
      <c r="L39" s="70">
        <v>30313</v>
      </c>
      <c r="M39" s="484">
        <v>156029</v>
      </c>
    </row>
    <row r="40" spans="1:13" s="9" customFormat="1" x14ac:dyDescent="0.2">
      <c r="A40" s="69" t="s">
        <v>2641</v>
      </c>
      <c r="B40" s="70">
        <v>130800374.04000001</v>
      </c>
      <c r="C40" s="70">
        <v>34299178.240000002</v>
      </c>
      <c r="D40" s="70">
        <v>13033063.91</v>
      </c>
      <c r="E40" s="70">
        <v>19378667.280000001</v>
      </c>
      <c r="F40" s="70">
        <v>0</v>
      </c>
      <c r="G40" s="70">
        <v>6621255.4199999999</v>
      </c>
      <c r="H40" s="70">
        <v>0</v>
      </c>
      <c r="I40" s="70">
        <v>31852003.91</v>
      </c>
      <c r="J40" s="70">
        <v>6234906.4800000004</v>
      </c>
      <c r="K40" s="70">
        <v>118366891.2</v>
      </c>
      <c r="L40" s="70">
        <v>85580941.730000004</v>
      </c>
      <c r="M40" s="484">
        <v>446167282.20999998</v>
      </c>
    </row>
    <row r="41" spans="1:13" s="9" customFormat="1" x14ac:dyDescent="0.2">
      <c r="A41" s="482" t="s">
        <v>2651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484"/>
    </row>
    <row r="42" spans="1:13" s="9" customFormat="1" x14ac:dyDescent="0.2">
      <c r="A42" s="69" t="s">
        <v>2640</v>
      </c>
      <c r="B42" s="70">
        <v>21510</v>
      </c>
      <c r="C42" s="70">
        <v>38419</v>
      </c>
      <c r="D42" s="70">
        <v>0</v>
      </c>
      <c r="E42" s="70">
        <v>0</v>
      </c>
      <c r="F42" s="70">
        <v>25239</v>
      </c>
      <c r="G42" s="70">
        <v>12685</v>
      </c>
      <c r="H42" s="70">
        <v>23275</v>
      </c>
      <c r="I42" s="70">
        <v>200</v>
      </c>
      <c r="J42" s="70">
        <v>23121</v>
      </c>
      <c r="K42" s="70">
        <v>40</v>
      </c>
      <c r="L42" s="70">
        <v>3370</v>
      </c>
      <c r="M42" s="484">
        <v>147859</v>
      </c>
    </row>
    <row r="43" spans="1:13" s="9" customFormat="1" x14ac:dyDescent="0.2">
      <c r="A43" s="69" t="s">
        <v>2641</v>
      </c>
      <c r="B43" s="70">
        <v>54875327.890000001</v>
      </c>
      <c r="C43" s="70">
        <v>125313764.78</v>
      </c>
      <c r="D43" s="70">
        <v>0</v>
      </c>
      <c r="E43" s="70">
        <v>0</v>
      </c>
      <c r="F43" s="70">
        <v>99428102.209999993</v>
      </c>
      <c r="G43" s="70">
        <v>13417864</v>
      </c>
      <c r="H43" s="70">
        <v>22673467.789999999</v>
      </c>
      <c r="I43" s="70">
        <v>339523.36</v>
      </c>
      <c r="J43" s="70">
        <v>42114042.579999998</v>
      </c>
      <c r="K43" s="70">
        <v>350956.86</v>
      </c>
      <c r="L43" s="70">
        <v>3974143.4</v>
      </c>
      <c r="M43" s="484">
        <v>362487192.87</v>
      </c>
    </row>
    <row r="44" spans="1:13" s="9" customFormat="1" x14ac:dyDescent="0.2">
      <c r="A44" s="482" t="s">
        <v>2652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484"/>
    </row>
    <row r="45" spans="1:13" s="9" customFormat="1" x14ac:dyDescent="0.2">
      <c r="A45" s="69" t="s">
        <v>2640</v>
      </c>
      <c r="B45" s="70">
        <v>0</v>
      </c>
      <c r="C45" s="70">
        <v>0</v>
      </c>
      <c r="D45" s="70">
        <v>7769</v>
      </c>
      <c r="E45" s="70">
        <v>0</v>
      </c>
      <c r="F45" s="70">
        <v>0</v>
      </c>
      <c r="G45" s="70">
        <v>1607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484">
        <v>9376</v>
      </c>
    </row>
    <row r="46" spans="1:13" s="9" customFormat="1" x14ac:dyDescent="0.2">
      <c r="A46" s="69" t="s">
        <v>2641</v>
      </c>
      <c r="B46" s="70">
        <v>0</v>
      </c>
      <c r="C46" s="70">
        <v>0</v>
      </c>
      <c r="D46" s="70">
        <v>11227412.960000001</v>
      </c>
      <c r="E46" s="70">
        <v>0</v>
      </c>
      <c r="F46" s="70">
        <v>0</v>
      </c>
      <c r="G46" s="70">
        <v>600200.39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484">
        <v>11827613.350000001</v>
      </c>
    </row>
    <row r="47" spans="1:13" s="9" customFormat="1" x14ac:dyDescent="0.2">
      <c r="A47" s="482" t="s">
        <v>2653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484"/>
    </row>
    <row r="48" spans="1:13" s="9" customFormat="1" x14ac:dyDescent="0.2">
      <c r="A48" s="69" t="s">
        <v>2640</v>
      </c>
      <c r="B48" s="70">
        <v>0</v>
      </c>
      <c r="C48" s="70">
        <v>0</v>
      </c>
      <c r="D48" s="70">
        <v>0</v>
      </c>
      <c r="E48" s="70">
        <v>0</v>
      </c>
      <c r="F48" s="70">
        <v>0</v>
      </c>
      <c r="G48" s="70">
        <v>0</v>
      </c>
      <c r="H48" s="70">
        <v>0</v>
      </c>
      <c r="I48" s="70">
        <v>0</v>
      </c>
      <c r="J48" s="70">
        <v>124</v>
      </c>
      <c r="K48" s="70">
        <v>0</v>
      </c>
      <c r="L48" s="70">
        <v>0</v>
      </c>
      <c r="M48" s="484">
        <v>124</v>
      </c>
    </row>
    <row r="49" spans="1:13" s="9" customFormat="1" ht="13.5" thickBot="1" x14ac:dyDescent="0.25">
      <c r="A49" s="69" t="s">
        <v>2641</v>
      </c>
      <c r="B49" s="70">
        <v>0</v>
      </c>
      <c r="C49" s="70">
        <v>0</v>
      </c>
      <c r="D49" s="70">
        <v>0</v>
      </c>
      <c r="E49" s="70">
        <v>0</v>
      </c>
      <c r="F49" s="70">
        <v>0</v>
      </c>
      <c r="G49" s="70">
        <v>0</v>
      </c>
      <c r="H49" s="70">
        <v>0</v>
      </c>
      <c r="I49" s="70">
        <v>0</v>
      </c>
      <c r="J49" s="70">
        <v>94608.99</v>
      </c>
      <c r="K49" s="70">
        <v>0</v>
      </c>
      <c r="L49" s="70">
        <v>0</v>
      </c>
      <c r="M49" s="484">
        <v>94608.99</v>
      </c>
    </row>
    <row r="50" spans="1:13" s="9" customFormat="1" ht="13.5" thickBot="1" x14ac:dyDescent="0.25">
      <c r="A50" s="728" t="s">
        <v>2654</v>
      </c>
      <c r="B50" s="729"/>
      <c r="C50" s="729"/>
      <c r="D50" s="729"/>
      <c r="E50" s="729"/>
      <c r="F50" s="729"/>
      <c r="G50" s="729"/>
      <c r="H50" s="729"/>
      <c r="I50" s="729"/>
      <c r="J50" s="729"/>
      <c r="K50" s="729"/>
      <c r="L50" s="729"/>
      <c r="M50" s="730"/>
    </row>
    <row r="51" spans="1:13" s="9" customFormat="1" x14ac:dyDescent="0.2">
      <c r="A51" s="482" t="s">
        <v>1956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483"/>
      <c r="M51" s="483"/>
    </row>
    <row r="52" spans="1:13" s="9" customFormat="1" x14ac:dyDescent="0.2">
      <c r="A52" s="69" t="s">
        <v>2640</v>
      </c>
      <c r="B52" s="70">
        <v>53319</v>
      </c>
      <c r="C52" s="70">
        <v>86620</v>
      </c>
      <c r="D52" s="70">
        <v>14711</v>
      </c>
      <c r="E52" s="70">
        <v>19495</v>
      </c>
      <c r="F52" s="70">
        <v>13881</v>
      </c>
      <c r="G52" s="70">
        <v>31309</v>
      </c>
      <c r="H52" s="70">
        <v>105684</v>
      </c>
      <c r="I52" s="70">
        <v>27338</v>
      </c>
      <c r="J52" s="70">
        <v>44692</v>
      </c>
      <c r="K52" s="70">
        <v>22671</v>
      </c>
      <c r="L52" s="70">
        <v>95137</v>
      </c>
      <c r="M52" s="484">
        <v>514857</v>
      </c>
    </row>
    <row r="53" spans="1:13" s="9" customFormat="1" x14ac:dyDescent="0.2">
      <c r="A53" s="69" t="s">
        <v>2641</v>
      </c>
      <c r="B53" s="70">
        <v>176809074.50332341</v>
      </c>
      <c r="C53" s="70">
        <v>231648548.10000002</v>
      </c>
      <c r="D53" s="70">
        <v>12213803.22173072</v>
      </c>
      <c r="E53" s="70">
        <v>88911733.967749417</v>
      </c>
      <c r="F53" s="70">
        <v>53399338.353553675</v>
      </c>
      <c r="G53" s="70">
        <v>49903005.410000004</v>
      </c>
      <c r="H53" s="70">
        <v>163322733.71000001</v>
      </c>
      <c r="I53" s="70">
        <v>103611281.15765835</v>
      </c>
      <c r="J53" s="70">
        <v>62197403.350000001</v>
      </c>
      <c r="K53" s="70">
        <v>59066375.659999996</v>
      </c>
      <c r="L53" s="70">
        <v>234138414.08999997</v>
      </c>
      <c r="M53" s="484">
        <v>1235221711.5240157</v>
      </c>
    </row>
    <row r="54" spans="1:13" s="9" customFormat="1" x14ac:dyDescent="0.2">
      <c r="A54" s="482" t="s">
        <v>1957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484"/>
    </row>
    <row r="55" spans="1:13" s="9" customFormat="1" x14ac:dyDescent="0.2">
      <c r="A55" s="69" t="s">
        <v>2640</v>
      </c>
      <c r="B55" s="70">
        <v>15248</v>
      </c>
      <c r="C55" s="70">
        <v>29257</v>
      </c>
      <c r="D55" s="70">
        <v>10517</v>
      </c>
      <c r="E55" s="70">
        <v>16094</v>
      </c>
      <c r="F55" s="70">
        <v>6828</v>
      </c>
      <c r="G55" s="70">
        <v>4982</v>
      </c>
      <c r="H55" s="70">
        <v>25603</v>
      </c>
      <c r="I55" s="70">
        <v>6032</v>
      </c>
      <c r="J55" s="70">
        <v>24634</v>
      </c>
      <c r="K55" s="70">
        <v>13458</v>
      </c>
      <c r="L55" s="70">
        <v>25881</v>
      </c>
      <c r="M55" s="484">
        <v>178534</v>
      </c>
    </row>
    <row r="56" spans="1:13" s="9" customFormat="1" x14ac:dyDescent="0.2">
      <c r="A56" s="69" t="s">
        <v>2641</v>
      </c>
      <c r="B56" s="70">
        <v>42290959.39480488</v>
      </c>
      <c r="C56" s="70">
        <v>79037859.200000018</v>
      </c>
      <c r="D56" s="70">
        <v>8211280.6075889189</v>
      </c>
      <c r="E56" s="70">
        <v>73401397.014562547</v>
      </c>
      <c r="F56" s="70">
        <v>25509884.451570902</v>
      </c>
      <c r="G56" s="70">
        <v>7829171.5199999986</v>
      </c>
      <c r="H56" s="70">
        <v>35366300.159999996</v>
      </c>
      <c r="I56" s="70">
        <v>14925545.816231422</v>
      </c>
      <c r="J56" s="70">
        <v>34249597.270000003</v>
      </c>
      <c r="K56" s="70">
        <v>41073947.189999998</v>
      </c>
      <c r="L56" s="70">
        <v>66820373.569999985</v>
      </c>
      <c r="M56" s="484">
        <v>428716316.19475871</v>
      </c>
    </row>
    <row r="57" spans="1:13" s="9" customFormat="1" x14ac:dyDescent="0.2">
      <c r="A57" s="482" t="s">
        <v>1958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484"/>
    </row>
    <row r="58" spans="1:13" s="9" customFormat="1" x14ac:dyDescent="0.2">
      <c r="A58" s="69" t="s">
        <v>2640</v>
      </c>
      <c r="B58" s="70">
        <v>19146</v>
      </c>
      <c r="C58" s="70">
        <v>31488</v>
      </c>
      <c r="D58" s="70">
        <v>8065</v>
      </c>
      <c r="E58" s="70">
        <v>12746</v>
      </c>
      <c r="F58" s="70">
        <v>8041</v>
      </c>
      <c r="G58" s="70">
        <v>6119</v>
      </c>
      <c r="H58" s="70">
        <v>26735</v>
      </c>
      <c r="I58" s="70">
        <v>5617</v>
      </c>
      <c r="J58" s="70">
        <v>20751</v>
      </c>
      <c r="K58" s="70">
        <v>10122</v>
      </c>
      <c r="L58" s="70">
        <v>35554</v>
      </c>
      <c r="M58" s="484">
        <v>184384</v>
      </c>
    </row>
    <row r="59" spans="1:13" s="9" customFormat="1" x14ac:dyDescent="0.2">
      <c r="A59" s="69" t="s">
        <v>2641</v>
      </c>
      <c r="B59" s="70">
        <v>60258972.443659358</v>
      </c>
      <c r="C59" s="70">
        <v>65622998.270000018</v>
      </c>
      <c r="D59" s="70">
        <v>7111374.2478200952</v>
      </c>
      <c r="E59" s="70">
        <v>58130000.282355778</v>
      </c>
      <c r="F59" s="70">
        <v>30103060.006805506</v>
      </c>
      <c r="G59" s="70">
        <v>8406804.0299999993</v>
      </c>
      <c r="H59" s="70">
        <v>31632301.440000001</v>
      </c>
      <c r="I59" s="70">
        <v>12199869.857407093</v>
      </c>
      <c r="J59" s="70">
        <v>23380291.57</v>
      </c>
      <c r="K59" s="70">
        <v>30921662.540000003</v>
      </c>
      <c r="L59" s="70">
        <v>79840591.36999999</v>
      </c>
      <c r="M59" s="484">
        <v>407607926.05804789</v>
      </c>
    </row>
    <row r="60" spans="1:13" s="9" customFormat="1" x14ac:dyDescent="0.2">
      <c r="A60" s="482" t="s">
        <v>1959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484"/>
    </row>
    <row r="61" spans="1:13" s="9" customFormat="1" x14ac:dyDescent="0.2">
      <c r="A61" s="69" t="s">
        <v>2640</v>
      </c>
      <c r="B61" s="70">
        <v>15888</v>
      </c>
      <c r="C61" s="70">
        <v>23518</v>
      </c>
      <c r="D61" s="70">
        <v>7155</v>
      </c>
      <c r="E61" s="70">
        <v>6723</v>
      </c>
      <c r="F61" s="70">
        <v>7536</v>
      </c>
      <c r="G61" s="70">
        <v>6511</v>
      </c>
      <c r="H61" s="70">
        <v>25004</v>
      </c>
      <c r="I61" s="70">
        <v>5225</v>
      </c>
      <c r="J61" s="70">
        <v>15630</v>
      </c>
      <c r="K61" s="70">
        <v>8068</v>
      </c>
      <c r="L61" s="70">
        <v>16209</v>
      </c>
      <c r="M61" s="484">
        <v>137467</v>
      </c>
    </row>
    <row r="62" spans="1:13" s="9" customFormat="1" x14ac:dyDescent="0.2">
      <c r="A62" s="69" t="s">
        <v>2641</v>
      </c>
      <c r="B62" s="70">
        <v>48507528.350107178</v>
      </c>
      <c r="C62" s="70">
        <v>50571484.500000007</v>
      </c>
      <c r="D62" s="70">
        <v>3947108.8427488436</v>
      </c>
      <c r="E62" s="70">
        <v>30662263.574903596</v>
      </c>
      <c r="F62" s="70">
        <v>27971405.80437037</v>
      </c>
      <c r="G62" s="70">
        <v>9469064.9900000002</v>
      </c>
      <c r="H62" s="70">
        <v>30751137.060000002</v>
      </c>
      <c r="I62" s="70">
        <v>12560043.638518594</v>
      </c>
      <c r="J62" s="70">
        <v>14689206.479999999</v>
      </c>
      <c r="K62" s="70">
        <v>18184914.469999999</v>
      </c>
      <c r="L62" s="70">
        <v>42047023.409999989</v>
      </c>
      <c r="M62" s="484">
        <v>289361181.12064856</v>
      </c>
    </row>
    <row r="63" spans="1:13" s="9" customFormat="1" x14ac:dyDescent="0.2">
      <c r="A63" s="482" t="s">
        <v>1960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484"/>
    </row>
    <row r="64" spans="1:13" s="9" customFormat="1" x14ac:dyDescent="0.2">
      <c r="A64" s="69" t="s">
        <v>2640</v>
      </c>
      <c r="B64" s="70">
        <v>11980</v>
      </c>
      <c r="C64" s="70">
        <v>15523</v>
      </c>
      <c r="D64" s="70">
        <v>5272</v>
      </c>
      <c r="E64" s="70">
        <v>3115</v>
      </c>
      <c r="F64" s="70">
        <v>2242</v>
      </c>
      <c r="G64" s="70">
        <v>1403</v>
      </c>
      <c r="H64" s="70">
        <v>6748</v>
      </c>
      <c r="I64" s="70">
        <v>1648</v>
      </c>
      <c r="J64" s="70">
        <v>9072</v>
      </c>
      <c r="K64" s="70">
        <v>6182</v>
      </c>
      <c r="L64" s="70">
        <v>9229</v>
      </c>
      <c r="M64" s="484">
        <v>72414</v>
      </c>
    </row>
    <row r="65" spans="1:13" s="9" customFormat="1" x14ac:dyDescent="0.2">
      <c r="A65" s="69" t="s">
        <v>2641</v>
      </c>
      <c r="B65" s="70">
        <v>24608584.819484532</v>
      </c>
      <c r="C65" s="70">
        <v>30749263.650000002</v>
      </c>
      <c r="D65" s="70">
        <v>3497547.0363786258</v>
      </c>
      <c r="E65" s="70">
        <v>14206554.4430563</v>
      </c>
      <c r="F65" s="70">
        <v>5690372.2788495263</v>
      </c>
      <c r="G65" s="70">
        <v>1608257.92</v>
      </c>
      <c r="H65" s="70">
        <v>7382746.0500000007</v>
      </c>
      <c r="I65" s="70">
        <v>3180652.1515051951</v>
      </c>
      <c r="J65" s="70">
        <v>10866890.560000001</v>
      </c>
      <c r="K65" s="70">
        <v>17582542.32</v>
      </c>
      <c r="L65" s="70">
        <v>18665115.920000002</v>
      </c>
      <c r="M65" s="484">
        <v>138038527.14927417</v>
      </c>
    </row>
    <row r="66" spans="1:13" s="9" customFormat="1" x14ac:dyDescent="0.2">
      <c r="A66" s="482" t="s">
        <v>1961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484"/>
    </row>
    <row r="67" spans="1:13" s="9" customFormat="1" x14ac:dyDescent="0.2">
      <c r="A67" s="69" t="s">
        <v>2640</v>
      </c>
      <c r="B67" s="70">
        <v>3554</v>
      </c>
      <c r="C67" s="70">
        <v>4905</v>
      </c>
      <c r="D67" s="70">
        <v>2204</v>
      </c>
      <c r="E67" s="70">
        <v>845</v>
      </c>
      <c r="F67" s="70">
        <v>1639</v>
      </c>
      <c r="G67" s="70">
        <v>1533</v>
      </c>
      <c r="H67" s="70">
        <v>3947</v>
      </c>
      <c r="I67" s="70">
        <v>1187</v>
      </c>
      <c r="J67" s="70">
        <v>5323</v>
      </c>
      <c r="K67" s="70">
        <v>1564</v>
      </c>
      <c r="L67" s="70">
        <v>2771</v>
      </c>
      <c r="M67" s="484">
        <v>29472</v>
      </c>
    </row>
    <row r="68" spans="1:13" s="9" customFormat="1" x14ac:dyDescent="0.2">
      <c r="A68" s="69" t="s">
        <v>2641</v>
      </c>
      <c r="B68" s="70">
        <v>7621527.9921243936</v>
      </c>
      <c r="C68" s="70">
        <v>11310596.380000001</v>
      </c>
      <c r="D68" s="70">
        <v>1803560.9503195193</v>
      </c>
      <c r="E68" s="70">
        <v>3854209.6514617093</v>
      </c>
      <c r="F68" s="70">
        <v>4748689.4366940837</v>
      </c>
      <c r="G68" s="70">
        <v>1793126.37</v>
      </c>
      <c r="H68" s="70">
        <v>4473356.9000000004</v>
      </c>
      <c r="I68" s="70">
        <v>2312354.30697252</v>
      </c>
      <c r="J68" s="70">
        <v>5694913.1100000003</v>
      </c>
      <c r="K68" s="70">
        <v>2633810.02</v>
      </c>
      <c r="L68" s="70">
        <v>6965915.8099999987</v>
      </c>
      <c r="M68" s="484">
        <v>53212060.927572235</v>
      </c>
    </row>
    <row r="69" spans="1:13" s="9" customFormat="1" x14ac:dyDescent="0.2">
      <c r="A69" s="482" t="s">
        <v>1962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484"/>
    </row>
    <row r="70" spans="1:13" s="9" customFormat="1" x14ac:dyDescent="0.2">
      <c r="A70" s="69" t="s">
        <v>2640</v>
      </c>
      <c r="B70" s="70">
        <v>2438</v>
      </c>
      <c r="C70" s="70">
        <v>4462</v>
      </c>
      <c r="D70" s="70">
        <v>2783</v>
      </c>
      <c r="E70" s="70">
        <v>292</v>
      </c>
      <c r="F70" s="70">
        <v>613</v>
      </c>
      <c r="G70" s="70">
        <v>405</v>
      </c>
      <c r="H70" s="70">
        <v>2434</v>
      </c>
      <c r="I70" s="70">
        <v>404</v>
      </c>
      <c r="J70" s="70">
        <v>6673</v>
      </c>
      <c r="K70" s="70">
        <v>1638</v>
      </c>
      <c r="L70" s="70">
        <v>2158</v>
      </c>
      <c r="M70" s="484">
        <v>24300</v>
      </c>
    </row>
    <row r="71" spans="1:13" s="9" customFormat="1" ht="13.5" thickBot="1" x14ac:dyDescent="0.25">
      <c r="A71" s="67" t="s">
        <v>2641</v>
      </c>
      <c r="B71" s="112">
        <v>4618016.1564962249</v>
      </c>
      <c r="C71" s="112">
        <v>8142477.4699999997</v>
      </c>
      <c r="D71" s="112">
        <v>1987243.7434132795</v>
      </c>
      <c r="E71" s="112">
        <v>1334948.625910592</v>
      </c>
      <c r="F71" s="112">
        <v>4398139.6281559123</v>
      </c>
      <c r="G71" s="112">
        <v>412882.09</v>
      </c>
      <c r="H71" s="112">
        <v>2382372.67</v>
      </c>
      <c r="I71" s="112">
        <v>725610.13170681265</v>
      </c>
      <c r="J71" s="112">
        <v>6862265.0300000003</v>
      </c>
      <c r="K71" s="112">
        <v>5283575.49</v>
      </c>
      <c r="L71" s="112">
        <v>4184713.64</v>
      </c>
      <c r="M71" s="112">
        <v>40332244.67568282</v>
      </c>
    </row>
    <row r="72" spans="1:13" s="9" customFormat="1" x14ac:dyDescent="0.2">
      <c r="A72" s="164" t="s">
        <v>2606</v>
      </c>
    </row>
    <row r="73" spans="1:13" s="9" customFormat="1" x14ac:dyDescent="0.2"/>
    <row r="74" spans="1:13" s="9" customFormat="1" x14ac:dyDescent="0.2"/>
    <row r="75" spans="1:13" s="9" customFormat="1" x14ac:dyDescent="0.2"/>
    <row r="76" spans="1:13" s="9" customFormat="1" x14ac:dyDescent="0.2"/>
    <row r="77" spans="1:13" s="9" customFormat="1" x14ac:dyDescent="0.2"/>
    <row r="78" spans="1:13" s="9" customFormat="1" x14ac:dyDescent="0.2"/>
    <row r="79" spans="1:13" s="9" customFormat="1" x14ac:dyDescent="0.2"/>
    <row r="80" spans="1:13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</sheetData>
  <mergeCells count="5">
    <mergeCell ref="A50:M50"/>
    <mergeCell ref="A31:M31"/>
    <mergeCell ref="A9:M9"/>
    <mergeCell ref="A5:F6"/>
    <mergeCell ref="G5:M6"/>
  </mergeCells>
  <phoneticPr fontId="2" type="noConversion"/>
  <conditionalFormatting sqref="B8:M8">
    <cfRule type="expression" dxfId="8" priority="1" stopIfTrue="1">
      <formula>$AA8=1</formula>
    </cfRule>
  </conditionalFormatting>
  <hyperlinks>
    <hyperlink ref="A1" location="ICINDEKILER!A1" display="İçindekiler"/>
    <hyperlink ref="A2" location="CONTENTS!A1" display="Contents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showGridLines="0" workbookViewId="0">
      <selection activeCell="A3" sqref="A3"/>
    </sheetView>
  </sheetViews>
  <sheetFormatPr defaultRowHeight="12.75" x14ac:dyDescent="0.2"/>
  <cols>
    <col min="1" max="1" width="18.5703125" style="2" customWidth="1"/>
    <col min="2" max="2" width="11.28515625" style="2" customWidth="1"/>
    <col min="3" max="3" width="12.5703125" style="2" bestFit="1" customWidth="1"/>
    <col min="4" max="4" width="13.85546875" style="2" bestFit="1" customWidth="1"/>
    <col min="5" max="5" width="11.85546875" style="2" bestFit="1" customWidth="1"/>
    <col min="6" max="6" width="12.7109375" style="2" bestFit="1" customWidth="1"/>
    <col min="7" max="7" width="15" style="9" bestFit="1" customWidth="1"/>
    <col min="8" max="8" width="10.85546875" style="2" customWidth="1"/>
    <col min="9" max="9" width="11.5703125" style="2" customWidth="1"/>
    <col min="10" max="10" width="13.85546875" style="2" customWidth="1"/>
    <col min="11" max="11" width="11.5703125" style="2" customWidth="1"/>
    <col min="12" max="12" width="12.28515625" style="2" bestFit="1" customWidth="1"/>
    <col min="13" max="16384" width="9.140625" style="2"/>
  </cols>
  <sheetData>
    <row r="1" spans="1:12" x14ac:dyDescent="0.2">
      <c r="A1" s="519" t="s">
        <v>185</v>
      </c>
    </row>
    <row r="2" spans="1:12" x14ac:dyDescent="0.2">
      <c r="A2" s="519" t="s">
        <v>2786</v>
      </c>
    </row>
    <row r="3" spans="1:12" x14ac:dyDescent="0.2">
      <c r="A3" s="1" t="s">
        <v>1872</v>
      </c>
      <c r="L3" s="177" t="s">
        <v>1873</v>
      </c>
    </row>
    <row r="5" spans="1:12" x14ac:dyDescent="0.2">
      <c r="A5" s="731" t="s">
        <v>2484</v>
      </c>
      <c r="B5" s="731"/>
      <c r="C5" s="731"/>
      <c r="D5" s="731"/>
      <c r="E5" s="731"/>
      <c r="F5" s="731"/>
      <c r="G5" s="732" t="s">
        <v>2778</v>
      </c>
      <c r="H5" s="732"/>
      <c r="I5" s="732"/>
      <c r="J5" s="732"/>
      <c r="K5" s="732"/>
      <c r="L5" s="732"/>
    </row>
    <row r="6" spans="1:12" x14ac:dyDescent="0.2">
      <c r="A6" s="731"/>
      <c r="B6" s="731"/>
      <c r="C6" s="731"/>
      <c r="D6" s="731"/>
      <c r="E6" s="731"/>
      <c r="F6" s="731"/>
      <c r="G6" s="732"/>
      <c r="H6" s="732"/>
      <c r="I6" s="732"/>
      <c r="J6" s="732"/>
      <c r="K6" s="732"/>
      <c r="L6" s="732"/>
    </row>
    <row r="7" spans="1:12" ht="13.5" thickBot="1" x14ac:dyDescent="0.25">
      <c r="A7" s="1"/>
      <c r="B7" s="485"/>
      <c r="C7" s="485"/>
      <c r="D7" s="485"/>
      <c r="E7" s="485"/>
      <c r="F7" s="485"/>
      <c r="L7" s="14" t="s">
        <v>2637</v>
      </c>
    </row>
    <row r="8" spans="1:12" s="489" customFormat="1" ht="63" thickBot="1" x14ac:dyDescent="0.25">
      <c r="A8" s="486" t="s">
        <v>2655</v>
      </c>
      <c r="B8" s="487" t="s">
        <v>2656</v>
      </c>
      <c r="C8" s="487" t="s">
        <v>2657</v>
      </c>
      <c r="D8" s="487" t="s">
        <v>2658</v>
      </c>
      <c r="E8" s="487" t="s">
        <v>2659</v>
      </c>
      <c r="F8" s="488" t="s">
        <v>2660</v>
      </c>
      <c r="G8" s="486" t="s">
        <v>2655</v>
      </c>
      <c r="H8" s="487" t="s">
        <v>2656</v>
      </c>
      <c r="I8" s="487" t="s">
        <v>2657</v>
      </c>
      <c r="J8" s="487" t="s">
        <v>2658</v>
      </c>
      <c r="K8" s="487" t="s">
        <v>2659</v>
      </c>
      <c r="L8" s="488" t="s">
        <v>2660</v>
      </c>
    </row>
    <row r="9" spans="1:12" ht="12.75" customHeight="1" x14ac:dyDescent="0.2">
      <c r="A9" s="490" t="s">
        <v>1963</v>
      </c>
      <c r="B9" s="491">
        <v>360896</v>
      </c>
      <c r="C9" s="491">
        <v>261741</v>
      </c>
      <c r="D9" s="491">
        <v>249960</v>
      </c>
      <c r="E9" s="492">
        <f t="shared" ref="E9:E49" si="0">D9/B9*100</f>
        <v>69.260950523142412</v>
      </c>
      <c r="F9" s="491">
        <v>31158439</v>
      </c>
      <c r="G9" s="493" t="s">
        <v>1964</v>
      </c>
      <c r="H9" s="494">
        <v>812126</v>
      </c>
      <c r="I9" s="494">
        <v>664803</v>
      </c>
      <c r="J9" s="494">
        <v>633819</v>
      </c>
      <c r="K9" s="495">
        <f t="shared" ref="K9:K49" si="1">J9/H9*100</f>
        <v>78.04441675306542</v>
      </c>
      <c r="L9" s="494">
        <v>91241435</v>
      </c>
    </row>
    <row r="10" spans="1:12" ht="12.75" customHeight="1" x14ac:dyDescent="0.2">
      <c r="A10" s="493" t="s">
        <v>1965</v>
      </c>
      <c r="B10" s="494">
        <v>48106</v>
      </c>
      <c r="C10" s="494">
        <v>34826</v>
      </c>
      <c r="D10" s="494">
        <v>33680</v>
      </c>
      <c r="E10" s="495">
        <f t="shared" si="0"/>
        <v>70.012056708102946</v>
      </c>
      <c r="F10" s="494">
        <v>3884601</v>
      </c>
      <c r="G10" s="493" t="s">
        <v>1966</v>
      </c>
      <c r="H10" s="494">
        <v>36901</v>
      </c>
      <c r="I10" s="494">
        <v>31547</v>
      </c>
      <c r="J10" s="494">
        <v>30196</v>
      </c>
      <c r="K10" s="495">
        <f t="shared" si="1"/>
        <v>81.829760711091836</v>
      </c>
      <c r="L10" s="494">
        <v>3604585</v>
      </c>
    </row>
    <row r="11" spans="1:12" ht="12.75" customHeight="1" x14ac:dyDescent="0.2">
      <c r="A11" s="493" t="s">
        <v>1967</v>
      </c>
      <c r="B11" s="494">
        <v>118275</v>
      </c>
      <c r="C11" s="494">
        <v>74903</v>
      </c>
      <c r="D11" s="494">
        <v>72442</v>
      </c>
      <c r="E11" s="495">
        <f t="shared" si="0"/>
        <v>61.248784612132745</v>
      </c>
      <c r="F11" s="494">
        <v>8507789</v>
      </c>
      <c r="G11" s="493" t="s">
        <v>1968</v>
      </c>
      <c r="H11" s="494">
        <v>50580</v>
      </c>
      <c r="I11" s="494">
        <v>30524</v>
      </c>
      <c r="J11" s="494">
        <v>29505</v>
      </c>
      <c r="K11" s="495">
        <f t="shared" si="1"/>
        <v>58.333333333333336</v>
      </c>
      <c r="L11" s="494">
        <v>3076266</v>
      </c>
    </row>
    <row r="12" spans="1:12" ht="12.75" customHeight="1" x14ac:dyDescent="0.2">
      <c r="A12" s="493" t="s">
        <v>1969</v>
      </c>
      <c r="B12" s="494">
        <v>19484</v>
      </c>
      <c r="C12" s="494">
        <v>13392</v>
      </c>
      <c r="D12" s="494">
        <v>12752</v>
      </c>
      <c r="E12" s="495">
        <f t="shared" si="0"/>
        <v>65.448573188257029</v>
      </c>
      <c r="F12" s="494">
        <v>1925522</v>
      </c>
      <c r="G12" s="493" t="s">
        <v>1970</v>
      </c>
      <c r="H12" s="494">
        <v>23503</v>
      </c>
      <c r="I12" s="494">
        <v>13827</v>
      </c>
      <c r="J12" s="494">
        <v>13289</v>
      </c>
      <c r="K12" s="495">
        <f t="shared" si="1"/>
        <v>56.54171807854317</v>
      </c>
      <c r="L12" s="494">
        <v>1663183</v>
      </c>
    </row>
    <row r="13" spans="1:12" ht="12.75" customHeight="1" x14ac:dyDescent="0.2">
      <c r="A13" s="493" t="s">
        <v>1971</v>
      </c>
      <c r="B13" s="494">
        <v>55358</v>
      </c>
      <c r="C13" s="494">
        <v>37815</v>
      </c>
      <c r="D13" s="494">
        <v>36154</v>
      </c>
      <c r="E13" s="495">
        <f t="shared" si="0"/>
        <v>65.309440369955567</v>
      </c>
      <c r="F13" s="494">
        <v>4447150</v>
      </c>
      <c r="G13" s="493" t="s">
        <v>1972</v>
      </c>
      <c r="H13" s="494">
        <v>69244</v>
      </c>
      <c r="I13" s="494">
        <v>49928</v>
      </c>
      <c r="J13" s="494">
        <v>48571</v>
      </c>
      <c r="K13" s="495">
        <f t="shared" si="1"/>
        <v>70.144705678470331</v>
      </c>
      <c r="L13" s="494">
        <v>5132216</v>
      </c>
    </row>
    <row r="14" spans="1:12" ht="12.75" customHeight="1" x14ac:dyDescent="0.2">
      <c r="A14" s="493" t="s">
        <v>1973</v>
      </c>
      <c r="B14" s="494">
        <v>59656</v>
      </c>
      <c r="C14" s="494">
        <v>43160</v>
      </c>
      <c r="D14" s="494">
        <v>41756</v>
      </c>
      <c r="E14" s="495">
        <f t="shared" si="0"/>
        <v>69.994635912565371</v>
      </c>
      <c r="F14" s="494">
        <v>4607668</v>
      </c>
      <c r="G14" s="493" t="s">
        <v>1974</v>
      </c>
      <c r="H14" s="494">
        <v>193819</v>
      </c>
      <c r="I14" s="494">
        <v>163447</v>
      </c>
      <c r="J14" s="494">
        <v>156671</v>
      </c>
      <c r="K14" s="495">
        <f t="shared" si="1"/>
        <v>80.833664398227214</v>
      </c>
      <c r="L14" s="494">
        <v>20839215</v>
      </c>
    </row>
    <row r="15" spans="1:12" ht="12.75" customHeight="1" x14ac:dyDescent="0.2">
      <c r="A15" s="493" t="s">
        <v>706</v>
      </c>
      <c r="B15" s="494">
        <v>1085151</v>
      </c>
      <c r="C15" s="494">
        <v>1013015</v>
      </c>
      <c r="D15" s="494">
        <v>955593</v>
      </c>
      <c r="E15" s="495">
        <f t="shared" si="0"/>
        <v>88.060832086963018</v>
      </c>
      <c r="F15" s="494">
        <v>141849843</v>
      </c>
      <c r="G15" s="493" t="s">
        <v>1975</v>
      </c>
      <c r="H15" s="494">
        <v>27911</v>
      </c>
      <c r="I15" s="494">
        <v>21014</v>
      </c>
      <c r="J15" s="494">
        <v>20069</v>
      </c>
      <c r="K15" s="495">
        <f t="shared" si="1"/>
        <v>71.903550571459292</v>
      </c>
      <c r="L15" s="494">
        <v>2412511</v>
      </c>
    </row>
    <row r="16" spans="1:12" ht="12.75" customHeight="1" x14ac:dyDescent="0.2">
      <c r="A16" s="493" t="s">
        <v>1976</v>
      </c>
      <c r="B16" s="494">
        <v>560108</v>
      </c>
      <c r="C16" s="494">
        <v>411814</v>
      </c>
      <c r="D16" s="494">
        <v>397749</v>
      </c>
      <c r="E16" s="495">
        <f t="shared" si="0"/>
        <v>71.012911795582284</v>
      </c>
      <c r="F16" s="494">
        <v>49368914</v>
      </c>
      <c r="G16" s="493" t="s">
        <v>1977</v>
      </c>
      <c r="H16" s="494">
        <v>65757</v>
      </c>
      <c r="I16" s="494">
        <v>43733</v>
      </c>
      <c r="J16" s="494">
        <v>42471</v>
      </c>
      <c r="K16" s="495">
        <f t="shared" si="1"/>
        <v>64.587800538345732</v>
      </c>
      <c r="L16" s="494">
        <v>4502302</v>
      </c>
    </row>
    <row r="17" spans="1:12" ht="12.75" customHeight="1" x14ac:dyDescent="0.2">
      <c r="A17" s="493" t="s">
        <v>1978</v>
      </c>
      <c r="B17" s="494">
        <v>7453</v>
      </c>
      <c r="C17" s="494">
        <v>5141</v>
      </c>
      <c r="D17" s="494">
        <v>4946</v>
      </c>
      <c r="E17" s="495">
        <f t="shared" si="0"/>
        <v>66.362538575070445</v>
      </c>
      <c r="F17" s="494">
        <v>553555</v>
      </c>
      <c r="G17" s="493" t="s">
        <v>1979</v>
      </c>
      <c r="H17" s="494">
        <v>32345</v>
      </c>
      <c r="I17" s="494">
        <v>24233</v>
      </c>
      <c r="J17" s="494">
        <v>23086</v>
      </c>
      <c r="K17" s="495">
        <f t="shared" si="1"/>
        <v>71.374246405936006</v>
      </c>
      <c r="L17" s="494">
        <v>2684040</v>
      </c>
    </row>
    <row r="18" spans="1:12" ht="12.75" customHeight="1" x14ac:dyDescent="0.2">
      <c r="A18" s="493" t="s">
        <v>1980</v>
      </c>
      <c r="B18" s="494">
        <v>18678</v>
      </c>
      <c r="C18" s="494">
        <v>16642</v>
      </c>
      <c r="D18" s="494">
        <v>15994</v>
      </c>
      <c r="E18" s="495">
        <f t="shared" si="0"/>
        <v>85.630153121319196</v>
      </c>
      <c r="F18" s="494">
        <v>2474494</v>
      </c>
      <c r="G18" s="493" t="s">
        <v>1981</v>
      </c>
      <c r="H18" s="494">
        <v>21674</v>
      </c>
      <c r="I18" s="494">
        <v>12354</v>
      </c>
      <c r="J18" s="494">
        <v>11975</v>
      </c>
      <c r="K18" s="495">
        <f t="shared" si="1"/>
        <v>55.250530589646587</v>
      </c>
      <c r="L18" s="494">
        <v>858642</v>
      </c>
    </row>
    <row r="19" spans="1:12" ht="12.75" customHeight="1" x14ac:dyDescent="0.2">
      <c r="A19" s="493" t="s">
        <v>1982</v>
      </c>
      <c r="B19" s="494">
        <v>238211</v>
      </c>
      <c r="C19" s="494">
        <v>161190</v>
      </c>
      <c r="D19" s="494">
        <v>156323</v>
      </c>
      <c r="E19" s="495">
        <f t="shared" si="0"/>
        <v>65.623753730936016</v>
      </c>
      <c r="F19" s="494">
        <v>18686384</v>
      </c>
      <c r="G19" s="493" t="s">
        <v>1983</v>
      </c>
      <c r="H19" s="494">
        <v>173697</v>
      </c>
      <c r="I19" s="494">
        <v>149173</v>
      </c>
      <c r="J19" s="494">
        <v>143003</v>
      </c>
      <c r="K19" s="495">
        <f t="shared" si="1"/>
        <v>82.328998198011476</v>
      </c>
      <c r="L19" s="494">
        <v>21078881</v>
      </c>
    </row>
    <row r="20" spans="1:12" ht="12.75" customHeight="1" x14ac:dyDescent="0.2">
      <c r="A20" s="493" t="s">
        <v>1984</v>
      </c>
      <c r="B20" s="494">
        <v>261922</v>
      </c>
      <c r="C20" s="494">
        <v>170743</v>
      </c>
      <c r="D20" s="494">
        <v>165228</v>
      </c>
      <c r="E20" s="495">
        <f t="shared" si="0"/>
        <v>63.082902543505313</v>
      </c>
      <c r="F20" s="494">
        <v>18802976</v>
      </c>
      <c r="G20" s="493" t="s">
        <v>1985</v>
      </c>
      <c r="H20" s="494">
        <v>385632</v>
      </c>
      <c r="I20" s="494">
        <v>270485</v>
      </c>
      <c r="J20" s="494">
        <v>259170</v>
      </c>
      <c r="K20" s="495">
        <f t="shared" si="1"/>
        <v>67.206559621608164</v>
      </c>
      <c r="L20" s="494">
        <v>34959198</v>
      </c>
    </row>
    <row r="21" spans="1:12" ht="12.75" customHeight="1" x14ac:dyDescent="0.2">
      <c r="A21" s="493" t="s">
        <v>1986</v>
      </c>
      <c r="B21" s="494">
        <v>25277</v>
      </c>
      <c r="C21" s="494">
        <v>21505</v>
      </c>
      <c r="D21" s="494">
        <v>20756</v>
      </c>
      <c r="E21" s="495">
        <f t="shared" si="0"/>
        <v>82.114174941646553</v>
      </c>
      <c r="F21" s="494">
        <v>2469564</v>
      </c>
      <c r="G21" s="493" t="s">
        <v>1987</v>
      </c>
      <c r="H21" s="494">
        <v>121233</v>
      </c>
      <c r="I21" s="494">
        <v>85388</v>
      </c>
      <c r="J21" s="494">
        <v>82627</v>
      </c>
      <c r="K21" s="495">
        <f t="shared" si="1"/>
        <v>68.155535209060233</v>
      </c>
      <c r="L21" s="494">
        <v>9159279</v>
      </c>
    </row>
    <row r="22" spans="1:12" ht="12.75" customHeight="1" x14ac:dyDescent="0.2">
      <c r="A22" s="493" t="s">
        <v>1988</v>
      </c>
      <c r="B22" s="494">
        <v>23326</v>
      </c>
      <c r="C22" s="494">
        <v>18501</v>
      </c>
      <c r="D22" s="494">
        <v>17793</v>
      </c>
      <c r="E22" s="495">
        <f t="shared" si="0"/>
        <v>76.279687901912027</v>
      </c>
      <c r="F22" s="494">
        <v>2518172</v>
      </c>
      <c r="G22" s="493" t="s">
        <v>1989</v>
      </c>
      <c r="H22" s="494">
        <v>83124</v>
      </c>
      <c r="I22" s="494">
        <v>65810</v>
      </c>
      <c r="J22" s="494">
        <v>63329</v>
      </c>
      <c r="K22" s="495">
        <f t="shared" si="1"/>
        <v>76.186179683364614</v>
      </c>
      <c r="L22" s="494">
        <v>7470448</v>
      </c>
    </row>
    <row r="23" spans="1:12" ht="12.75" customHeight="1" x14ac:dyDescent="0.2">
      <c r="A23" s="493" t="s">
        <v>1990</v>
      </c>
      <c r="B23" s="494">
        <v>7253</v>
      </c>
      <c r="C23" s="494">
        <v>5212</v>
      </c>
      <c r="D23" s="494">
        <v>5016</v>
      </c>
      <c r="E23" s="495">
        <f t="shared" si="0"/>
        <v>69.157589962774026</v>
      </c>
      <c r="F23" s="494">
        <v>690199</v>
      </c>
      <c r="G23" s="493" t="s">
        <v>1991</v>
      </c>
      <c r="H23" s="494">
        <v>331639</v>
      </c>
      <c r="I23" s="494">
        <v>193354</v>
      </c>
      <c r="J23" s="494">
        <v>187317</v>
      </c>
      <c r="K23" s="495">
        <f t="shared" si="1"/>
        <v>56.48219901760649</v>
      </c>
      <c r="L23" s="494">
        <v>20085213</v>
      </c>
    </row>
    <row r="24" spans="1:12" ht="12.75" customHeight="1" x14ac:dyDescent="0.2">
      <c r="A24" s="493" t="s">
        <v>1992</v>
      </c>
      <c r="B24" s="494">
        <v>35099</v>
      </c>
      <c r="C24" s="494">
        <v>25496</v>
      </c>
      <c r="D24" s="494">
        <v>24453</v>
      </c>
      <c r="E24" s="495">
        <f t="shared" si="0"/>
        <v>69.668651528533573</v>
      </c>
      <c r="F24" s="494">
        <v>2943282</v>
      </c>
      <c r="G24" s="493" t="s">
        <v>1993</v>
      </c>
      <c r="H24" s="494">
        <v>106392</v>
      </c>
      <c r="I24" s="494">
        <v>76813</v>
      </c>
      <c r="J24" s="494">
        <v>73513</v>
      </c>
      <c r="K24" s="495">
        <f t="shared" si="1"/>
        <v>69.096360628618697</v>
      </c>
      <c r="L24" s="494">
        <v>8991983</v>
      </c>
    </row>
    <row r="25" spans="1:12" ht="12.75" customHeight="1" x14ac:dyDescent="0.2">
      <c r="A25" s="493" t="s">
        <v>1994</v>
      </c>
      <c r="B25" s="494">
        <v>7879</v>
      </c>
      <c r="C25" s="494">
        <v>6703</v>
      </c>
      <c r="D25" s="494">
        <v>6357</v>
      </c>
      <c r="E25" s="495">
        <f t="shared" si="0"/>
        <v>80.682827770021575</v>
      </c>
      <c r="F25" s="494">
        <v>968985</v>
      </c>
      <c r="G25" s="493" t="s">
        <v>1995</v>
      </c>
      <c r="H25" s="494">
        <v>37566</v>
      </c>
      <c r="I25" s="494">
        <v>26124</v>
      </c>
      <c r="J25" s="494">
        <v>24929</v>
      </c>
      <c r="K25" s="495">
        <f t="shared" si="1"/>
        <v>66.360538785071611</v>
      </c>
      <c r="L25" s="494">
        <v>4197075</v>
      </c>
    </row>
    <row r="26" spans="1:12" ht="12.75" customHeight="1" x14ac:dyDescent="0.2">
      <c r="A26" s="493" t="s">
        <v>1996</v>
      </c>
      <c r="B26" s="494">
        <v>11336</v>
      </c>
      <c r="C26" s="494">
        <v>9127</v>
      </c>
      <c r="D26" s="494">
        <v>8772</v>
      </c>
      <c r="E26" s="495">
        <f t="shared" si="0"/>
        <v>77.381792519407199</v>
      </c>
      <c r="F26" s="494">
        <v>1387846</v>
      </c>
      <c r="G26" s="493" t="s">
        <v>1997</v>
      </c>
      <c r="H26" s="494">
        <v>253705</v>
      </c>
      <c r="I26" s="494">
        <v>194140</v>
      </c>
      <c r="J26" s="494">
        <v>188112</v>
      </c>
      <c r="K26" s="495">
        <f t="shared" si="1"/>
        <v>74.145956918468301</v>
      </c>
      <c r="L26" s="494">
        <v>20200827</v>
      </c>
    </row>
    <row r="27" spans="1:12" ht="12.75" customHeight="1" x14ac:dyDescent="0.2">
      <c r="A27" s="493" t="s">
        <v>1998</v>
      </c>
      <c r="B27" s="494">
        <v>62531</v>
      </c>
      <c r="C27" s="494">
        <v>45561</v>
      </c>
      <c r="D27" s="494">
        <v>44160</v>
      </c>
      <c r="E27" s="495">
        <f t="shared" si="0"/>
        <v>70.620971997889043</v>
      </c>
      <c r="F27" s="494">
        <v>5048801</v>
      </c>
      <c r="G27" s="493" t="s">
        <v>1999</v>
      </c>
      <c r="H27" s="494">
        <v>15618</v>
      </c>
      <c r="I27" s="494">
        <v>9516</v>
      </c>
      <c r="J27" s="494">
        <v>9093</v>
      </c>
      <c r="K27" s="495">
        <f t="shared" si="1"/>
        <v>58.221283134844413</v>
      </c>
      <c r="L27" s="494">
        <v>1357666</v>
      </c>
    </row>
    <row r="28" spans="1:12" ht="12.75" customHeight="1" x14ac:dyDescent="0.2">
      <c r="A28" s="493" t="s">
        <v>2000</v>
      </c>
      <c r="B28" s="494">
        <v>74144</v>
      </c>
      <c r="C28" s="494">
        <v>47065</v>
      </c>
      <c r="D28" s="494">
        <v>45708</v>
      </c>
      <c r="E28" s="495">
        <f t="shared" si="0"/>
        <v>61.647604661199829</v>
      </c>
      <c r="F28" s="494">
        <v>4740634</v>
      </c>
      <c r="G28" s="493" t="s">
        <v>2001</v>
      </c>
      <c r="H28" s="494">
        <v>59546</v>
      </c>
      <c r="I28" s="494">
        <v>39213</v>
      </c>
      <c r="J28" s="494">
        <v>37952</v>
      </c>
      <c r="K28" s="495">
        <f t="shared" si="1"/>
        <v>63.735599368555405</v>
      </c>
      <c r="L28" s="494">
        <v>4476493</v>
      </c>
    </row>
    <row r="29" spans="1:12" ht="12.75" customHeight="1" x14ac:dyDescent="0.2">
      <c r="A29" s="493" t="s">
        <v>2002</v>
      </c>
      <c r="B29" s="494">
        <v>445847</v>
      </c>
      <c r="C29" s="494">
        <v>370486</v>
      </c>
      <c r="D29" s="494">
        <v>353856</v>
      </c>
      <c r="E29" s="495">
        <f t="shared" si="0"/>
        <v>79.367137156917053</v>
      </c>
      <c r="F29" s="494">
        <v>52215938</v>
      </c>
      <c r="G29" s="493" t="s">
        <v>2003</v>
      </c>
      <c r="H29" s="494">
        <v>51833</v>
      </c>
      <c r="I29" s="494">
        <v>32176</v>
      </c>
      <c r="J29" s="494">
        <v>31062</v>
      </c>
      <c r="K29" s="495">
        <f t="shared" si="1"/>
        <v>59.927073486003124</v>
      </c>
      <c r="L29" s="494">
        <v>3868002</v>
      </c>
    </row>
    <row r="30" spans="1:12" ht="12.75" customHeight="1" x14ac:dyDescent="0.2">
      <c r="A30" s="493" t="s">
        <v>2004</v>
      </c>
      <c r="B30" s="494">
        <v>111356</v>
      </c>
      <c r="C30" s="494">
        <v>71963</v>
      </c>
      <c r="D30" s="494">
        <v>69762</v>
      </c>
      <c r="E30" s="495">
        <f t="shared" si="0"/>
        <v>62.647724415388481</v>
      </c>
      <c r="F30" s="494">
        <v>7274397</v>
      </c>
      <c r="G30" s="493" t="s">
        <v>2005</v>
      </c>
      <c r="H30" s="494">
        <v>62915</v>
      </c>
      <c r="I30" s="494">
        <v>58580</v>
      </c>
      <c r="J30" s="494">
        <v>56209</v>
      </c>
      <c r="K30" s="495">
        <f t="shared" si="1"/>
        <v>89.341174600651669</v>
      </c>
      <c r="L30" s="494">
        <v>7935016</v>
      </c>
    </row>
    <row r="31" spans="1:12" ht="12.75" customHeight="1" x14ac:dyDescent="0.2">
      <c r="A31" s="493" t="s">
        <v>2006</v>
      </c>
      <c r="B31" s="494">
        <v>22711</v>
      </c>
      <c r="C31" s="494">
        <v>14566</v>
      </c>
      <c r="D31" s="494">
        <v>14099</v>
      </c>
      <c r="E31" s="495">
        <f t="shared" si="0"/>
        <v>62.080049315309758</v>
      </c>
      <c r="F31" s="494">
        <v>1391458</v>
      </c>
      <c r="G31" s="493" t="s">
        <v>2007</v>
      </c>
      <c r="H31" s="494">
        <v>78482</v>
      </c>
      <c r="I31" s="494">
        <v>51820</v>
      </c>
      <c r="J31" s="494">
        <v>50176</v>
      </c>
      <c r="K31" s="495">
        <f t="shared" si="1"/>
        <v>63.933131163833743</v>
      </c>
      <c r="L31" s="494">
        <v>5100224</v>
      </c>
    </row>
    <row r="32" spans="1:12" ht="12.75" customHeight="1" x14ac:dyDescent="0.2">
      <c r="A32" s="493" t="s">
        <v>2008</v>
      </c>
      <c r="B32" s="494">
        <v>100306</v>
      </c>
      <c r="C32" s="494">
        <v>68526</v>
      </c>
      <c r="D32" s="494">
        <v>65994</v>
      </c>
      <c r="E32" s="495">
        <f t="shared" si="0"/>
        <v>65.792674416286161</v>
      </c>
      <c r="F32" s="494">
        <v>6764179</v>
      </c>
      <c r="G32" s="493" t="s">
        <v>2009</v>
      </c>
      <c r="H32" s="494">
        <v>34874</v>
      </c>
      <c r="I32" s="494">
        <v>32020</v>
      </c>
      <c r="J32" s="494">
        <v>30626</v>
      </c>
      <c r="K32" s="495">
        <f t="shared" si="1"/>
        <v>87.819005562883518</v>
      </c>
      <c r="L32" s="494">
        <v>4904732</v>
      </c>
    </row>
    <row r="33" spans="1:12" ht="12.75" customHeight="1" x14ac:dyDescent="0.2">
      <c r="A33" s="493" t="s">
        <v>2010</v>
      </c>
      <c r="B33" s="494">
        <v>224098</v>
      </c>
      <c r="C33" s="494">
        <v>163649</v>
      </c>
      <c r="D33" s="494">
        <v>157662</v>
      </c>
      <c r="E33" s="495">
        <f t="shared" si="0"/>
        <v>70.354041535399688</v>
      </c>
      <c r="F33" s="494">
        <v>18592896</v>
      </c>
      <c r="G33" s="493" t="s">
        <v>2011</v>
      </c>
      <c r="H33" s="494">
        <v>141244</v>
      </c>
      <c r="I33" s="494">
        <v>101570</v>
      </c>
      <c r="J33" s="494">
        <v>98270</v>
      </c>
      <c r="K33" s="495">
        <f t="shared" si="1"/>
        <v>69.574636798731277</v>
      </c>
      <c r="L33" s="494">
        <v>12582705</v>
      </c>
    </row>
    <row r="34" spans="1:12" ht="12.75" customHeight="1" x14ac:dyDescent="0.2">
      <c r="A34" s="493" t="s">
        <v>2012</v>
      </c>
      <c r="B34" s="494">
        <v>70856</v>
      </c>
      <c r="C34" s="494">
        <v>51016</v>
      </c>
      <c r="D34" s="494">
        <v>48678</v>
      </c>
      <c r="E34" s="495">
        <f t="shared" si="0"/>
        <v>68.699898385457828</v>
      </c>
      <c r="F34" s="494">
        <v>6840368</v>
      </c>
      <c r="G34" s="493" t="s">
        <v>2013</v>
      </c>
      <c r="H34" s="494">
        <v>186574</v>
      </c>
      <c r="I34" s="494">
        <v>143802</v>
      </c>
      <c r="J34" s="494">
        <v>139020</v>
      </c>
      <c r="K34" s="495">
        <f t="shared" si="1"/>
        <v>74.511989880690777</v>
      </c>
      <c r="L34" s="494">
        <v>17218079</v>
      </c>
    </row>
    <row r="35" spans="1:12" ht="12.75" customHeight="1" x14ac:dyDescent="0.2">
      <c r="A35" s="493" t="s">
        <v>2014</v>
      </c>
      <c r="B35" s="494">
        <v>52747</v>
      </c>
      <c r="C35" s="494">
        <v>37315</v>
      </c>
      <c r="D35" s="494">
        <v>36151</v>
      </c>
      <c r="E35" s="495">
        <f t="shared" si="0"/>
        <v>68.536599237871343</v>
      </c>
      <c r="F35" s="494">
        <v>4415733</v>
      </c>
      <c r="G35" s="493" t="s">
        <v>971</v>
      </c>
      <c r="H35" s="494">
        <v>9324</v>
      </c>
      <c r="I35" s="494">
        <v>7121</v>
      </c>
      <c r="J35" s="494">
        <v>6889</v>
      </c>
      <c r="K35" s="495">
        <f t="shared" si="1"/>
        <v>73.884598884598887</v>
      </c>
      <c r="L35" s="494">
        <v>982539</v>
      </c>
    </row>
    <row r="36" spans="1:12" ht="12.75" customHeight="1" x14ac:dyDescent="0.2">
      <c r="A36" s="493" t="s">
        <v>972</v>
      </c>
      <c r="B36" s="494">
        <v>87957</v>
      </c>
      <c r="C36" s="494">
        <v>57010</v>
      </c>
      <c r="D36" s="494">
        <v>55227</v>
      </c>
      <c r="E36" s="495">
        <f t="shared" si="0"/>
        <v>62.788635355912547</v>
      </c>
      <c r="F36" s="494">
        <v>5764884</v>
      </c>
      <c r="G36" s="493" t="s">
        <v>973</v>
      </c>
      <c r="H36" s="494">
        <v>28399</v>
      </c>
      <c r="I36" s="494">
        <v>22441</v>
      </c>
      <c r="J36" s="494">
        <v>21809</v>
      </c>
      <c r="K36" s="495">
        <f t="shared" si="1"/>
        <v>76.794957568928481</v>
      </c>
      <c r="L36" s="494">
        <v>2403436</v>
      </c>
    </row>
    <row r="37" spans="1:12" ht="12.75" customHeight="1" x14ac:dyDescent="0.2">
      <c r="A37" s="493" t="s">
        <v>974</v>
      </c>
      <c r="B37" s="494">
        <v>57900</v>
      </c>
      <c r="C37" s="494">
        <v>47627</v>
      </c>
      <c r="D37" s="494">
        <v>45519</v>
      </c>
      <c r="E37" s="495">
        <f t="shared" si="0"/>
        <v>78.616580310880821</v>
      </c>
      <c r="F37" s="494">
        <v>5614822</v>
      </c>
      <c r="G37" s="493" t="s">
        <v>975</v>
      </c>
      <c r="H37" s="494">
        <v>77410</v>
      </c>
      <c r="I37" s="494">
        <v>61408</v>
      </c>
      <c r="J37" s="494">
        <v>58988</v>
      </c>
      <c r="K37" s="495">
        <f t="shared" si="1"/>
        <v>76.202041079963834</v>
      </c>
      <c r="L37" s="494">
        <v>6760526</v>
      </c>
    </row>
    <row r="38" spans="1:12" ht="12.75" customHeight="1" x14ac:dyDescent="0.2">
      <c r="A38" s="493" t="s">
        <v>976</v>
      </c>
      <c r="B38" s="494">
        <v>32419</v>
      </c>
      <c r="C38" s="494">
        <v>22447</v>
      </c>
      <c r="D38" s="494">
        <v>21573</v>
      </c>
      <c r="E38" s="495">
        <f t="shared" si="0"/>
        <v>66.5443104352386</v>
      </c>
      <c r="F38" s="494">
        <v>2534522</v>
      </c>
      <c r="G38" s="493" t="s">
        <v>977</v>
      </c>
      <c r="H38" s="494">
        <v>107209</v>
      </c>
      <c r="I38" s="494">
        <v>78411</v>
      </c>
      <c r="J38" s="494">
        <v>75964</v>
      </c>
      <c r="K38" s="495">
        <f t="shared" si="1"/>
        <v>70.855991567872096</v>
      </c>
      <c r="L38" s="494">
        <v>9285645</v>
      </c>
    </row>
    <row r="39" spans="1:12" ht="12.75" customHeight="1" x14ac:dyDescent="0.2">
      <c r="A39" s="493" t="s">
        <v>978</v>
      </c>
      <c r="B39" s="494">
        <v>60845</v>
      </c>
      <c r="C39" s="494">
        <v>49851</v>
      </c>
      <c r="D39" s="494">
        <v>47123</v>
      </c>
      <c r="E39" s="495">
        <f t="shared" si="0"/>
        <v>77.447612786588877</v>
      </c>
      <c r="F39" s="494">
        <v>6356780</v>
      </c>
      <c r="G39" s="493" t="s">
        <v>979</v>
      </c>
      <c r="H39" s="494">
        <v>98366</v>
      </c>
      <c r="I39" s="494">
        <v>64578</v>
      </c>
      <c r="J39" s="494">
        <v>62623</v>
      </c>
      <c r="K39" s="495">
        <f t="shared" si="1"/>
        <v>63.663257629668792</v>
      </c>
      <c r="L39" s="494">
        <v>6759492</v>
      </c>
    </row>
    <row r="40" spans="1:12" ht="12.75" customHeight="1" x14ac:dyDescent="0.2">
      <c r="A40" s="493" t="s">
        <v>980</v>
      </c>
      <c r="B40" s="494">
        <v>157814</v>
      </c>
      <c r="C40" s="494">
        <v>126732</v>
      </c>
      <c r="D40" s="494">
        <v>120856</v>
      </c>
      <c r="E40" s="495">
        <f t="shared" si="0"/>
        <v>76.581291900591836</v>
      </c>
      <c r="F40" s="494">
        <v>15217596</v>
      </c>
      <c r="G40" s="493" t="s">
        <v>981</v>
      </c>
      <c r="H40" s="494">
        <v>84583</v>
      </c>
      <c r="I40" s="494">
        <v>81180</v>
      </c>
      <c r="J40" s="494">
        <v>77800</v>
      </c>
      <c r="K40" s="495">
        <f t="shared" si="1"/>
        <v>91.980658051854391</v>
      </c>
      <c r="L40" s="494">
        <v>11135100</v>
      </c>
    </row>
    <row r="41" spans="1:12" ht="12.75" customHeight="1" x14ac:dyDescent="0.2">
      <c r="A41" s="493" t="s">
        <v>982</v>
      </c>
      <c r="B41" s="494">
        <v>238221</v>
      </c>
      <c r="C41" s="494">
        <v>160025</v>
      </c>
      <c r="D41" s="494">
        <v>153376</v>
      </c>
      <c r="E41" s="495">
        <f t="shared" si="0"/>
        <v>64.383912417461104</v>
      </c>
      <c r="F41" s="494">
        <v>19512471</v>
      </c>
      <c r="G41" s="493" t="s">
        <v>983</v>
      </c>
      <c r="H41" s="494">
        <v>3754</v>
      </c>
      <c r="I41" s="494">
        <v>3032</v>
      </c>
      <c r="J41" s="494">
        <v>2872</v>
      </c>
      <c r="K41" s="495">
        <f t="shared" si="1"/>
        <v>76.505061267980821</v>
      </c>
      <c r="L41" s="494">
        <v>445351</v>
      </c>
    </row>
    <row r="42" spans="1:12" ht="12.75" customHeight="1" x14ac:dyDescent="0.2">
      <c r="A42" s="493" t="s">
        <v>984</v>
      </c>
      <c r="B42" s="494">
        <v>41541</v>
      </c>
      <c r="C42" s="494">
        <v>36184</v>
      </c>
      <c r="D42" s="494">
        <v>34606</v>
      </c>
      <c r="E42" s="495">
        <f t="shared" si="0"/>
        <v>83.305649839917194</v>
      </c>
      <c r="F42" s="494">
        <v>5098717</v>
      </c>
      <c r="G42" s="493" t="s">
        <v>985</v>
      </c>
      <c r="H42" s="494">
        <v>131801</v>
      </c>
      <c r="I42" s="494">
        <v>78599</v>
      </c>
      <c r="J42" s="494">
        <v>75744</v>
      </c>
      <c r="K42" s="495">
        <f t="shared" si="1"/>
        <v>57.468456233260746</v>
      </c>
      <c r="L42" s="494">
        <v>9534452</v>
      </c>
    </row>
    <row r="43" spans="1:12" ht="12.75" customHeight="1" x14ac:dyDescent="0.2">
      <c r="A43" s="493" t="s">
        <v>986</v>
      </c>
      <c r="B43" s="494">
        <v>11409</v>
      </c>
      <c r="C43" s="494">
        <v>8152</v>
      </c>
      <c r="D43" s="494">
        <v>7846</v>
      </c>
      <c r="E43" s="495">
        <f t="shared" si="0"/>
        <v>68.770269085809446</v>
      </c>
      <c r="F43" s="494">
        <v>1101257</v>
      </c>
      <c r="G43" s="493" t="s">
        <v>987</v>
      </c>
      <c r="H43" s="494">
        <v>28703</v>
      </c>
      <c r="I43" s="494">
        <v>13123</v>
      </c>
      <c r="J43" s="494">
        <v>12371</v>
      </c>
      <c r="K43" s="495">
        <f t="shared" si="1"/>
        <v>43.100024387694667</v>
      </c>
      <c r="L43" s="494">
        <v>2669288</v>
      </c>
    </row>
    <row r="44" spans="1:12" ht="12.75" customHeight="1" x14ac:dyDescent="0.2">
      <c r="A44" s="493" t="s">
        <v>988</v>
      </c>
      <c r="B44" s="494">
        <v>5604</v>
      </c>
      <c r="C44" s="494">
        <v>4477</v>
      </c>
      <c r="D44" s="494">
        <v>4334</v>
      </c>
      <c r="E44" s="495">
        <f t="shared" si="0"/>
        <v>77.337615988579586</v>
      </c>
      <c r="F44" s="494">
        <v>754225</v>
      </c>
      <c r="G44" s="493" t="s">
        <v>989</v>
      </c>
      <c r="H44" s="494">
        <v>72316</v>
      </c>
      <c r="I44" s="494">
        <v>51528</v>
      </c>
      <c r="J44" s="494">
        <v>49659</v>
      </c>
      <c r="K44" s="495">
        <f t="shared" si="1"/>
        <v>68.669450743957071</v>
      </c>
      <c r="L44" s="494">
        <v>5285476</v>
      </c>
    </row>
    <row r="45" spans="1:12" ht="12.75" customHeight="1" x14ac:dyDescent="0.2">
      <c r="A45" s="493" t="s">
        <v>990</v>
      </c>
      <c r="B45" s="494">
        <v>254256</v>
      </c>
      <c r="C45" s="494">
        <v>156791</v>
      </c>
      <c r="D45" s="494">
        <v>150705</v>
      </c>
      <c r="E45" s="495">
        <f t="shared" si="0"/>
        <v>59.272937511799128</v>
      </c>
      <c r="F45" s="494">
        <v>18280884</v>
      </c>
      <c r="G45" s="493" t="s">
        <v>991</v>
      </c>
      <c r="H45" s="494">
        <v>47117</v>
      </c>
      <c r="I45" s="494">
        <v>37764</v>
      </c>
      <c r="J45" s="494">
        <v>36106</v>
      </c>
      <c r="K45" s="495">
        <f t="shared" si="1"/>
        <v>76.630515525181991</v>
      </c>
      <c r="L45" s="494">
        <v>5837044</v>
      </c>
    </row>
    <row r="46" spans="1:12" ht="12.75" customHeight="1" x14ac:dyDescent="0.2">
      <c r="A46" s="493" t="s">
        <v>992</v>
      </c>
      <c r="B46" s="494">
        <v>12995</v>
      </c>
      <c r="C46" s="494">
        <v>9688</v>
      </c>
      <c r="D46" s="494">
        <v>9217</v>
      </c>
      <c r="E46" s="495">
        <f t="shared" si="0"/>
        <v>70.927279722970368</v>
      </c>
      <c r="F46" s="494">
        <v>1503706</v>
      </c>
      <c r="G46" s="493" t="s">
        <v>993</v>
      </c>
      <c r="H46" s="494">
        <v>23365</v>
      </c>
      <c r="I46" s="494">
        <v>20769</v>
      </c>
      <c r="J46" s="494">
        <v>19929</v>
      </c>
      <c r="K46" s="495">
        <f t="shared" si="1"/>
        <v>85.294243526642404</v>
      </c>
      <c r="L46" s="494">
        <v>2532485</v>
      </c>
    </row>
    <row r="47" spans="1:12" ht="12.75" customHeight="1" x14ac:dyDescent="0.2">
      <c r="A47" s="493" t="s">
        <v>994</v>
      </c>
      <c r="B47" s="494">
        <v>98569</v>
      </c>
      <c r="C47" s="494">
        <v>66353</v>
      </c>
      <c r="D47" s="494">
        <v>64089</v>
      </c>
      <c r="E47" s="495">
        <f t="shared" si="0"/>
        <v>65.019428014893123</v>
      </c>
      <c r="F47" s="494">
        <v>7033666</v>
      </c>
      <c r="G47" s="493" t="s">
        <v>995</v>
      </c>
      <c r="H47" s="494">
        <v>57858</v>
      </c>
      <c r="I47" s="494">
        <v>35586</v>
      </c>
      <c r="J47" s="494">
        <v>34193</v>
      </c>
      <c r="K47" s="495">
        <f t="shared" si="1"/>
        <v>59.098136817726157</v>
      </c>
      <c r="L47" s="494">
        <v>4097020</v>
      </c>
    </row>
    <row r="48" spans="1:12" ht="12.75" customHeight="1" thickBot="1" x14ac:dyDescent="0.25">
      <c r="A48" s="493" t="s">
        <v>996</v>
      </c>
      <c r="B48" s="494">
        <v>308221</v>
      </c>
      <c r="C48" s="494">
        <v>226169</v>
      </c>
      <c r="D48" s="494">
        <v>217406</v>
      </c>
      <c r="E48" s="495">
        <f t="shared" si="0"/>
        <v>70.535751944221829</v>
      </c>
      <c r="F48" s="494">
        <v>26201342</v>
      </c>
      <c r="G48" s="493" t="s">
        <v>997</v>
      </c>
      <c r="H48" s="494">
        <v>92879</v>
      </c>
      <c r="I48" s="494">
        <v>80779</v>
      </c>
      <c r="J48" s="494">
        <v>77686</v>
      </c>
      <c r="K48" s="495">
        <f t="shared" si="1"/>
        <v>83.642158076637344</v>
      </c>
      <c r="L48" s="494">
        <v>9612621</v>
      </c>
    </row>
    <row r="49" spans="1:12" ht="12.75" customHeight="1" thickBot="1" x14ac:dyDescent="0.25">
      <c r="A49" s="496" t="s">
        <v>998</v>
      </c>
      <c r="B49" s="497">
        <v>2430560</v>
      </c>
      <c r="C49" s="497">
        <v>2301178</v>
      </c>
      <c r="D49" s="497">
        <v>2193746</v>
      </c>
      <c r="E49" s="498">
        <f t="shared" si="0"/>
        <v>90.256813244684352</v>
      </c>
      <c r="F49" s="497">
        <v>342283263</v>
      </c>
      <c r="G49" s="499" t="s">
        <v>999</v>
      </c>
      <c r="H49" s="500">
        <f>SUM(H9:H48)+SUM(B9:B49)</f>
        <v>12227393</v>
      </c>
      <c r="I49" s="500">
        <f>SUM(I9:I48)+SUM(C9:C49)</f>
        <v>9695470</v>
      </c>
      <c r="J49" s="500">
        <f>SUM(J9:J48)+SUM(D9:D49)</f>
        <v>9284110</v>
      </c>
      <c r="K49" s="501">
        <f t="shared" si="1"/>
        <v>75.928777295372768</v>
      </c>
      <c r="L49" s="500">
        <f>SUM(L9:L48)+SUM(F9:F49)</f>
        <v>1258728613</v>
      </c>
    </row>
    <row r="50" spans="1:12" ht="12.75" customHeight="1" x14ac:dyDescent="0.2">
      <c r="A50" s="2" t="s">
        <v>2661</v>
      </c>
      <c r="G50" s="502"/>
    </row>
    <row r="51" spans="1:12" ht="12.75" customHeight="1" x14ac:dyDescent="0.2">
      <c r="A51" s="2" t="s">
        <v>2662</v>
      </c>
      <c r="G51" s="502"/>
    </row>
    <row r="52" spans="1:12" ht="12.75" customHeight="1" x14ac:dyDescent="0.2">
      <c r="G52" s="502"/>
    </row>
    <row r="53" spans="1:12" ht="12.75" customHeight="1" x14ac:dyDescent="0.2">
      <c r="G53" s="502"/>
    </row>
    <row r="54" spans="1:12" ht="12.75" customHeight="1" x14ac:dyDescent="0.2">
      <c r="G54" s="502"/>
    </row>
    <row r="55" spans="1:12" ht="12.75" customHeight="1" x14ac:dyDescent="0.2">
      <c r="G55" s="502"/>
    </row>
    <row r="56" spans="1:12" ht="12.75" customHeight="1" x14ac:dyDescent="0.2">
      <c r="G56" s="502"/>
    </row>
    <row r="57" spans="1:12" ht="12.75" customHeight="1" x14ac:dyDescent="0.2">
      <c r="G57" s="502"/>
    </row>
    <row r="58" spans="1:12" ht="12.75" customHeight="1" x14ac:dyDescent="0.2">
      <c r="G58" s="502"/>
    </row>
    <row r="59" spans="1:12" ht="12.75" customHeight="1" x14ac:dyDescent="0.2">
      <c r="G59" s="502"/>
    </row>
    <row r="60" spans="1:12" ht="12.75" customHeight="1" x14ac:dyDescent="0.2">
      <c r="G60" s="502"/>
    </row>
    <row r="61" spans="1:12" ht="12.75" customHeight="1" x14ac:dyDescent="0.2">
      <c r="G61" s="502"/>
    </row>
    <row r="62" spans="1:12" ht="12.75" customHeight="1" x14ac:dyDescent="0.2">
      <c r="G62" s="502"/>
    </row>
    <row r="63" spans="1:12" ht="12.75" customHeight="1" x14ac:dyDescent="0.2">
      <c r="G63" s="502"/>
    </row>
    <row r="64" spans="1:12" ht="12.75" customHeight="1" x14ac:dyDescent="0.2">
      <c r="G64" s="502"/>
    </row>
    <row r="65" spans="7:7" ht="12.75" customHeight="1" x14ac:dyDescent="0.2">
      <c r="G65" s="502"/>
    </row>
    <row r="66" spans="7:7" ht="12.75" customHeight="1" x14ac:dyDescent="0.2">
      <c r="G66" s="502"/>
    </row>
    <row r="67" spans="7:7" ht="12.75" customHeight="1" x14ac:dyDescent="0.2">
      <c r="G67" s="502"/>
    </row>
    <row r="68" spans="7:7" ht="12.75" customHeight="1" x14ac:dyDescent="0.2">
      <c r="G68" s="502"/>
    </row>
    <row r="69" spans="7:7" ht="12.75" customHeight="1" x14ac:dyDescent="0.2">
      <c r="G69" s="502"/>
    </row>
    <row r="70" spans="7:7" ht="12.75" customHeight="1" x14ac:dyDescent="0.2">
      <c r="G70" s="502"/>
    </row>
    <row r="71" spans="7:7" ht="12.75" customHeight="1" x14ac:dyDescent="0.2">
      <c r="G71" s="502"/>
    </row>
    <row r="72" spans="7:7" ht="12.75" customHeight="1" x14ac:dyDescent="0.2">
      <c r="G72" s="502"/>
    </row>
    <row r="73" spans="7:7" ht="12.75" customHeight="1" x14ac:dyDescent="0.2">
      <c r="G73" s="502"/>
    </row>
    <row r="74" spans="7:7" ht="12.75" customHeight="1" x14ac:dyDescent="0.2">
      <c r="G74" s="502"/>
    </row>
    <row r="75" spans="7:7" ht="12.75" customHeight="1" x14ac:dyDescent="0.2">
      <c r="G75" s="502"/>
    </row>
    <row r="76" spans="7:7" ht="12.75" customHeight="1" x14ac:dyDescent="0.2">
      <c r="G76" s="502"/>
    </row>
    <row r="77" spans="7:7" ht="12.75" customHeight="1" x14ac:dyDescent="0.2">
      <c r="G77" s="502"/>
    </row>
    <row r="78" spans="7:7" ht="12.75" customHeight="1" x14ac:dyDescent="0.2">
      <c r="G78" s="502"/>
    </row>
    <row r="79" spans="7:7" ht="12.75" customHeight="1" x14ac:dyDescent="0.2">
      <c r="G79" s="502"/>
    </row>
    <row r="80" spans="7:7" ht="12.75" customHeight="1" x14ac:dyDescent="0.2">
      <c r="G80" s="502"/>
    </row>
    <row r="81" spans="2:7" ht="12.75" customHeight="1" x14ac:dyDescent="0.2">
      <c r="G81" s="502"/>
    </row>
    <row r="82" spans="2:7" ht="12.75" customHeight="1" x14ac:dyDescent="0.2">
      <c r="G82" s="502"/>
    </row>
    <row r="83" spans="2:7" ht="12.75" customHeight="1" x14ac:dyDescent="0.2">
      <c r="G83" s="502"/>
    </row>
    <row r="84" spans="2:7" ht="12.75" customHeight="1" x14ac:dyDescent="0.2">
      <c r="G84" s="502"/>
    </row>
    <row r="85" spans="2:7" ht="12.75" customHeight="1" x14ac:dyDescent="0.2">
      <c r="G85" s="502"/>
    </row>
    <row r="86" spans="2:7" ht="12.75" customHeight="1" x14ac:dyDescent="0.2">
      <c r="G86" s="502"/>
    </row>
    <row r="87" spans="2:7" ht="12.75" customHeight="1" x14ac:dyDescent="0.2">
      <c r="G87" s="502"/>
    </row>
    <row r="88" spans="2:7" ht="12.75" customHeight="1" x14ac:dyDescent="0.2">
      <c r="G88" s="502"/>
    </row>
    <row r="91" spans="2:7" ht="12.75" customHeight="1" x14ac:dyDescent="0.2"/>
    <row r="93" spans="2:7" ht="12.75" customHeight="1" x14ac:dyDescent="0.2">
      <c r="B93" s="503"/>
      <c r="C93" s="503"/>
      <c r="D93" s="503"/>
      <c r="E93" s="503"/>
      <c r="F93" s="503"/>
    </row>
  </sheetData>
  <mergeCells count="2">
    <mergeCell ref="A5:F6"/>
    <mergeCell ref="G5:L6"/>
  </mergeCells>
  <phoneticPr fontId="2" type="noConversion"/>
  <hyperlinks>
    <hyperlink ref="A1" location="ICINDEKILER!A1" display="İçindekiler"/>
    <hyperlink ref="A2" location="CONTENTS!A1" display="Contents"/>
  </hyperlinks>
  <pageMargins left="0.75" right="0.75" top="1" bottom="1" header="0.5" footer="0.5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showGridLines="0" workbookViewId="0">
      <selection activeCell="A3" sqref="A3"/>
    </sheetView>
  </sheetViews>
  <sheetFormatPr defaultRowHeight="12.75" x14ac:dyDescent="0.2"/>
  <cols>
    <col min="1" max="1" width="71.28515625" style="25" bestFit="1" customWidth="1"/>
    <col min="2" max="2" width="14.42578125" style="25" bestFit="1" customWidth="1"/>
    <col min="3" max="3" width="8.140625" style="249" bestFit="1" customWidth="1"/>
    <col min="4" max="4" width="5.85546875" style="25" customWidth="1"/>
    <col min="5" max="5" width="68.85546875" style="25" bestFit="1" customWidth="1"/>
    <col min="6" max="6" width="14.42578125" style="25" bestFit="1" customWidth="1"/>
    <col min="7" max="7" width="10.42578125" style="249" customWidth="1"/>
    <col min="8" max="16384" width="9.140625" style="25"/>
  </cols>
  <sheetData>
    <row r="1" spans="1:7" x14ac:dyDescent="0.2">
      <c r="A1" s="519" t="s">
        <v>185</v>
      </c>
    </row>
    <row r="2" spans="1:7" x14ac:dyDescent="0.2">
      <c r="A2" s="519" t="s">
        <v>2786</v>
      </c>
    </row>
    <row r="3" spans="1:7" s="32" customFormat="1" x14ac:dyDescent="0.2">
      <c r="A3" s="195" t="s">
        <v>869</v>
      </c>
      <c r="C3" s="375"/>
      <c r="G3" s="378" t="s">
        <v>870</v>
      </c>
    </row>
    <row r="4" spans="1:7" s="32" customFormat="1" x14ac:dyDescent="0.2">
      <c r="C4" s="375"/>
      <c r="G4" s="375"/>
    </row>
    <row r="5" spans="1:7" s="32" customFormat="1" ht="14.25" customHeight="1" x14ac:dyDescent="0.2">
      <c r="A5" s="733" t="s">
        <v>1461</v>
      </c>
      <c r="B5" s="733"/>
      <c r="C5" s="733"/>
      <c r="D5" s="733"/>
      <c r="E5" s="733"/>
      <c r="F5" s="733"/>
      <c r="G5" s="733"/>
    </row>
    <row r="6" spans="1:7" s="32" customFormat="1" ht="12.75" customHeight="1" x14ac:dyDescent="0.2">
      <c r="A6" s="734" t="s">
        <v>2779</v>
      </c>
      <c r="B6" s="733"/>
      <c r="C6" s="733"/>
      <c r="D6" s="733"/>
      <c r="E6" s="733"/>
      <c r="F6" s="733"/>
      <c r="G6" s="733"/>
    </row>
    <row r="7" spans="1:7" s="32" customFormat="1" ht="15" thickBot="1" x14ac:dyDescent="0.25">
      <c r="A7" s="197"/>
      <c r="B7" s="197"/>
      <c r="C7" s="376"/>
      <c r="D7" s="197"/>
      <c r="E7" s="197"/>
      <c r="F7" s="197"/>
      <c r="G7" s="379" t="s">
        <v>2566</v>
      </c>
    </row>
    <row r="8" spans="1:7" s="32" customFormat="1" ht="23.25" thickBot="1" x14ac:dyDescent="0.25">
      <c r="A8" s="198" t="s">
        <v>2421</v>
      </c>
      <c r="B8" s="199" t="s">
        <v>2422</v>
      </c>
      <c r="C8" s="377" t="s">
        <v>2423</v>
      </c>
      <c r="E8" s="198" t="s">
        <v>2421</v>
      </c>
      <c r="F8" s="199" t="s">
        <v>2422</v>
      </c>
      <c r="G8" s="377" t="s">
        <v>2423</v>
      </c>
    </row>
    <row r="9" spans="1:7" s="32" customFormat="1" ht="13.5" thickBot="1" x14ac:dyDescent="0.25">
      <c r="A9" s="399" t="s">
        <v>1112</v>
      </c>
      <c r="B9" s="400"/>
      <c r="C9" s="401"/>
      <c r="D9"/>
      <c r="E9" s="399" t="s">
        <v>1206</v>
      </c>
      <c r="F9" s="402"/>
      <c r="G9" s="403"/>
    </row>
    <row r="10" spans="1:7" s="32" customFormat="1" x14ac:dyDescent="0.2">
      <c r="A10" s="404" t="s">
        <v>1114</v>
      </c>
      <c r="B10" s="405">
        <v>18000000</v>
      </c>
      <c r="C10" s="406">
        <v>100</v>
      </c>
      <c r="D10"/>
      <c r="E10" s="404" t="s">
        <v>1208</v>
      </c>
      <c r="F10" s="405">
        <v>1758593.76</v>
      </c>
      <c r="G10" s="406">
        <v>30.852522105263159</v>
      </c>
    </row>
    <row r="11" spans="1:7" s="32" customFormat="1" x14ac:dyDescent="0.2">
      <c r="A11" s="407" t="s">
        <v>1116</v>
      </c>
      <c r="B11" s="408">
        <v>0</v>
      </c>
      <c r="C11" s="409">
        <v>0</v>
      </c>
      <c r="D11"/>
      <c r="E11" s="407" t="s">
        <v>1210</v>
      </c>
      <c r="F11" s="408">
        <v>1539999.36</v>
      </c>
      <c r="G11" s="409">
        <v>27.017532631578948</v>
      </c>
    </row>
    <row r="12" spans="1:7" s="32" customFormat="1" x14ac:dyDescent="0.2">
      <c r="A12" s="407" t="s">
        <v>1118</v>
      </c>
      <c r="B12" s="408">
        <v>0</v>
      </c>
      <c r="C12" s="409">
        <v>0</v>
      </c>
      <c r="D12"/>
      <c r="E12" s="407" t="s">
        <v>1212</v>
      </c>
      <c r="F12" s="408">
        <v>1197000</v>
      </c>
      <c r="G12" s="409">
        <v>21</v>
      </c>
    </row>
    <row r="13" spans="1:7" s="32" customFormat="1" x14ac:dyDescent="0.2">
      <c r="A13" s="407" t="s">
        <v>1120</v>
      </c>
      <c r="B13" s="408">
        <v>0</v>
      </c>
      <c r="C13" s="409">
        <v>0</v>
      </c>
      <c r="D13"/>
      <c r="E13" s="407" t="s">
        <v>1213</v>
      </c>
      <c r="F13" s="408">
        <v>456000</v>
      </c>
      <c r="G13" s="409">
        <v>8</v>
      </c>
    </row>
    <row r="14" spans="1:7" s="32" customFormat="1" x14ac:dyDescent="0.2">
      <c r="A14" s="407" t="s">
        <v>1122</v>
      </c>
      <c r="B14" s="408">
        <v>0</v>
      </c>
      <c r="C14" s="409">
        <v>0</v>
      </c>
      <c r="D14"/>
      <c r="E14" s="407" t="s">
        <v>1215</v>
      </c>
      <c r="F14" s="408">
        <v>410354.39</v>
      </c>
      <c r="G14" s="409">
        <v>7.1991998245614033</v>
      </c>
    </row>
    <row r="15" spans="1:7" s="32" customFormat="1" ht="13.5" thickBot="1" x14ac:dyDescent="0.25">
      <c r="A15" s="407" t="s">
        <v>1123</v>
      </c>
      <c r="B15" s="408">
        <v>0</v>
      </c>
      <c r="C15" s="409">
        <v>0</v>
      </c>
      <c r="D15"/>
      <c r="E15" s="407" t="s">
        <v>1217</v>
      </c>
      <c r="F15" s="408">
        <v>171000</v>
      </c>
      <c r="G15" s="409">
        <v>3</v>
      </c>
    </row>
    <row r="16" spans="1:7" s="32" customFormat="1" ht="13.5" thickBot="1" x14ac:dyDescent="0.25">
      <c r="A16" s="410" t="s">
        <v>1119</v>
      </c>
      <c r="B16" s="411">
        <v>18000000</v>
      </c>
      <c r="C16" s="412">
        <v>100</v>
      </c>
      <c r="D16"/>
      <c r="E16" s="407" t="s">
        <v>45</v>
      </c>
      <c r="F16" s="408">
        <v>114000</v>
      </c>
      <c r="G16" s="409">
        <v>2</v>
      </c>
    </row>
    <row r="17" spans="1:7" s="32" customFormat="1" ht="13.5" thickBot="1" x14ac:dyDescent="0.25">
      <c r="A17" s="399" t="s">
        <v>1113</v>
      </c>
      <c r="B17" s="402"/>
      <c r="C17" s="403"/>
      <c r="D17"/>
      <c r="E17" s="407" t="s">
        <v>47</v>
      </c>
      <c r="F17" s="408">
        <v>27770.65</v>
      </c>
      <c r="G17" s="409">
        <v>0.48720438596491233</v>
      </c>
    </row>
    <row r="18" spans="1:7" s="32" customFormat="1" x14ac:dyDescent="0.2">
      <c r="A18" s="404" t="s">
        <v>1115</v>
      </c>
      <c r="B18" s="405">
        <v>189658800</v>
      </c>
      <c r="C18" s="406">
        <v>61.98</v>
      </c>
      <c r="D18"/>
      <c r="E18" s="407" t="s">
        <v>790</v>
      </c>
      <c r="F18" s="408">
        <v>14719.09</v>
      </c>
      <c r="G18" s="409">
        <v>0.25822964912280705</v>
      </c>
    </row>
    <row r="19" spans="1:7" s="32" customFormat="1" ht="13.5" thickBot="1" x14ac:dyDescent="0.25">
      <c r="A19" s="407" t="s">
        <v>1117</v>
      </c>
      <c r="B19" s="408">
        <v>116341200</v>
      </c>
      <c r="C19" s="409">
        <v>38.020000000000003</v>
      </c>
      <c r="D19"/>
      <c r="E19" s="407" t="s">
        <v>50</v>
      </c>
      <c r="F19" s="408">
        <v>10562.75</v>
      </c>
      <c r="G19" s="409">
        <v>0.18531140350877193</v>
      </c>
    </row>
    <row r="20" spans="1:7" s="32" customFormat="1" ht="13.5" thickBot="1" x14ac:dyDescent="0.25">
      <c r="A20" s="410" t="s">
        <v>1119</v>
      </c>
      <c r="B20" s="411">
        <v>306000000</v>
      </c>
      <c r="C20" s="412">
        <v>100</v>
      </c>
      <c r="D20"/>
      <c r="E20" s="410" t="s">
        <v>1119</v>
      </c>
      <c r="F20" s="411">
        <v>5700000</v>
      </c>
      <c r="G20" s="412">
        <v>100</v>
      </c>
    </row>
    <row r="21" spans="1:7" s="32" customFormat="1" ht="13.5" thickBot="1" x14ac:dyDescent="0.25">
      <c r="A21" s="399" t="s">
        <v>1121</v>
      </c>
      <c r="B21" s="402"/>
      <c r="C21" s="403"/>
      <c r="D21"/>
      <c r="E21" s="399" t="s">
        <v>1207</v>
      </c>
      <c r="F21" s="402"/>
      <c r="G21" s="403"/>
    </row>
    <row r="22" spans="1:7" s="32" customFormat="1" x14ac:dyDescent="0.2">
      <c r="A22" s="404" t="s">
        <v>1117</v>
      </c>
      <c r="B22" s="405">
        <v>84132182.689999998</v>
      </c>
      <c r="C22" s="406">
        <v>42.066091345000004</v>
      </c>
      <c r="D22"/>
      <c r="E22" s="404" t="s">
        <v>1209</v>
      </c>
      <c r="F22" s="405">
        <v>13055803</v>
      </c>
      <c r="G22" s="406">
        <v>65.279015000000001</v>
      </c>
    </row>
    <row r="23" spans="1:7" s="32" customFormat="1" x14ac:dyDescent="0.2">
      <c r="A23" s="407" t="s">
        <v>1124</v>
      </c>
      <c r="B23" s="408">
        <v>71060044.219999999</v>
      </c>
      <c r="C23" s="409">
        <v>35.530022109999997</v>
      </c>
      <c r="D23"/>
      <c r="E23" s="407" t="s">
        <v>1211</v>
      </c>
      <c r="F23" s="408">
        <v>1640000</v>
      </c>
      <c r="G23" s="409">
        <v>8.1999999999999993</v>
      </c>
    </row>
    <row r="24" spans="1:7" s="32" customFormat="1" x14ac:dyDescent="0.2">
      <c r="A24" s="407" t="s">
        <v>1125</v>
      </c>
      <c r="B24" s="408">
        <v>43559998.520000003</v>
      </c>
      <c r="C24" s="409">
        <v>21.77999926</v>
      </c>
      <c r="D24"/>
      <c r="E24" s="407" t="s">
        <v>1117</v>
      </c>
      <c r="F24" s="408">
        <v>1389684</v>
      </c>
      <c r="G24" s="409">
        <v>6.9484199999999996</v>
      </c>
    </row>
    <row r="25" spans="1:7" s="32" customFormat="1" ht="13.5" thickBot="1" x14ac:dyDescent="0.25">
      <c r="A25" s="407" t="s">
        <v>1127</v>
      </c>
      <c r="B25" s="408">
        <v>1247774.57</v>
      </c>
      <c r="C25" s="409">
        <v>0.62388728500000001</v>
      </c>
      <c r="D25"/>
      <c r="E25" s="407" t="s">
        <v>1214</v>
      </c>
      <c r="F25" s="408">
        <v>1000243</v>
      </c>
      <c r="G25" s="409">
        <v>5.0012150000000002</v>
      </c>
    </row>
    <row r="26" spans="1:7" s="32" customFormat="1" ht="13.5" thickBot="1" x14ac:dyDescent="0.25">
      <c r="A26" s="410" t="s">
        <v>1119</v>
      </c>
      <c r="B26" s="411">
        <v>200000000</v>
      </c>
      <c r="C26" s="412">
        <v>100</v>
      </c>
      <c r="D26"/>
      <c r="E26" s="407" t="s">
        <v>1216</v>
      </c>
      <c r="F26" s="408">
        <v>873553</v>
      </c>
      <c r="G26" s="409">
        <v>4.3677649999999995</v>
      </c>
    </row>
    <row r="27" spans="1:7" s="32" customFormat="1" ht="13.5" thickBot="1" x14ac:dyDescent="0.25">
      <c r="A27" s="399" t="s">
        <v>1126</v>
      </c>
      <c r="B27" s="402"/>
      <c r="C27" s="403"/>
      <c r="D27"/>
      <c r="E27" s="407" t="s">
        <v>44</v>
      </c>
      <c r="F27" s="408">
        <v>600000</v>
      </c>
      <c r="G27" s="409">
        <v>3</v>
      </c>
    </row>
    <row r="28" spans="1:7" s="32" customFormat="1" x14ac:dyDescent="0.2">
      <c r="A28" s="404" t="s">
        <v>1128</v>
      </c>
      <c r="B28" s="405">
        <v>77027306.909999996</v>
      </c>
      <c r="C28" s="406">
        <v>99.113477131905142</v>
      </c>
      <c r="D28"/>
      <c r="E28" s="407" t="s">
        <v>46</v>
      </c>
      <c r="F28" s="408">
        <v>400000</v>
      </c>
      <c r="G28" s="409">
        <v>2</v>
      </c>
    </row>
    <row r="29" spans="1:7" s="32" customFormat="1" x14ac:dyDescent="0.2">
      <c r="A29" s="407" t="s">
        <v>1129</v>
      </c>
      <c r="B29" s="408">
        <v>687482.42</v>
      </c>
      <c r="C29" s="409">
        <v>0.88460541912586022</v>
      </c>
      <c r="D29"/>
      <c r="E29" s="407" t="s">
        <v>48</v>
      </c>
      <c r="F29" s="408">
        <v>400000</v>
      </c>
      <c r="G29" s="409">
        <v>2</v>
      </c>
    </row>
    <row r="30" spans="1:7" s="32" customFormat="1" x14ac:dyDescent="0.2">
      <c r="A30" s="407" t="s">
        <v>1131</v>
      </c>
      <c r="B30" s="408">
        <v>1488.37</v>
      </c>
      <c r="C30" s="409">
        <v>1.9151328519271173E-3</v>
      </c>
      <c r="D30"/>
      <c r="E30" s="407" t="s">
        <v>49</v>
      </c>
      <c r="F30" s="408">
        <v>333333</v>
      </c>
      <c r="G30" s="409">
        <v>1.6666650000000001</v>
      </c>
    </row>
    <row r="31" spans="1:7" s="32" customFormat="1" ht="13.5" thickBot="1" x14ac:dyDescent="0.25">
      <c r="A31" s="407" t="s">
        <v>1133</v>
      </c>
      <c r="B31" s="408">
        <v>0.9</v>
      </c>
      <c r="C31" s="409">
        <v>1.1580585249194795E-6</v>
      </c>
      <c r="D31"/>
      <c r="E31" s="407" t="s">
        <v>51</v>
      </c>
      <c r="F31" s="408">
        <v>307384</v>
      </c>
      <c r="G31" s="409">
        <v>1.5369199999999998</v>
      </c>
    </row>
    <row r="32" spans="1:7" s="32" customFormat="1" ht="13.5" thickBot="1" x14ac:dyDescent="0.25">
      <c r="A32" s="407" t="s">
        <v>1135</v>
      </c>
      <c r="B32" s="408">
        <v>0.9</v>
      </c>
      <c r="C32" s="409">
        <v>1.1580585249194795E-6</v>
      </c>
      <c r="D32"/>
      <c r="E32" s="410" t="s">
        <v>1119</v>
      </c>
      <c r="F32" s="411">
        <v>20000000</v>
      </c>
      <c r="G32" s="412">
        <v>100</v>
      </c>
    </row>
    <row r="33" spans="1:7" s="32" customFormat="1" ht="13.5" thickBot="1" x14ac:dyDescent="0.25">
      <c r="A33" s="410" t="s">
        <v>1119</v>
      </c>
      <c r="B33" s="411">
        <v>77716279.5</v>
      </c>
      <c r="C33" s="412">
        <v>100</v>
      </c>
      <c r="D33"/>
      <c r="E33" s="399" t="s">
        <v>52</v>
      </c>
      <c r="F33" s="402"/>
      <c r="G33" s="403"/>
    </row>
    <row r="34" spans="1:7" s="32" customFormat="1" ht="13.5" thickBot="1" x14ac:dyDescent="0.25">
      <c r="A34" s="399" t="s">
        <v>1130</v>
      </c>
      <c r="B34" s="402"/>
      <c r="C34" s="403"/>
      <c r="D34"/>
      <c r="E34" s="404" t="s">
        <v>54</v>
      </c>
      <c r="F34" s="405">
        <v>28253700</v>
      </c>
      <c r="G34" s="406">
        <v>47.089500000000008</v>
      </c>
    </row>
    <row r="35" spans="1:7" s="32" customFormat="1" x14ac:dyDescent="0.2">
      <c r="A35" s="404" t="s">
        <v>1132</v>
      </c>
      <c r="B35" s="405">
        <v>24660060</v>
      </c>
      <c r="C35" s="406">
        <v>98.640240000000006</v>
      </c>
      <c r="D35"/>
      <c r="E35" s="407" t="s">
        <v>56</v>
      </c>
      <c r="F35" s="408">
        <v>20251100.399999999</v>
      </c>
      <c r="G35" s="409">
        <v>33.751834000000002</v>
      </c>
    </row>
    <row r="36" spans="1:7" s="32" customFormat="1" ht="13.5" thickBot="1" x14ac:dyDescent="0.25">
      <c r="A36" s="407" t="s">
        <v>1134</v>
      </c>
      <c r="B36" s="408">
        <v>339940</v>
      </c>
      <c r="C36" s="409">
        <v>1.3597599999999999</v>
      </c>
      <c r="D36"/>
      <c r="E36" s="407" t="s">
        <v>58</v>
      </c>
      <c r="F36" s="408">
        <v>6000000</v>
      </c>
      <c r="G36" s="409">
        <v>10</v>
      </c>
    </row>
    <row r="37" spans="1:7" s="32" customFormat="1" ht="13.5" thickBot="1" x14ac:dyDescent="0.25">
      <c r="A37" s="410" t="s">
        <v>1119</v>
      </c>
      <c r="B37" s="411">
        <v>25000000</v>
      </c>
      <c r="C37" s="412">
        <v>100</v>
      </c>
      <c r="D37"/>
      <c r="E37" s="407" t="s">
        <v>60</v>
      </c>
      <c r="F37" s="408">
        <v>2002200</v>
      </c>
      <c r="G37" s="409">
        <v>3.3370000000000002</v>
      </c>
    </row>
    <row r="38" spans="1:7" s="32" customFormat="1" ht="13.5" thickBot="1" x14ac:dyDescent="0.25">
      <c r="A38" s="399" t="s">
        <v>1136</v>
      </c>
      <c r="B38" s="402"/>
      <c r="C38" s="403"/>
      <c r="D38"/>
      <c r="E38" s="407" t="s">
        <v>1117</v>
      </c>
      <c r="F38" s="408">
        <v>1784400</v>
      </c>
      <c r="G38" s="409">
        <v>2.9740000000000002</v>
      </c>
    </row>
    <row r="39" spans="1:7" s="32" customFormat="1" x14ac:dyDescent="0.2">
      <c r="A39" s="404" t="s">
        <v>1138</v>
      </c>
      <c r="B39" s="405">
        <v>121823839.31937577</v>
      </c>
      <c r="C39" s="406">
        <v>70.961898540336961</v>
      </c>
      <c r="D39"/>
      <c r="E39" s="407" t="s">
        <v>1125</v>
      </c>
      <c r="F39" s="408">
        <v>1708200</v>
      </c>
      <c r="G39" s="409">
        <v>2.8470000000000004</v>
      </c>
    </row>
    <row r="40" spans="1:7" s="32" customFormat="1" x14ac:dyDescent="0.2">
      <c r="A40" s="407" t="s">
        <v>1140</v>
      </c>
      <c r="B40" s="408">
        <v>33736107.950867385</v>
      </c>
      <c r="C40" s="409">
        <v>19.651147779698572</v>
      </c>
      <c r="D40"/>
      <c r="E40" s="407" t="s">
        <v>64</v>
      </c>
      <c r="F40" s="408">
        <v>199.8</v>
      </c>
      <c r="G40" s="409">
        <v>3.3300000000000007E-4</v>
      </c>
    </row>
    <row r="41" spans="1:7" s="32" customFormat="1" ht="13.5" thickBot="1" x14ac:dyDescent="0.25">
      <c r="A41" s="407" t="s">
        <v>1142</v>
      </c>
      <c r="B41" s="408">
        <v>12975386.901333643</v>
      </c>
      <c r="C41" s="409">
        <v>7.5581109079987021</v>
      </c>
      <c r="D41"/>
      <c r="E41" s="407" t="s">
        <v>65</v>
      </c>
      <c r="F41" s="408">
        <v>199.8</v>
      </c>
      <c r="G41" s="409">
        <v>3.3300000000000007E-4</v>
      </c>
    </row>
    <row r="42" spans="1:7" s="32" customFormat="1" ht="13.5" thickBot="1" x14ac:dyDescent="0.25">
      <c r="A42" s="407" t="s">
        <v>1143</v>
      </c>
      <c r="B42" s="408">
        <v>2595281.0972013227</v>
      </c>
      <c r="C42" s="409">
        <v>1.5117408458983244</v>
      </c>
      <c r="D42"/>
      <c r="E42" s="410" t="s">
        <v>1119</v>
      </c>
      <c r="F42" s="411">
        <v>60000000</v>
      </c>
      <c r="G42" s="412">
        <v>100</v>
      </c>
    </row>
    <row r="43" spans="1:7" s="32" customFormat="1" ht="13.5" thickBot="1" x14ac:dyDescent="0.25">
      <c r="A43" s="407" t="s">
        <v>1137</v>
      </c>
      <c r="B43" s="408">
        <v>203781.22262275589</v>
      </c>
      <c r="C43" s="409">
        <v>0.11870174610300503</v>
      </c>
      <c r="D43"/>
      <c r="E43" s="399" t="s">
        <v>53</v>
      </c>
      <c r="F43" s="402"/>
      <c r="G43" s="403"/>
    </row>
    <row r="44" spans="1:7" s="32" customFormat="1" x14ac:dyDescent="0.2">
      <c r="A44" s="407" t="s">
        <v>1117</v>
      </c>
      <c r="B44" s="408">
        <v>196983.8354264677</v>
      </c>
      <c r="C44" s="409">
        <v>0.11474229528239976</v>
      </c>
      <c r="D44"/>
      <c r="E44" s="404" t="s">
        <v>55</v>
      </c>
      <c r="F44" s="405">
        <v>1279986.94</v>
      </c>
      <c r="G44" s="406">
        <v>79.999183750000014</v>
      </c>
    </row>
    <row r="45" spans="1:7" s="32" customFormat="1" x14ac:dyDescent="0.2">
      <c r="A45" s="407" t="s">
        <v>1147</v>
      </c>
      <c r="B45" s="408">
        <v>139245.26185835997</v>
      </c>
      <c r="C45" s="409">
        <v>8.1109807402400827E-2</v>
      </c>
      <c r="D45"/>
      <c r="E45" s="407" t="s">
        <v>57</v>
      </c>
      <c r="F45" s="408">
        <v>319996.74</v>
      </c>
      <c r="G45" s="409">
        <v>19.999796250000003</v>
      </c>
    </row>
    <row r="46" spans="1:7" s="32" customFormat="1" ht="13.5" thickBot="1" x14ac:dyDescent="0.25">
      <c r="A46" s="407" t="s">
        <v>1148</v>
      </c>
      <c r="B46" s="408">
        <v>4374.4116697770942</v>
      </c>
      <c r="C46" s="409">
        <v>2.5480772796085834E-3</v>
      </c>
      <c r="D46"/>
      <c r="E46" s="407" t="s">
        <v>59</v>
      </c>
      <c r="F46" s="408">
        <v>5.44</v>
      </c>
      <c r="G46" s="409">
        <v>3.4000000000000008E-4</v>
      </c>
    </row>
    <row r="47" spans="1:7" s="32" customFormat="1" ht="13.5" thickBot="1" x14ac:dyDescent="0.25">
      <c r="A47" s="410" t="s">
        <v>1119</v>
      </c>
      <c r="B47" s="411">
        <v>171675000.00035599</v>
      </c>
      <c r="C47" s="412">
        <v>100</v>
      </c>
      <c r="D47"/>
      <c r="E47" s="407" t="s">
        <v>61</v>
      </c>
      <c r="F47" s="408">
        <v>5.44</v>
      </c>
      <c r="G47" s="409">
        <v>3.4000000000000008E-4</v>
      </c>
    </row>
    <row r="48" spans="1:7" s="32" customFormat="1" ht="13.5" thickBot="1" x14ac:dyDescent="0.25">
      <c r="A48" s="399" t="s">
        <v>2781</v>
      </c>
      <c r="B48" s="402"/>
      <c r="C48" s="403"/>
      <c r="D48"/>
      <c r="E48" s="407" t="s">
        <v>62</v>
      </c>
      <c r="F48" s="408">
        <v>2.72</v>
      </c>
      <c r="G48" s="409">
        <v>1.7000000000000004E-4</v>
      </c>
    </row>
    <row r="49" spans="1:7" s="32" customFormat="1" ht="13.5" thickBot="1" x14ac:dyDescent="0.25">
      <c r="A49" s="404" t="s">
        <v>1139</v>
      </c>
      <c r="B49" s="405">
        <v>62337000</v>
      </c>
      <c r="C49" s="406">
        <v>56.67</v>
      </c>
      <c r="D49"/>
      <c r="E49" s="407" t="s">
        <v>63</v>
      </c>
      <c r="F49" s="408">
        <v>2.72</v>
      </c>
      <c r="G49" s="409">
        <v>1.7000000000000004E-4</v>
      </c>
    </row>
    <row r="50" spans="1:7" s="32" customFormat="1" ht="13.5" thickBot="1" x14ac:dyDescent="0.25">
      <c r="A50" s="407" t="s">
        <v>1141</v>
      </c>
      <c r="B50" s="408">
        <v>18337000</v>
      </c>
      <c r="C50" s="409">
        <v>16.670000000000002</v>
      </c>
      <c r="D50"/>
      <c r="E50" s="410" t="s">
        <v>1119</v>
      </c>
      <c r="F50" s="411">
        <v>1600000</v>
      </c>
      <c r="G50" s="412">
        <v>100</v>
      </c>
    </row>
    <row r="51" spans="1:7" s="32" customFormat="1" ht="13.5" thickBot="1" x14ac:dyDescent="0.25">
      <c r="A51" s="407" t="s">
        <v>791</v>
      </c>
      <c r="B51" s="408">
        <v>18337000</v>
      </c>
      <c r="C51" s="409">
        <v>16.670000000000002</v>
      </c>
      <c r="D51"/>
      <c r="E51" s="399" t="s">
        <v>66</v>
      </c>
      <c r="F51" s="402"/>
      <c r="G51" s="403"/>
    </row>
    <row r="52" spans="1:7" s="32" customFormat="1" x14ac:dyDescent="0.2">
      <c r="A52" s="407" t="s">
        <v>1144</v>
      </c>
      <c r="B52" s="408">
        <v>7337000</v>
      </c>
      <c r="C52" s="409">
        <v>6.67</v>
      </c>
      <c r="D52"/>
      <c r="E52" s="404" t="s">
        <v>67</v>
      </c>
      <c r="F52" s="405">
        <v>1353780</v>
      </c>
      <c r="G52" s="406">
        <v>90.251999999999995</v>
      </c>
    </row>
    <row r="53" spans="1:7" s="32" customFormat="1" x14ac:dyDescent="0.2">
      <c r="A53" s="407" t="s">
        <v>1145</v>
      </c>
      <c r="B53" s="408">
        <v>1826000</v>
      </c>
      <c r="C53" s="409">
        <v>1.66</v>
      </c>
      <c r="D53"/>
      <c r="E53" s="407" t="s">
        <v>69</v>
      </c>
      <c r="F53" s="408">
        <v>84120</v>
      </c>
      <c r="G53" s="409">
        <v>5.6079999999999997</v>
      </c>
    </row>
    <row r="54" spans="1:7" s="32" customFormat="1" ht="13.5" thickBot="1" x14ac:dyDescent="0.25">
      <c r="A54" s="407" t="s">
        <v>1146</v>
      </c>
      <c r="B54" s="408">
        <v>1826000</v>
      </c>
      <c r="C54" s="409">
        <v>1.66</v>
      </c>
      <c r="D54"/>
      <c r="E54" s="407" t="s">
        <v>71</v>
      </c>
      <c r="F54" s="408">
        <v>61992</v>
      </c>
      <c r="G54" s="409">
        <v>4.1327999999999996</v>
      </c>
    </row>
    <row r="55" spans="1:7" s="32" customFormat="1" ht="13.5" thickBot="1" x14ac:dyDescent="0.25">
      <c r="A55" s="410" t="s">
        <v>1119</v>
      </c>
      <c r="B55" s="411">
        <v>110000000</v>
      </c>
      <c r="C55" s="412">
        <v>100</v>
      </c>
      <c r="D55"/>
      <c r="E55" s="407" t="s">
        <v>72</v>
      </c>
      <c r="F55" s="408">
        <v>54</v>
      </c>
      <c r="G55" s="409">
        <v>3.5999999999999999E-3</v>
      </c>
    </row>
    <row r="56" spans="1:7" s="32" customFormat="1" ht="13.5" thickBot="1" x14ac:dyDescent="0.25">
      <c r="A56" s="413" t="s">
        <v>1149</v>
      </c>
      <c r="B56" s="414"/>
      <c r="C56" s="415"/>
      <c r="D56"/>
      <c r="E56" s="407" t="s">
        <v>73</v>
      </c>
      <c r="F56" s="408">
        <v>54</v>
      </c>
      <c r="G56" s="409">
        <v>3.5999999999999999E-3</v>
      </c>
    </row>
    <row r="57" spans="1:7" s="32" customFormat="1" ht="13.5" thickBot="1" x14ac:dyDescent="0.25">
      <c r="A57" s="404" t="s">
        <v>1150</v>
      </c>
      <c r="B57" s="405">
        <v>7601474.2599999998</v>
      </c>
      <c r="C57" s="406">
        <v>73.800720970873783</v>
      </c>
      <c r="D57"/>
      <c r="E57" s="410" t="s">
        <v>1119</v>
      </c>
      <c r="F57" s="411">
        <v>1500000</v>
      </c>
      <c r="G57" s="412">
        <v>100</v>
      </c>
    </row>
    <row r="58" spans="1:7" s="32" customFormat="1" ht="13.5" thickBot="1" x14ac:dyDescent="0.25">
      <c r="A58" s="407" t="s">
        <v>1152</v>
      </c>
      <c r="B58" s="408">
        <v>1050691.3</v>
      </c>
      <c r="C58" s="409">
        <v>10.200886407766991</v>
      </c>
      <c r="D58"/>
      <c r="E58" s="399" t="s">
        <v>68</v>
      </c>
      <c r="F58" s="402"/>
      <c r="G58" s="403"/>
    </row>
    <row r="59" spans="1:7" s="32" customFormat="1" x14ac:dyDescent="0.2">
      <c r="A59" s="407" t="s">
        <v>1154</v>
      </c>
      <c r="B59" s="408">
        <v>1027495.65</v>
      </c>
      <c r="C59" s="409">
        <v>9.9756859223300971</v>
      </c>
      <c r="D59"/>
      <c r="E59" s="404" t="s">
        <v>70</v>
      </c>
      <c r="F59" s="405">
        <v>22692083</v>
      </c>
      <c r="G59" s="406">
        <v>78.199757330761059</v>
      </c>
    </row>
    <row r="60" spans="1:7" s="32" customFormat="1" ht="13.5" thickBot="1" x14ac:dyDescent="0.25">
      <c r="A60" s="407" t="s">
        <v>1156</v>
      </c>
      <c r="B60" s="408">
        <v>618000</v>
      </c>
      <c r="C60" s="409">
        <v>6</v>
      </c>
      <c r="D60"/>
      <c r="E60" s="407" t="s">
        <v>1117</v>
      </c>
      <c r="F60" s="408">
        <v>6326016</v>
      </c>
      <c r="G60" s="409">
        <v>21.800242669238944</v>
      </c>
    </row>
    <row r="61" spans="1:7" s="32" customFormat="1" ht="13.5" thickBot="1" x14ac:dyDescent="0.25">
      <c r="A61" s="407" t="s">
        <v>1158</v>
      </c>
      <c r="B61" s="408">
        <v>2338.79</v>
      </c>
      <c r="C61" s="409">
        <v>2.2706699029126212E-2</v>
      </c>
      <c r="D61"/>
      <c r="E61" s="410" t="s">
        <v>1119</v>
      </c>
      <c r="F61" s="411">
        <v>29018099</v>
      </c>
      <c r="G61" s="412">
        <v>100</v>
      </c>
    </row>
    <row r="62" spans="1:7" s="32" customFormat="1" ht="13.5" thickBot="1" x14ac:dyDescent="0.25">
      <c r="A62" s="410" t="s">
        <v>1119</v>
      </c>
      <c r="B62" s="411">
        <v>10300000</v>
      </c>
      <c r="C62" s="412">
        <v>100</v>
      </c>
      <c r="D62"/>
      <c r="E62" s="399" t="s">
        <v>74</v>
      </c>
      <c r="F62" s="402"/>
      <c r="G62" s="403"/>
    </row>
    <row r="63" spans="1:7" s="32" customFormat="1" ht="13.5" thickBot="1" x14ac:dyDescent="0.25">
      <c r="A63" s="399" t="s">
        <v>1151</v>
      </c>
      <c r="B63" s="402"/>
      <c r="C63" s="403"/>
      <c r="D63"/>
      <c r="E63" s="404" t="s">
        <v>75</v>
      </c>
      <c r="F63" s="405">
        <v>767750</v>
      </c>
      <c r="G63" s="406">
        <v>30.71</v>
      </c>
    </row>
    <row r="64" spans="1:7" s="32" customFormat="1" x14ac:dyDescent="0.2">
      <c r="A64" s="404" t="s">
        <v>1153</v>
      </c>
      <c r="B64" s="405">
        <v>15461071</v>
      </c>
      <c r="C64" s="406">
        <v>78.323561296859168</v>
      </c>
      <c r="D64"/>
      <c r="E64" s="407" t="s">
        <v>77</v>
      </c>
      <c r="F64" s="408">
        <v>500000</v>
      </c>
      <c r="G64" s="409">
        <v>20</v>
      </c>
    </row>
    <row r="65" spans="1:7" s="32" customFormat="1" x14ac:dyDescent="0.2">
      <c r="A65" s="407" t="s">
        <v>1155</v>
      </c>
      <c r="B65" s="408">
        <v>2940457</v>
      </c>
      <c r="C65" s="409">
        <v>14.895932117527863</v>
      </c>
      <c r="D65"/>
      <c r="E65" s="407" t="s">
        <v>79</v>
      </c>
      <c r="F65" s="408">
        <v>500000</v>
      </c>
      <c r="G65" s="409">
        <v>20</v>
      </c>
    </row>
    <row r="66" spans="1:7" s="32" customFormat="1" ht="13.5" thickBot="1" x14ac:dyDescent="0.25">
      <c r="A66" s="407" t="s">
        <v>1157</v>
      </c>
      <c r="B66" s="408">
        <v>1338472</v>
      </c>
      <c r="C66" s="409">
        <v>6.7805065856129696</v>
      </c>
      <c r="D66"/>
      <c r="E66" s="407" t="s">
        <v>81</v>
      </c>
      <c r="F66" s="408">
        <v>250000</v>
      </c>
      <c r="G66" s="409">
        <v>10</v>
      </c>
    </row>
    <row r="67" spans="1:7" s="32" customFormat="1" ht="13.5" thickBot="1" x14ac:dyDescent="0.25">
      <c r="A67" s="410" t="s">
        <v>1119</v>
      </c>
      <c r="B67" s="411">
        <v>19740000</v>
      </c>
      <c r="C67" s="412">
        <v>100</v>
      </c>
      <c r="D67"/>
      <c r="E67" s="407" t="s">
        <v>82</v>
      </c>
      <c r="F67" s="408">
        <v>151745</v>
      </c>
      <c r="G67" s="409">
        <v>6.0697999999999999</v>
      </c>
    </row>
    <row r="68" spans="1:7" s="32" customFormat="1" ht="13.5" thickBot="1" x14ac:dyDescent="0.25">
      <c r="A68" s="399" t="s">
        <v>1159</v>
      </c>
      <c r="B68" s="402"/>
      <c r="C68" s="403"/>
      <c r="D68"/>
      <c r="E68" s="407" t="s">
        <v>84</v>
      </c>
      <c r="F68" s="408">
        <v>125000</v>
      </c>
      <c r="G68" s="409">
        <v>5</v>
      </c>
    </row>
    <row r="69" spans="1:7" s="32" customFormat="1" x14ac:dyDescent="0.2">
      <c r="A69" s="404" t="s">
        <v>1160</v>
      </c>
      <c r="B69" s="405">
        <v>4049329.55</v>
      </c>
      <c r="C69" s="406">
        <v>99.983445679012334</v>
      </c>
      <c r="D69"/>
      <c r="E69" s="407" t="s">
        <v>85</v>
      </c>
      <c r="F69" s="408">
        <v>96000</v>
      </c>
      <c r="G69" s="409">
        <v>3.84</v>
      </c>
    </row>
    <row r="70" spans="1:7" s="32" customFormat="1" x14ac:dyDescent="0.2">
      <c r="A70" s="407" t="s">
        <v>1162</v>
      </c>
      <c r="B70" s="408">
        <v>667.45</v>
      </c>
      <c r="C70" s="409">
        <v>1.6480246913580247E-2</v>
      </c>
      <c r="D70"/>
      <c r="E70" s="407" t="s">
        <v>1158</v>
      </c>
      <c r="F70" s="408">
        <v>92755</v>
      </c>
      <c r="G70" s="409">
        <v>3.7102000000000004</v>
      </c>
    </row>
    <row r="71" spans="1:7" s="32" customFormat="1" ht="13.5" thickBot="1" x14ac:dyDescent="0.25">
      <c r="A71" s="407" t="s">
        <v>1164</v>
      </c>
      <c r="B71" s="408">
        <v>1</v>
      </c>
      <c r="C71" s="409">
        <v>2.469135802469136E-5</v>
      </c>
      <c r="D71"/>
      <c r="E71" s="407" t="s">
        <v>88</v>
      </c>
      <c r="F71" s="408">
        <v>16750</v>
      </c>
      <c r="G71" s="409">
        <v>0.67</v>
      </c>
    </row>
    <row r="72" spans="1:7" s="32" customFormat="1" ht="13.5" thickBot="1" x14ac:dyDescent="0.25">
      <c r="A72" s="407" t="s">
        <v>1166</v>
      </c>
      <c r="B72" s="408">
        <v>1</v>
      </c>
      <c r="C72" s="409">
        <v>2.469135802469136E-5</v>
      </c>
      <c r="D72"/>
      <c r="E72" s="410" t="s">
        <v>1119</v>
      </c>
      <c r="F72" s="411">
        <v>2500000</v>
      </c>
      <c r="G72" s="412">
        <v>100</v>
      </c>
    </row>
    <row r="73" spans="1:7" s="32" customFormat="1" ht="13.5" thickBot="1" x14ac:dyDescent="0.25">
      <c r="A73" s="407" t="s">
        <v>1168</v>
      </c>
      <c r="B73" s="408">
        <v>1</v>
      </c>
      <c r="C73" s="409">
        <v>2.469135802469136E-5</v>
      </c>
      <c r="D73"/>
      <c r="E73" s="399" t="s">
        <v>76</v>
      </c>
      <c r="F73" s="402"/>
      <c r="G73" s="403"/>
    </row>
    <row r="74" spans="1:7" s="32" customFormat="1" ht="13.5" thickBot="1" x14ac:dyDescent="0.25">
      <c r="A74" s="410" t="s">
        <v>1119</v>
      </c>
      <c r="B74" s="411">
        <v>4050000</v>
      </c>
      <c r="C74" s="412">
        <v>100</v>
      </c>
      <c r="D74"/>
      <c r="E74" s="404" t="s">
        <v>78</v>
      </c>
      <c r="F74" s="405">
        <v>13563787.65</v>
      </c>
      <c r="G74" s="406">
        <v>90.425251000000017</v>
      </c>
    </row>
    <row r="75" spans="1:7" s="32" customFormat="1" ht="13.5" thickBot="1" x14ac:dyDescent="0.25">
      <c r="A75" s="399" t="s">
        <v>1776</v>
      </c>
      <c r="B75" s="402"/>
      <c r="C75" s="403"/>
      <c r="D75"/>
      <c r="E75" s="407" t="s">
        <v>80</v>
      </c>
      <c r="F75" s="408">
        <v>1143284.21</v>
      </c>
      <c r="G75" s="409">
        <v>7.6218947333333347</v>
      </c>
    </row>
    <row r="76" spans="1:7" s="32" customFormat="1" x14ac:dyDescent="0.2">
      <c r="A76" s="404" t="s">
        <v>1161</v>
      </c>
      <c r="B76" s="405">
        <v>48750000</v>
      </c>
      <c r="C76" s="406">
        <v>75</v>
      </c>
      <c r="D76"/>
      <c r="E76" s="407" t="s">
        <v>1158</v>
      </c>
      <c r="F76" s="408">
        <v>231451.11</v>
      </c>
      <c r="G76" s="409">
        <v>1.5430074</v>
      </c>
    </row>
    <row r="77" spans="1:7" s="32" customFormat="1" ht="13.5" thickBot="1" x14ac:dyDescent="0.25">
      <c r="A77" s="407" t="s">
        <v>1163</v>
      </c>
      <c r="B77" s="408">
        <v>16248563</v>
      </c>
      <c r="C77" s="409">
        <v>24.997789230769229</v>
      </c>
      <c r="D77"/>
      <c r="E77" s="407" t="s">
        <v>83</v>
      </c>
      <c r="F77" s="408">
        <v>61477.03</v>
      </c>
      <c r="G77" s="409">
        <v>0.4098468666666667</v>
      </c>
    </row>
    <row r="78" spans="1:7" s="32" customFormat="1" ht="13.5" thickBot="1" x14ac:dyDescent="0.25">
      <c r="A78" s="407" t="s">
        <v>1165</v>
      </c>
      <c r="B78" s="408">
        <v>960</v>
      </c>
      <c r="C78" s="409">
        <v>1.4769230769230771E-3</v>
      </c>
      <c r="D78"/>
      <c r="E78" s="410" t="s">
        <v>1119</v>
      </c>
      <c r="F78" s="411">
        <v>15000000</v>
      </c>
      <c r="G78" s="412">
        <v>100</v>
      </c>
    </row>
    <row r="79" spans="1:7" s="32" customFormat="1" ht="13.5" thickBot="1" x14ac:dyDescent="0.25">
      <c r="A79" s="407" t="s">
        <v>1167</v>
      </c>
      <c r="B79" s="408">
        <v>159</v>
      </c>
      <c r="C79" s="409">
        <v>2.4461538461538463E-4</v>
      </c>
      <c r="D79"/>
      <c r="E79" s="399" t="s">
        <v>86</v>
      </c>
      <c r="F79" s="402"/>
      <c r="G79" s="403"/>
    </row>
    <row r="80" spans="1:7" s="32" customFormat="1" x14ac:dyDescent="0.2">
      <c r="A80" s="407" t="s">
        <v>1169</v>
      </c>
      <c r="B80" s="408">
        <v>159</v>
      </c>
      <c r="C80" s="409">
        <v>2.4461538461538463E-4</v>
      </c>
      <c r="D80"/>
      <c r="E80" s="404" t="s">
        <v>87</v>
      </c>
      <c r="F80" s="405">
        <v>29999996</v>
      </c>
      <c r="G80" s="406">
        <v>99.999986666666658</v>
      </c>
    </row>
    <row r="81" spans="1:7" s="32" customFormat="1" ht="13.5" thickBot="1" x14ac:dyDescent="0.25">
      <c r="A81" s="407" t="s">
        <v>1170</v>
      </c>
      <c r="B81" s="408">
        <v>159</v>
      </c>
      <c r="C81" s="409">
        <v>2.4461538461538463E-4</v>
      </c>
      <c r="D81"/>
      <c r="E81" s="407" t="s">
        <v>89</v>
      </c>
      <c r="F81" s="408">
        <v>1</v>
      </c>
      <c r="G81" s="409">
        <v>3.3333333333333333E-6</v>
      </c>
    </row>
    <row r="82" spans="1:7" s="32" customFormat="1" ht="13.5" thickBot="1" x14ac:dyDescent="0.25">
      <c r="A82" s="410" t="s">
        <v>1119</v>
      </c>
      <c r="B82" s="411">
        <v>65000000</v>
      </c>
      <c r="C82" s="412">
        <v>100</v>
      </c>
      <c r="D82"/>
      <c r="E82" s="407" t="s">
        <v>90</v>
      </c>
      <c r="F82" s="408">
        <v>1</v>
      </c>
      <c r="G82" s="409">
        <v>3.3333333333333333E-6</v>
      </c>
    </row>
    <row r="83" spans="1:7" s="32" customFormat="1" ht="13.5" thickBot="1" x14ac:dyDescent="0.25">
      <c r="A83" s="399" t="s">
        <v>1171</v>
      </c>
      <c r="B83" s="402"/>
      <c r="C83" s="403"/>
      <c r="D83"/>
      <c r="E83" s="407" t="s">
        <v>92</v>
      </c>
      <c r="F83" s="408">
        <v>1</v>
      </c>
      <c r="G83" s="409">
        <v>3.3333333333333333E-6</v>
      </c>
    </row>
    <row r="84" spans="1:7" s="32" customFormat="1" ht="13.5" thickBot="1" x14ac:dyDescent="0.25">
      <c r="A84" s="404" t="s">
        <v>1172</v>
      </c>
      <c r="B84" s="405">
        <v>24450000</v>
      </c>
      <c r="C84" s="406">
        <v>61.125</v>
      </c>
      <c r="D84"/>
      <c r="E84" s="407" t="s">
        <v>94</v>
      </c>
      <c r="F84" s="408">
        <v>1</v>
      </c>
      <c r="G84" s="409">
        <v>3.3333333333333333E-6</v>
      </c>
    </row>
    <row r="85" spans="1:7" s="32" customFormat="1" ht="13.5" thickBot="1" x14ac:dyDescent="0.25">
      <c r="A85" s="407" t="s">
        <v>1117</v>
      </c>
      <c r="B85" s="408">
        <v>4000000</v>
      </c>
      <c r="C85" s="409">
        <v>10</v>
      </c>
      <c r="D85"/>
      <c r="E85" s="410" t="s">
        <v>1119</v>
      </c>
      <c r="F85" s="411">
        <v>30000000</v>
      </c>
      <c r="G85" s="412">
        <v>100</v>
      </c>
    </row>
    <row r="86" spans="1:7" s="32" customFormat="1" ht="13.5" thickBot="1" x14ac:dyDescent="0.25">
      <c r="A86" s="407" t="s">
        <v>1175</v>
      </c>
      <c r="B86" s="408">
        <v>3850000</v>
      </c>
      <c r="C86" s="409">
        <v>9.625</v>
      </c>
      <c r="D86"/>
      <c r="E86" s="399" t="s">
        <v>91</v>
      </c>
      <c r="F86" s="402"/>
      <c r="G86" s="403"/>
    </row>
    <row r="87" spans="1:7" s="32" customFormat="1" x14ac:dyDescent="0.2">
      <c r="A87" s="407" t="s">
        <v>1177</v>
      </c>
      <c r="B87" s="408">
        <v>3850000</v>
      </c>
      <c r="C87" s="409">
        <v>9.625</v>
      </c>
      <c r="D87"/>
      <c r="E87" s="404" t="s">
        <v>93</v>
      </c>
      <c r="F87" s="405">
        <v>6938000</v>
      </c>
      <c r="G87" s="406">
        <v>86.724999999999994</v>
      </c>
    </row>
    <row r="88" spans="1:7" s="32" customFormat="1" ht="13.5" thickBot="1" x14ac:dyDescent="0.25">
      <c r="A88" s="407" t="s">
        <v>1179</v>
      </c>
      <c r="B88" s="408">
        <v>3850000</v>
      </c>
      <c r="C88" s="409">
        <v>9.625</v>
      </c>
      <c r="D88"/>
      <c r="E88" s="407" t="s">
        <v>95</v>
      </c>
      <c r="F88" s="408">
        <v>510000</v>
      </c>
      <c r="G88" s="409">
        <v>6.375</v>
      </c>
    </row>
    <row r="89" spans="1:7" s="32" customFormat="1" ht="13.5" thickBot="1" x14ac:dyDescent="0.25">
      <c r="A89" s="410" t="s">
        <v>1119</v>
      </c>
      <c r="B89" s="411">
        <v>40000000</v>
      </c>
      <c r="C89" s="412">
        <v>100</v>
      </c>
      <c r="D89"/>
      <c r="E89" s="407" t="s">
        <v>96</v>
      </c>
      <c r="F89" s="408">
        <v>432000</v>
      </c>
      <c r="G89" s="409">
        <v>5.4</v>
      </c>
    </row>
    <row r="90" spans="1:7" s="32" customFormat="1" ht="13.5" thickBot="1" x14ac:dyDescent="0.25">
      <c r="A90" s="399" t="s">
        <v>1173</v>
      </c>
      <c r="B90" s="402"/>
      <c r="C90" s="416"/>
      <c r="D90"/>
      <c r="E90" s="407" t="s">
        <v>98</v>
      </c>
      <c r="F90" s="408">
        <v>110000</v>
      </c>
      <c r="G90" s="409">
        <v>1.375</v>
      </c>
    </row>
    <row r="91" spans="1:7" s="32" customFormat="1" ht="13.5" thickBot="1" x14ac:dyDescent="0.25">
      <c r="A91" s="404" t="s">
        <v>1174</v>
      </c>
      <c r="B91" s="405">
        <v>59999999.920000002</v>
      </c>
      <c r="C91" s="406">
        <v>99.999999863536161</v>
      </c>
      <c r="D91"/>
      <c r="E91" s="407" t="s">
        <v>100</v>
      </c>
      <c r="F91" s="408">
        <v>10000</v>
      </c>
      <c r="G91" s="409">
        <v>0.125</v>
      </c>
    </row>
    <row r="92" spans="1:7" s="32" customFormat="1" ht="13.5" thickBot="1" x14ac:dyDescent="0.25">
      <c r="A92" s="407" t="s">
        <v>1176</v>
      </c>
      <c r="B92" s="408">
        <v>3.2751321765714284E-2</v>
      </c>
      <c r="C92" s="409">
        <v>5.4585536274481669E-8</v>
      </c>
      <c r="D92"/>
      <c r="E92" s="410" t="s">
        <v>1119</v>
      </c>
      <c r="F92" s="411">
        <v>8000000</v>
      </c>
      <c r="G92" s="412">
        <v>100</v>
      </c>
    </row>
    <row r="93" spans="1:7" s="32" customFormat="1" ht="13.5" thickBot="1" x14ac:dyDescent="0.25">
      <c r="A93" s="407" t="s">
        <v>1178</v>
      </c>
      <c r="B93" s="408">
        <v>1.6375660882857142E-2</v>
      </c>
      <c r="C93" s="409">
        <v>2.7292768137240835E-8</v>
      </c>
      <c r="D93"/>
      <c r="E93" s="399" t="s">
        <v>97</v>
      </c>
      <c r="F93" s="402"/>
      <c r="G93" s="403"/>
    </row>
    <row r="94" spans="1:7" s="32" customFormat="1" x14ac:dyDescent="0.2">
      <c r="A94" s="407" t="s">
        <v>1180</v>
      </c>
      <c r="B94" s="408">
        <v>1.6375660882857142E-2</v>
      </c>
      <c r="C94" s="409">
        <v>2.7292768137240835E-8</v>
      </c>
      <c r="D94"/>
      <c r="E94" s="404" t="s">
        <v>99</v>
      </c>
      <c r="F94" s="406">
        <v>3723066.73</v>
      </c>
      <c r="G94" s="406">
        <v>95.064006497798189</v>
      </c>
    </row>
    <row r="95" spans="1:7" s="32" customFormat="1" ht="13.5" thickBot="1" x14ac:dyDescent="0.25">
      <c r="A95" s="407" t="s">
        <v>1181</v>
      </c>
      <c r="B95" s="408">
        <v>1.6375660882857142E-2</v>
      </c>
      <c r="C95" s="409">
        <v>2.7292768137240835E-8</v>
      </c>
      <c r="D95"/>
      <c r="E95" s="407" t="s">
        <v>1117</v>
      </c>
      <c r="F95" s="409">
        <v>193312.21</v>
      </c>
      <c r="G95" s="409">
        <v>4.9359935022018071</v>
      </c>
    </row>
    <row r="96" spans="1:7" s="32" customFormat="1" ht="13.5" thickBot="1" x14ac:dyDescent="0.25">
      <c r="A96" s="410" t="s">
        <v>1119</v>
      </c>
      <c r="B96" s="411">
        <v>60000000.001878299</v>
      </c>
      <c r="C96" s="412">
        <v>100</v>
      </c>
      <c r="D96"/>
      <c r="E96" s="417"/>
      <c r="F96" s="417"/>
      <c r="G96" s="417"/>
    </row>
    <row r="97" spans="1:7" s="32" customFormat="1" ht="13.5" thickBot="1" x14ac:dyDescent="0.25">
      <c r="A97" s="399" t="s">
        <v>1182</v>
      </c>
      <c r="B97" s="402"/>
      <c r="C97" s="403"/>
      <c r="D97"/>
      <c r="E97" s="418" t="s">
        <v>1119</v>
      </c>
      <c r="F97" s="412">
        <v>3916378.94</v>
      </c>
      <c r="G97" s="412">
        <v>100</v>
      </c>
    </row>
    <row r="98" spans="1:7" s="32" customFormat="1" ht="13.5" thickBot="1" x14ac:dyDescent="0.25">
      <c r="A98" s="404" t="s">
        <v>1183</v>
      </c>
      <c r="B98" s="405">
        <v>2239398.6746419999</v>
      </c>
      <c r="C98" s="406">
        <v>97.36515976704348</v>
      </c>
      <c r="D98"/>
      <c r="E98" s="399" t="s">
        <v>102</v>
      </c>
      <c r="F98" s="402"/>
      <c r="G98" s="403"/>
    </row>
    <row r="99" spans="1:7" s="32" customFormat="1" x14ac:dyDescent="0.2">
      <c r="A99" s="407" t="s">
        <v>1185</v>
      </c>
      <c r="B99" s="408">
        <v>60401.623785999996</v>
      </c>
      <c r="C99" s="409">
        <v>2.6261575559130432</v>
      </c>
      <c r="D99"/>
      <c r="E99" s="404" t="s">
        <v>104</v>
      </c>
      <c r="F99" s="405">
        <v>130250491.70999999</v>
      </c>
      <c r="G99" s="406">
        <v>37.21442620285714</v>
      </c>
    </row>
    <row r="100" spans="1:7" s="32" customFormat="1" x14ac:dyDescent="0.2">
      <c r="A100" s="407" t="s">
        <v>1187</v>
      </c>
      <c r="B100" s="408">
        <v>98.850785999999999</v>
      </c>
      <c r="C100" s="409">
        <v>4.2978602608695652E-3</v>
      </c>
      <c r="D100"/>
      <c r="E100" s="407" t="s">
        <v>106</v>
      </c>
      <c r="F100" s="408">
        <v>117454959.28</v>
      </c>
      <c r="G100" s="409">
        <v>33.558559794285706</v>
      </c>
    </row>
    <row r="101" spans="1:7" s="32" customFormat="1" x14ac:dyDescent="0.2">
      <c r="A101" s="407" t="s">
        <v>1189</v>
      </c>
      <c r="B101" s="408">
        <v>98.850785999999999</v>
      </c>
      <c r="C101" s="409">
        <v>4.2978602608695652E-3</v>
      </c>
      <c r="D101"/>
      <c r="E101" s="407" t="s">
        <v>108</v>
      </c>
      <c r="F101" s="408">
        <v>71046161.230000004</v>
      </c>
      <c r="G101" s="409">
        <v>20.298903208571424</v>
      </c>
    </row>
    <row r="102" spans="1:7" s="32" customFormat="1" x14ac:dyDescent="0.2">
      <c r="A102" s="407" t="s">
        <v>1191</v>
      </c>
      <c r="B102" s="408">
        <v>1</v>
      </c>
      <c r="C102" s="409">
        <v>4.347826086956522E-5</v>
      </c>
      <c r="D102"/>
      <c r="E102" s="407" t="s">
        <v>110</v>
      </c>
      <c r="F102" s="408">
        <v>20324606.760000002</v>
      </c>
      <c r="G102" s="409">
        <v>5.8070305028571427</v>
      </c>
    </row>
    <row r="103" spans="1:7" s="32" customFormat="1" ht="13.5" thickBot="1" x14ac:dyDescent="0.25">
      <c r="A103" s="407" t="s">
        <v>1193</v>
      </c>
      <c r="B103" s="408">
        <v>1</v>
      </c>
      <c r="C103" s="409">
        <v>4.347826086956522E-5</v>
      </c>
      <c r="D103"/>
      <c r="E103" s="407" t="s">
        <v>112</v>
      </c>
      <c r="F103" s="408">
        <v>4296257.18</v>
      </c>
      <c r="G103" s="409">
        <v>1.2275020514285711</v>
      </c>
    </row>
    <row r="104" spans="1:7" s="32" customFormat="1" ht="13.5" thickBot="1" x14ac:dyDescent="0.25">
      <c r="A104" s="410" t="s">
        <v>1119</v>
      </c>
      <c r="B104" s="411">
        <v>2300000</v>
      </c>
      <c r="C104" s="412">
        <v>100</v>
      </c>
      <c r="D104"/>
      <c r="E104" s="407" t="s">
        <v>114</v>
      </c>
      <c r="F104" s="408">
        <v>4015404.81</v>
      </c>
      <c r="G104" s="409">
        <v>1.1472585171428569</v>
      </c>
    </row>
    <row r="105" spans="1:7" s="32" customFormat="1" ht="13.5" thickBot="1" x14ac:dyDescent="0.25">
      <c r="A105" s="399" t="s">
        <v>1184</v>
      </c>
      <c r="B105" s="402"/>
      <c r="C105" s="403"/>
      <c r="D105"/>
      <c r="E105" s="407" t="s">
        <v>116</v>
      </c>
      <c r="F105" s="408">
        <v>742412.7</v>
      </c>
      <c r="G105" s="409">
        <v>0.21211791428571422</v>
      </c>
    </row>
    <row r="106" spans="1:7" s="32" customFormat="1" x14ac:dyDescent="0.2">
      <c r="A106" s="404" t="s">
        <v>1186</v>
      </c>
      <c r="B106" s="405">
        <v>25668151</v>
      </c>
      <c r="C106" s="406">
        <v>34.224201333333333</v>
      </c>
      <c r="D106"/>
      <c r="E106" s="407" t="s">
        <v>117</v>
      </c>
      <c r="F106" s="408">
        <v>733231.49</v>
      </c>
      <c r="G106" s="409">
        <v>0.2094947114285714</v>
      </c>
    </row>
    <row r="107" spans="1:7" s="32" customFormat="1" x14ac:dyDescent="0.2">
      <c r="A107" s="407" t="s">
        <v>1188</v>
      </c>
      <c r="B107" s="408">
        <v>22500000</v>
      </c>
      <c r="C107" s="409">
        <v>30</v>
      </c>
      <c r="D107"/>
      <c r="E107" s="407" t="s">
        <v>119</v>
      </c>
      <c r="F107" s="408">
        <v>582953.30000000005</v>
      </c>
      <c r="G107" s="409">
        <v>0.16655808571428571</v>
      </c>
    </row>
    <row r="108" spans="1:7" s="32" customFormat="1" ht="13.5" thickBot="1" x14ac:dyDescent="0.25">
      <c r="A108" s="407" t="s">
        <v>1190</v>
      </c>
      <c r="B108" s="408">
        <v>15574349</v>
      </c>
      <c r="C108" s="409">
        <v>20.765798666666665</v>
      </c>
      <c r="D108"/>
      <c r="E108" s="407" t="s">
        <v>121</v>
      </c>
      <c r="F108" s="408">
        <v>553521.54</v>
      </c>
      <c r="G108" s="409">
        <v>0.15814901142857141</v>
      </c>
    </row>
    <row r="109" spans="1:7" s="32" customFormat="1" ht="13.5" thickBot="1" x14ac:dyDescent="0.25">
      <c r="A109" s="407" t="s">
        <v>1192</v>
      </c>
      <c r="B109" s="408">
        <v>7500000</v>
      </c>
      <c r="C109" s="409">
        <v>10</v>
      </c>
      <c r="D109"/>
      <c r="E109" s="410" t="s">
        <v>1119</v>
      </c>
      <c r="F109" s="411">
        <v>350000000</v>
      </c>
      <c r="G109" s="412">
        <v>100</v>
      </c>
    </row>
    <row r="110" spans="1:7" s="32" customFormat="1" ht="13.5" thickBot="1" x14ac:dyDescent="0.25">
      <c r="A110" s="407" t="s">
        <v>1194</v>
      </c>
      <c r="B110" s="408">
        <v>3757500</v>
      </c>
      <c r="C110" s="409">
        <v>5.01</v>
      </c>
      <c r="D110"/>
      <c r="E110" s="396" t="s">
        <v>787</v>
      </c>
      <c r="F110" s="397" t="s">
        <v>788</v>
      </c>
      <c r="G110" s="397" t="s">
        <v>789</v>
      </c>
    </row>
    <row r="111" spans="1:7" s="32" customFormat="1" ht="13.5" thickBot="1" x14ac:dyDescent="0.25">
      <c r="A111" s="410" t="s">
        <v>1119</v>
      </c>
      <c r="B111" s="411">
        <v>75000000</v>
      </c>
      <c r="C111" s="412">
        <v>100</v>
      </c>
      <c r="D111"/>
      <c r="E111" s="399" t="s">
        <v>101</v>
      </c>
      <c r="F111" s="402"/>
      <c r="G111" s="403"/>
    </row>
    <row r="112" spans="1:7" s="32" customFormat="1" ht="13.5" thickBot="1" x14ac:dyDescent="0.25">
      <c r="A112" s="399" t="s">
        <v>1195</v>
      </c>
      <c r="B112" s="402"/>
      <c r="C112" s="403"/>
      <c r="D112"/>
      <c r="E112" s="404" t="s">
        <v>103</v>
      </c>
      <c r="F112" s="405">
        <v>10815885.49</v>
      </c>
      <c r="G112" s="406">
        <v>92.364521690862517</v>
      </c>
    </row>
    <row r="113" spans="1:7" s="32" customFormat="1" x14ac:dyDescent="0.2">
      <c r="A113" s="404" t="s">
        <v>1197</v>
      </c>
      <c r="B113" s="405">
        <v>35167128</v>
      </c>
      <c r="C113" s="406">
        <v>99.906613636363645</v>
      </c>
      <c r="D113"/>
      <c r="E113" s="407" t="s">
        <v>105</v>
      </c>
      <c r="F113" s="408">
        <v>621729.4</v>
      </c>
      <c r="G113" s="409">
        <v>5.3093885567890693</v>
      </c>
    </row>
    <row r="114" spans="1:7" s="32" customFormat="1" x14ac:dyDescent="0.2">
      <c r="A114" s="407" t="s">
        <v>1125</v>
      </c>
      <c r="B114" s="408">
        <v>17532</v>
      </c>
      <c r="C114" s="409">
        <v>4.9806818181818174E-2</v>
      </c>
      <c r="D114"/>
      <c r="E114" s="407" t="s">
        <v>107</v>
      </c>
      <c r="F114" s="408">
        <v>183306.06</v>
      </c>
      <c r="G114" s="409">
        <v>1.565380529461998</v>
      </c>
    </row>
    <row r="115" spans="1:7" s="32" customFormat="1" x14ac:dyDescent="0.2">
      <c r="A115" s="407" t="s">
        <v>1200</v>
      </c>
      <c r="B115" s="408">
        <v>15321</v>
      </c>
      <c r="C115" s="409">
        <v>4.3525568181818186E-2</v>
      </c>
      <c r="D115"/>
      <c r="E115" s="407" t="s">
        <v>109</v>
      </c>
      <c r="F115" s="408">
        <v>84015.28</v>
      </c>
      <c r="G115" s="409">
        <v>0.71746609735268996</v>
      </c>
    </row>
    <row r="116" spans="1:7" s="32" customFormat="1" x14ac:dyDescent="0.2">
      <c r="A116" s="407" t="s">
        <v>1202</v>
      </c>
      <c r="B116" s="408">
        <v>12</v>
      </c>
      <c r="C116" s="409">
        <v>3.4090909090909092E-5</v>
      </c>
      <c r="D116"/>
      <c r="E116" s="407" t="s">
        <v>111</v>
      </c>
      <c r="F116" s="408">
        <v>3962.89</v>
      </c>
      <c r="G116" s="409">
        <v>3.3841929974380874E-2</v>
      </c>
    </row>
    <row r="117" spans="1:7" s="32" customFormat="1" ht="13.5" thickBot="1" x14ac:dyDescent="0.25">
      <c r="A117" s="407" t="s">
        <v>1204</v>
      </c>
      <c r="B117" s="408">
        <v>7</v>
      </c>
      <c r="C117" s="409">
        <v>1.9886363636363634E-5</v>
      </c>
      <c r="D117"/>
      <c r="E117" s="407" t="s">
        <v>113</v>
      </c>
      <c r="F117" s="408">
        <v>1100.78</v>
      </c>
      <c r="G117" s="409">
        <v>9.400341588385994E-3</v>
      </c>
    </row>
    <row r="118" spans="1:7" s="32" customFormat="1" ht="13.5" thickBot="1" x14ac:dyDescent="0.25">
      <c r="A118" s="410" t="s">
        <v>1119</v>
      </c>
      <c r="B118" s="411">
        <v>35200000</v>
      </c>
      <c r="C118" s="412">
        <v>100</v>
      </c>
      <c r="D118"/>
      <c r="E118" s="407" t="s">
        <v>115</v>
      </c>
      <c r="F118" s="408">
        <v>0.1</v>
      </c>
      <c r="G118" s="409">
        <v>8.5397096498719045E-7</v>
      </c>
    </row>
    <row r="119" spans="1:7" s="32" customFormat="1" ht="13.5" thickBot="1" x14ac:dyDescent="0.25">
      <c r="A119" s="399" t="s">
        <v>1196</v>
      </c>
      <c r="B119" s="402"/>
      <c r="C119" s="403"/>
      <c r="D119"/>
      <c r="E119" s="410" t="s">
        <v>1119</v>
      </c>
      <c r="F119" s="411">
        <v>11710000</v>
      </c>
      <c r="G119" s="412">
        <v>100</v>
      </c>
    </row>
    <row r="120" spans="1:7" s="32" customFormat="1" ht="13.5" thickBot="1" x14ac:dyDescent="0.25">
      <c r="A120" s="404" t="s">
        <v>1198</v>
      </c>
      <c r="B120" s="405">
        <v>22700265</v>
      </c>
      <c r="C120" s="406">
        <v>99.999823790913823</v>
      </c>
      <c r="D120"/>
      <c r="E120" s="399" t="s">
        <v>118</v>
      </c>
      <c r="F120" s="402"/>
      <c r="G120" s="403"/>
    </row>
    <row r="121" spans="1:7" s="32" customFormat="1" x14ac:dyDescent="0.2">
      <c r="A121" s="407" t="s">
        <v>1199</v>
      </c>
      <c r="B121" s="408">
        <v>10</v>
      </c>
      <c r="C121" s="409">
        <v>4.4052271544369121E-5</v>
      </c>
      <c r="D121"/>
      <c r="E121" s="404" t="s">
        <v>120</v>
      </c>
      <c r="F121" s="405">
        <v>42480000</v>
      </c>
      <c r="G121" s="406">
        <v>53.1</v>
      </c>
    </row>
    <row r="122" spans="1:7" s="32" customFormat="1" x14ac:dyDescent="0.2">
      <c r="A122" s="407" t="s">
        <v>1201</v>
      </c>
      <c r="B122" s="408">
        <v>10</v>
      </c>
      <c r="C122" s="409">
        <v>4.4052271544369121E-5</v>
      </c>
      <c r="D122"/>
      <c r="E122" s="407" t="s">
        <v>122</v>
      </c>
      <c r="F122" s="408">
        <v>26951880</v>
      </c>
      <c r="G122" s="409">
        <v>33.68985</v>
      </c>
    </row>
    <row r="123" spans="1:7" s="32" customFormat="1" x14ac:dyDescent="0.2">
      <c r="A123" s="407" t="s">
        <v>1203</v>
      </c>
      <c r="B123" s="408">
        <v>10</v>
      </c>
      <c r="C123" s="409">
        <v>4.4052271544369121E-5</v>
      </c>
      <c r="D123"/>
      <c r="E123" s="407" t="s">
        <v>123</v>
      </c>
      <c r="F123" s="408">
        <v>6358787</v>
      </c>
      <c r="G123" s="409">
        <v>7.9484837500000003</v>
      </c>
    </row>
    <row r="124" spans="1:7" s="32" customFormat="1" ht="13.5" thickBot="1" x14ac:dyDescent="0.25">
      <c r="A124" s="407" t="s">
        <v>1205</v>
      </c>
      <c r="B124" s="408">
        <v>10</v>
      </c>
      <c r="C124" s="409">
        <v>4.4052271544369121E-5</v>
      </c>
      <c r="D124"/>
      <c r="E124" s="407" t="s">
        <v>124</v>
      </c>
      <c r="F124" s="408">
        <v>4209333</v>
      </c>
      <c r="G124" s="409">
        <v>5.2616662500000002</v>
      </c>
    </row>
    <row r="125" spans="1:7" s="32" customFormat="1" ht="13.5" thickBot="1" x14ac:dyDescent="0.25">
      <c r="A125" s="410" t="s">
        <v>1119</v>
      </c>
      <c r="B125" s="411">
        <v>22700305</v>
      </c>
      <c r="C125" s="412">
        <v>100</v>
      </c>
      <c r="D125"/>
      <c r="E125" s="410" t="s">
        <v>1119</v>
      </c>
      <c r="F125" s="411">
        <v>80000000</v>
      </c>
      <c r="G125" s="412">
        <v>100</v>
      </c>
    </row>
    <row r="126" spans="1:7" s="32" customFormat="1" x14ac:dyDescent="0.2">
      <c r="D126"/>
      <c r="E126"/>
      <c r="F126"/>
      <c r="G126"/>
    </row>
    <row r="127" spans="1:7" s="32" customFormat="1" ht="13.5" thickBot="1" x14ac:dyDescent="0.25">
      <c r="A127"/>
      <c r="B127" s="248"/>
      <c r="C127" s="248"/>
      <c r="D127"/>
      <c r="E127"/>
      <c r="F127"/>
      <c r="G127"/>
    </row>
    <row r="128" spans="1:7" s="32" customFormat="1" ht="13.5" thickBot="1" x14ac:dyDescent="0.25">
      <c r="A128" s="399" t="s">
        <v>125</v>
      </c>
      <c r="B128" s="402"/>
      <c r="C128" s="403"/>
      <c r="D128" s="398"/>
      <c r="E128" s="399" t="s">
        <v>1228</v>
      </c>
      <c r="F128" s="402"/>
      <c r="G128" s="403"/>
    </row>
    <row r="129" spans="1:7" s="32" customFormat="1" x14ac:dyDescent="0.2">
      <c r="A129" s="404" t="s">
        <v>127</v>
      </c>
      <c r="B129" s="405">
        <v>29195086</v>
      </c>
      <c r="C129" s="406">
        <v>97.316953333333331</v>
      </c>
      <c r="D129"/>
      <c r="E129" s="404" t="s">
        <v>1230</v>
      </c>
      <c r="F129" s="405">
        <v>49956190</v>
      </c>
      <c r="G129" s="406">
        <v>99.912379999999999</v>
      </c>
    </row>
    <row r="130" spans="1:7" s="32" customFormat="1" x14ac:dyDescent="0.2">
      <c r="A130" s="407" t="s">
        <v>129</v>
      </c>
      <c r="B130" s="408">
        <v>799855</v>
      </c>
      <c r="C130" s="409">
        <v>2.6661833333333331</v>
      </c>
      <c r="D130"/>
      <c r="E130" s="407" t="s">
        <v>1232</v>
      </c>
      <c r="F130" s="408">
        <v>43371</v>
      </c>
      <c r="G130" s="409">
        <v>8.6742E-2</v>
      </c>
    </row>
    <row r="131" spans="1:7" s="32" customFormat="1" x14ac:dyDescent="0.2">
      <c r="A131" s="407" t="s">
        <v>130</v>
      </c>
      <c r="B131" s="408">
        <v>4688</v>
      </c>
      <c r="C131" s="409">
        <v>1.5626666666666667E-2</v>
      </c>
      <c r="D131"/>
      <c r="E131" s="407" t="s">
        <v>1234</v>
      </c>
      <c r="F131" s="408">
        <v>219</v>
      </c>
      <c r="G131" s="409">
        <v>4.3800000000000002E-4</v>
      </c>
    </row>
    <row r="132" spans="1:7" s="32" customFormat="1" x14ac:dyDescent="0.2">
      <c r="A132" s="407" t="s">
        <v>131</v>
      </c>
      <c r="B132" s="408">
        <v>370</v>
      </c>
      <c r="C132" s="409">
        <v>1.2333333333333332E-3</v>
      </c>
      <c r="D132"/>
      <c r="E132" s="407" t="s">
        <v>1236</v>
      </c>
      <c r="F132" s="408">
        <v>219</v>
      </c>
      <c r="G132" s="409">
        <v>4.3800000000000002E-4</v>
      </c>
    </row>
    <row r="133" spans="1:7" s="32" customFormat="1" ht="13.5" thickBot="1" x14ac:dyDescent="0.25">
      <c r="A133" s="407" t="s">
        <v>133</v>
      </c>
      <c r="B133" s="408">
        <v>1</v>
      </c>
      <c r="C133" s="409">
        <v>3.3333333333333333E-6</v>
      </c>
      <c r="D133"/>
      <c r="E133" s="407" t="s">
        <v>1237</v>
      </c>
      <c r="F133" s="408">
        <v>1</v>
      </c>
      <c r="G133" s="409">
        <v>1.9999999999999999E-6</v>
      </c>
    </row>
    <row r="134" spans="1:7" s="32" customFormat="1" ht="13.5" thickBot="1" x14ac:dyDescent="0.25">
      <c r="A134" s="410" t="s">
        <v>1119</v>
      </c>
      <c r="B134" s="411">
        <v>30000000</v>
      </c>
      <c r="C134" s="412">
        <v>100</v>
      </c>
      <c r="D134"/>
      <c r="E134" s="410" t="s">
        <v>1119</v>
      </c>
      <c r="F134" s="411">
        <v>50000000</v>
      </c>
      <c r="G134" s="412">
        <v>100</v>
      </c>
    </row>
    <row r="135" spans="1:7" s="32" customFormat="1" ht="13.5" thickBot="1" x14ac:dyDescent="0.25">
      <c r="A135" s="399" t="s">
        <v>126</v>
      </c>
      <c r="B135" s="402"/>
      <c r="C135" s="403"/>
      <c r="D135"/>
      <c r="E135" s="399" t="s">
        <v>1226</v>
      </c>
      <c r="F135" s="402"/>
      <c r="G135" s="403"/>
    </row>
    <row r="136" spans="1:7" s="32" customFormat="1" x14ac:dyDescent="0.2">
      <c r="A136" s="404" t="s">
        <v>128</v>
      </c>
      <c r="B136" s="405">
        <v>19881512</v>
      </c>
      <c r="C136" s="406">
        <v>99.407559999999989</v>
      </c>
      <c r="D136"/>
      <c r="E136" s="404" t="s">
        <v>1227</v>
      </c>
      <c r="F136" s="405">
        <v>9950000</v>
      </c>
      <c r="G136" s="406">
        <v>99.5</v>
      </c>
    </row>
    <row r="137" spans="1:7" s="32" customFormat="1" ht="13.5" thickBot="1" x14ac:dyDescent="0.25">
      <c r="A137" s="407" t="s">
        <v>1117</v>
      </c>
      <c r="B137" s="408">
        <v>118488</v>
      </c>
      <c r="C137" s="409">
        <v>0.59243999999999997</v>
      </c>
      <c r="D137"/>
      <c r="E137" s="407" t="s">
        <v>1229</v>
      </c>
      <c r="F137" s="408">
        <v>20000</v>
      </c>
      <c r="G137" s="409">
        <v>0.2</v>
      </c>
    </row>
    <row r="138" spans="1:7" s="32" customFormat="1" ht="13.5" thickBot="1" x14ac:dyDescent="0.25">
      <c r="A138" s="410" t="s">
        <v>1119</v>
      </c>
      <c r="B138" s="411">
        <v>20000000</v>
      </c>
      <c r="C138" s="412">
        <v>100</v>
      </c>
      <c r="D138"/>
      <c r="E138" s="407" t="s">
        <v>1231</v>
      </c>
      <c r="F138" s="408">
        <v>10000</v>
      </c>
      <c r="G138" s="409">
        <v>0.1</v>
      </c>
    </row>
    <row r="139" spans="1:7" s="32" customFormat="1" ht="13.5" thickBot="1" x14ac:dyDescent="0.25">
      <c r="A139" s="399" t="s">
        <v>132</v>
      </c>
      <c r="B139" s="402"/>
      <c r="C139" s="403"/>
      <c r="D139"/>
      <c r="E139" s="407" t="s">
        <v>1233</v>
      </c>
      <c r="F139" s="408">
        <v>10000</v>
      </c>
      <c r="G139" s="409">
        <v>0.1</v>
      </c>
    </row>
    <row r="140" spans="1:7" s="32" customFormat="1" ht="13.5" thickBot="1" x14ac:dyDescent="0.25">
      <c r="A140" s="404" t="s">
        <v>134</v>
      </c>
      <c r="B140" s="405">
        <v>2390</v>
      </c>
      <c r="C140" s="406">
        <v>99.583333333333329</v>
      </c>
      <c r="D140"/>
      <c r="E140" s="407" t="s">
        <v>1235</v>
      </c>
      <c r="F140" s="408">
        <v>10000</v>
      </c>
      <c r="G140" s="409">
        <v>0.1</v>
      </c>
    </row>
    <row r="141" spans="1:7" s="32" customFormat="1" ht="13.5" thickBot="1" x14ac:dyDescent="0.25">
      <c r="A141" s="407" t="s">
        <v>135</v>
      </c>
      <c r="B141" s="408">
        <v>2</v>
      </c>
      <c r="C141" s="409">
        <v>8.3333333333333343E-2</v>
      </c>
      <c r="D141"/>
      <c r="E141" s="410" t="s">
        <v>1119</v>
      </c>
      <c r="F141" s="411">
        <v>10000000</v>
      </c>
      <c r="G141" s="412">
        <v>100</v>
      </c>
    </row>
    <row r="142" spans="1:7" s="32" customFormat="1" ht="13.5" thickBot="1" x14ac:dyDescent="0.25">
      <c r="A142" s="407" t="s">
        <v>137</v>
      </c>
      <c r="B142" s="408">
        <v>2</v>
      </c>
      <c r="C142" s="409">
        <v>8.3333333333333343E-2</v>
      </c>
      <c r="D142"/>
      <c r="E142" s="419" t="s">
        <v>1239</v>
      </c>
      <c r="F142" s="402"/>
      <c r="G142" s="403"/>
    </row>
    <row r="143" spans="1:7" s="32" customFormat="1" x14ac:dyDescent="0.2">
      <c r="A143" s="407" t="s">
        <v>138</v>
      </c>
      <c r="B143" s="408">
        <v>2</v>
      </c>
      <c r="C143" s="409">
        <v>8.3333333333333343E-2</v>
      </c>
      <c r="D143"/>
      <c r="E143" s="404" t="s">
        <v>1241</v>
      </c>
      <c r="F143" s="405">
        <v>3172957</v>
      </c>
      <c r="G143" s="406">
        <v>99.599993721944941</v>
      </c>
    </row>
    <row r="144" spans="1:7" s="32" customFormat="1" ht="13.5" thickBot="1" x14ac:dyDescent="0.25">
      <c r="A144" s="407" t="s">
        <v>139</v>
      </c>
      <c r="B144" s="408">
        <v>2</v>
      </c>
      <c r="C144" s="409">
        <v>8.3333333333333343E-2</v>
      </c>
      <c r="D144"/>
      <c r="E144" s="407" t="s">
        <v>1117</v>
      </c>
      <c r="F144" s="408">
        <v>12743</v>
      </c>
      <c r="G144" s="409">
        <v>0.40000627805505856</v>
      </c>
    </row>
    <row r="145" spans="1:7" s="32" customFormat="1" ht="13.5" thickBot="1" x14ac:dyDescent="0.25">
      <c r="A145" s="407" t="s">
        <v>1212</v>
      </c>
      <c r="B145" s="408">
        <v>2</v>
      </c>
      <c r="C145" s="409">
        <v>8.3333333333333343E-2</v>
      </c>
      <c r="D145"/>
      <c r="E145" s="410" t="s">
        <v>1119</v>
      </c>
      <c r="F145" s="411">
        <v>3185700</v>
      </c>
      <c r="G145" s="412">
        <v>100</v>
      </c>
    </row>
    <row r="146" spans="1:7" s="32" customFormat="1" ht="13.5" thickBot="1" x14ac:dyDescent="0.25">
      <c r="A146" s="410" t="s">
        <v>1119</v>
      </c>
      <c r="B146" s="411">
        <v>2400</v>
      </c>
      <c r="C146" s="412">
        <v>100</v>
      </c>
      <c r="D146"/>
      <c r="E146" s="399" t="s">
        <v>1238</v>
      </c>
      <c r="F146" s="402"/>
      <c r="G146" s="403"/>
    </row>
    <row r="147" spans="1:7" s="32" customFormat="1" ht="13.5" thickBot="1" x14ac:dyDescent="0.25">
      <c r="A147" s="399" t="s">
        <v>136</v>
      </c>
      <c r="B147" s="402"/>
      <c r="C147" s="403"/>
      <c r="D147"/>
      <c r="E147" s="404" t="s">
        <v>1195</v>
      </c>
      <c r="F147" s="405">
        <v>5299966.08</v>
      </c>
      <c r="G147" s="406">
        <v>99.99936000000001</v>
      </c>
    </row>
    <row r="148" spans="1:7" s="32" customFormat="1" x14ac:dyDescent="0.2">
      <c r="A148" s="404" t="s">
        <v>1124</v>
      </c>
      <c r="B148" s="405">
        <v>108500000</v>
      </c>
      <c r="C148" s="406">
        <v>62</v>
      </c>
      <c r="D148"/>
      <c r="E148" s="407" t="s">
        <v>1240</v>
      </c>
      <c r="F148" s="408">
        <v>10.6</v>
      </c>
      <c r="G148" s="409">
        <v>2.0000000000000004E-4</v>
      </c>
    </row>
    <row r="149" spans="1:7" s="32" customFormat="1" x14ac:dyDescent="0.2">
      <c r="A149" s="407" t="s">
        <v>1121</v>
      </c>
      <c r="B149" s="408">
        <v>35000000</v>
      </c>
      <c r="C149" s="409">
        <v>20</v>
      </c>
      <c r="D149"/>
      <c r="E149" s="407" t="s">
        <v>1242</v>
      </c>
      <c r="F149" s="408">
        <v>10.6</v>
      </c>
      <c r="G149" s="409">
        <v>2.0000000000000004E-4</v>
      </c>
    </row>
    <row r="150" spans="1:7" s="32" customFormat="1" x14ac:dyDescent="0.2">
      <c r="A150" s="407" t="s">
        <v>1117</v>
      </c>
      <c r="B150" s="408">
        <v>28000000</v>
      </c>
      <c r="C150" s="409">
        <v>16</v>
      </c>
      <c r="D150"/>
      <c r="E150" s="407" t="s">
        <v>1243</v>
      </c>
      <c r="F150" s="408">
        <v>10.6</v>
      </c>
      <c r="G150" s="409">
        <v>2.0000000000000004E-4</v>
      </c>
    </row>
    <row r="151" spans="1:7" s="32" customFormat="1" ht="13.5" thickBot="1" x14ac:dyDescent="0.25">
      <c r="A151" s="407" t="s">
        <v>1125</v>
      </c>
      <c r="B151" s="408">
        <v>1750000</v>
      </c>
      <c r="C151" s="409">
        <v>1</v>
      </c>
      <c r="D151"/>
      <c r="E151" s="407" t="s">
        <v>1244</v>
      </c>
      <c r="F151" s="408">
        <v>2.12</v>
      </c>
      <c r="G151" s="409">
        <v>4.000000000000001E-5</v>
      </c>
    </row>
    <row r="152" spans="1:7" s="32" customFormat="1" ht="13.5" thickBot="1" x14ac:dyDescent="0.25">
      <c r="A152" s="407" t="s">
        <v>140</v>
      </c>
      <c r="B152" s="408">
        <v>1750000</v>
      </c>
      <c r="C152" s="409">
        <v>1</v>
      </c>
      <c r="D152"/>
      <c r="E152" s="410" t="s">
        <v>1119</v>
      </c>
      <c r="F152" s="411">
        <v>5300000</v>
      </c>
      <c r="G152" s="412">
        <v>100</v>
      </c>
    </row>
    <row r="153" spans="1:7" s="32" customFormat="1" ht="13.5" thickBot="1" x14ac:dyDescent="0.25">
      <c r="A153" s="410" t="s">
        <v>1119</v>
      </c>
      <c r="B153" s="411">
        <v>175000000</v>
      </c>
      <c r="C153" s="412">
        <v>100</v>
      </c>
      <c r="D153"/>
      <c r="E153" s="399" t="s">
        <v>1245</v>
      </c>
      <c r="F153" s="402"/>
      <c r="G153" s="403"/>
    </row>
    <row r="154" spans="1:7" s="32" customFormat="1" ht="13.5" thickBot="1" x14ac:dyDescent="0.25">
      <c r="A154" s="399" t="s">
        <v>143</v>
      </c>
      <c r="B154" s="402"/>
      <c r="C154" s="403"/>
      <c r="D154"/>
      <c r="E154" s="404" t="s">
        <v>1246</v>
      </c>
      <c r="F154" s="405">
        <v>9799599.8478521202</v>
      </c>
      <c r="G154" s="406">
        <v>48.997999239260594</v>
      </c>
    </row>
    <row r="155" spans="1:7" s="32" customFormat="1" x14ac:dyDescent="0.2">
      <c r="A155" s="404" t="s">
        <v>145</v>
      </c>
      <c r="B155" s="405">
        <v>19999998</v>
      </c>
      <c r="C155" s="406">
        <v>99.999990000000011</v>
      </c>
      <c r="D155"/>
      <c r="E155" s="407" t="s">
        <v>1248</v>
      </c>
      <c r="F155" s="408">
        <v>6599999.8391671423</v>
      </c>
      <c r="G155" s="409">
        <v>32.999999195835706</v>
      </c>
    </row>
    <row r="156" spans="1:7" s="32" customFormat="1" x14ac:dyDescent="0.2">
      <c r="A156" s="407" t="s">
        <v>147</v>
      </c>
      <c r="B156" s="408">
        <v>0.5</v>
      </c>
      <c r="C156" s="409">
        <v>2.4999999999999998E-6</v>
      </c>
      <c r="D156"/>
      <c r="E156" s="407" t="s">
        <v>1250</v>
      </c>
      <c r="F156" s="408">
        <v>2200000.0804164284</v>
      </c>
      <c r="G156" s="409">
        <v>11.00000040208214</v>
      </c>
    </row>
    <row r="157" spans="1:7" s="32" customFormat="1" x14ac:dyDescent="0.2">
      <c r="A157" s="407" t="s">
        <v>149</v>
      </c>
      <c r="B157" s="408">
        <v>0.5</v>
      </c>
      <c r="C157" s="409">
        <v>2.4999999999999998E-6</v>
      </c>
      <c r="D157"/>
      <c r="E157" s="407" t="s">
        <v>1252</v>
      </c>
      <c r="F157" s="408">
        <v>799999.91958357149</v>
      </c>
      <c r="G157" s="409">
        <v>3.9999995979178569</v>
      </c>
    </row>
    <row r="158" spans="1:7" s="32" customFormat="1" x14ac:dyDescent="0.2">
      <c r="A158" s="407" t="s">
        <v>151</v>
      </c>
      <c r="B158" s="408">
        <v>0.5</v>
      </c>
      <c r="C158" s="409">
        <v>2.4999999999999998E-6</v>
      </c>
      <c r="D158"/>
      <c r="E158" s="407" t="s">
        <v>52</v>
      </c>
      <c r="F158" s="408">
        <v>400000.16083285684</v>
      </c>
      <c r="G158" s="409">
        <v>2.0000008041642836</v>
      </c>
    </row>
    <row r="159" spans="1:7" s="32" customFormat="1" ht="13.5" thickBot="1" x14ac:dyDescent="0.25">
      <c r="A159" s="407" t="s">
        <v>152</v>
      </c>
      <c r="B159" s="408">
        <v>0.5</v>
      </c>
      <c r="C159" s="409">
        <v>2.4999999999999998E-6</v>
      </c>
      <c r="D159"/>
      <c r="E159" s="407" t="s">
        <v>1254</v>
      </c>
      <c r="F159" s="408">
        <v>200000.08041642842</v>
      </c>
      <c r="G159" s="409">
        <v>1.0000004020821418</v>
      </c>
    </row>
    <row r="160" spans="1:7" s="32" customFormat="1" ht="13.5" thickBot="1" x14ac:dyDescent="0.25">
      <c r="A160" s="410" t="s">
        <v>1119</v>
      </c>
      <c r="B160" s="411">
        <v>20000000</v>
      </c>
      <c r="C160" s="412">
        <v>100</v>
      </c>
      <c r="D160"/>
      <c r="E160" s="407" t="s">
        <v>1117</v>
      </c>
      <c r="F160" s="408">
        <v>400.07173145416215</v>
      </c>
      <c r="G160" s="409">
        <v>2.0003586572708105E-3</v>
      </c>
    </row>
    <row r="161" spans="1:7" s="32" customFormat="1" ht="13.5" thickBot="1" x14ac:dyDescent="0.25">
      <c r="A161" s="399" t="s">
        <v>141</v>
      </c>
      <c r="B161" s="402"/>
      <c r="C161" s="403"/>
      <c r="D161"/>
      <c r="E161" s="420"/>
      <c r="F161" s="408"/>
      <c r="G161" s="409"/>
    </row>
    <row r="162" spans="1:7" s="32" customFormat="1" ht="13.5" thickBot="1" x14ac:dyDescent="0.25">
      <c r="A162" s="404" t="s">
        <v>142</v>
      </c>
      <c r="B162" s="405">
        <v>82319998.682879999</v>
      </c>
      <c r="C162" s="406">
        <v>99.999998399999981</v>
      </c>
      <c r="D162"/>
      <c r="E162" s="410" t="s">
        <v>1119</v>
      </c>
      <c r="F162" s="411">
        <v>20000000</v>
      </c>
      <c r="G162" s="412">
        <v>100</v>
      </c>
    </row>
    <row r="163" spans="1:7" s="32" customFormat="1" ht="13.5" thickBot="1" x14ac:dyDescent="0.25">
      <c r="A163" s="407" t="s">
        <v>144</v>
      </c>
      <c r="B163" s="408">
        <v>0.32928000000000002</v>
      </c>
      <c r="C163" s="409">
        <v>3.9999999999999993E-7</v>
      </c>
      <c r="D163"/>
      <c r="E163" s="399" t="s">
        <v>1247</v>
      </c>
      <c r="F163" s="402"/>
      <c r="G163" s="403"/>
    </row>
    <row r="164" spans="1:7" s="32" customFormat="1" x14ac:dyDescent="0.2">
      <c r="A164" s="407" t="s">
        <v>146</v>
      </c>
      <c r="B164" s="408">
        <v>0.32928000000000002</v>
      </c>
      <c r="C164" s="409">
        <v>3.9999999999999993E-7</v>
      </c>
      <c r="D164"/>
      <c r="E164" s="404" t="s">
        <v>1249</v>
      </c>
      <c r="F164" s="405">
        <v>39999996</v>
      </c>
      <c r="G164" s="406">
        <v>99.999990000000011</v>
      </c>
    </row>
    <row r="165" spans="1:7" s="32" customFormat="1" x14ac:dyDescent="0.2">
      <c r="A165" s="407" t="s">
        <v>148</v>
      </c>
      <c r="B165" s="408">
        <v>0.32928000000000002</v>
      </c>
      <c r="C165" s="409">
        <v>3.9999999999999993E-7</v>
      </c>
      <c r="D165"/>
      <c r="E165" s="407" t="s">
        <v>1251</v>
      </c>
      <c r="F165" s="408">
        <v>1</v>
      </c>
      <c r="G165" s="409">
        <v>2.4999999999999998E-6</v>
      </c>
    </row>
    <row r="166" spans="1:7" s="32" customFormat="1" ht="13.5" thickBot="1" x14ac:dyDescent="0.25">
      <c r="A166" s="407" t="s">
        <v>150</v>
      </c>
      <c r="B166" s="408">
        <v>0.32928000000000002</v>
      </c>
      <c r="C166" s="409">
        <v>3.9999999999999993E-7</v>
      </c>
      <c r="D166"/>
      <c r="E166" s="407" t="s">
        <v>1768</v>
      </c>
      <c r="F166" s="408">
        <v>1</v>
      </c>
      <c r="G166" s="409">
        <v>2.4999999999999998E-6</v>
      </c>
    </row>
    <row r="167" spans="1:7" s="32" customFormat="1" ht="13.5" thickBot="1" x14ac:dyDescent="0.25">
      <c r="A167" s="410" t="s">
        <v>1119</v>
      </c>
      <c r="B167" s="411">
        <v>82320000</v>
      </c>
      <c r="C167" s="412">
        <v>100</v>
      </c>
      <c r="D167"/>
      <c r="E167" s="407" t="s">
        <v>1253</v>
      </c>
      <c r="F167" s="408">
        <v>1</v>
      </c>
      <c r="G167" s="409">
        <v>2.4999999999999998E-6</v>
      </c>
    </row>
    <row r="168" spans="1:7" s="32" customFormat="1" ht="13.5" thickBot="1" x14ac:dyDescent="0.25">
      <c r="A168" s="399" t="s">
        <v>154</v>
      </c>
      <c r="B168" s="402"/>
      <c r="C168" s="403"/>
      <c r="D168"/>
      <c r="E168" s="407" t="s">
        <v>1255</v>
      </c>
      <c r="F168" s="408">
        <v>1</v>
      </c>
      <c r="G168" s="409">
        <v>2.4999999999999998E-6</v>
      </c>
    </row>
    <row r="169" spans="1:7" s="32" customFormat="1" ht="13.5" thickBot="1" x14ac:dyDescent="0.25">
      <c r="A169" s="404" t="s">
        <v>1138</v>
      </c>
      <c r="B169" s="405">
        <v>23369083.16</v>
      </c>
      <c r="C169" s="406">
        <v>99.996076850663229</v>
      </c>
      <c r="D169"/>
      <c r="E169" s="410" t="s">
        <v>1119</v>
      </c>
      <c r="F169" s="411">
        <v>40000000</v>
      </c>
      <c r="G169" s="412">
        <v>100</v>
      </c>
    </row>
    <row r="170" spans="1:7" s="32" customFormat="1" ht="13.5" thickBot="1" x14ac:dyDescent="0.25">
      <c r="A170" s="407" t="s">
        <v>156</v>
      </c>
      <c r="B170" s="408">
        <v>764.02</v>
      </c>
      <c r="C170" s="409">
        <v>3.2692340607616598E-3</v>
      </c>
      <c r="D170"/>
      <c r="E170" s="399" t="s">
        <v>0</v>
      </c>
      <c r="F170" s="402"/>
      <c r="G170" s="403"/>
    </row>
    <row r="171" spans="1:7" s="32" customFormat="1" x14ac:dyDescent="0.2">
      <c r="A171" s="407" t="s">
        <v>1760</v>
      </c>
      <c r="B171" s="408">
        <v>79.31</v>
      </c>
      <c r="C171" s="409">
        <v>3.3936670945656822E-4</v>
      </c>
      <c r="D171"/>
      <c r="E171" s="404" t="s">
        <v>2</v>
      </c>
      <c r="F171" s="405">
        <v>404080</v>
      </c>
      <c r="G171" s="406">
        <v>80.816000000000003</v>
      </c>
    </row>
    <row r="172" spans="1:7" s="32" customFormat="1" x14ac:dyDescent="0.2">
      <c r="A172" s="407" t="s">
        <v>1762</v>
      </c>
      <c r="B172" s="408">
        <v>73.47</v>
      </c>
      <c r="C172" s="409">
        <v>3.14377406931964E-4</v>
      </c>
      <c r="D172"/>
      <c r="E172" s="407" t="s">
        <v>3</v>
      </c>
      <c r="F172" s="408">
        <v>47500</v>
      </c>
      <c r="G172" s="409">
        <v>9.5</v>
      </c>
    </row>
    <row r="173" spans="1:7" s="32" customFormat="1" x14ac:dyDescent="0.2">
      <c r="A173" s="407" t="s">
        <v>1763</v>
      </c>
      <c r="B173" s="408">
        <v>0.01</v>
      </c>
      <c r="C173" s="409">
        <v>4.2789901583226355E-8</v>
      </c>
      <c r="D173"/>
      <c r="E173" s="407" t="s">
        <v>75</v>
      </c>
      <c r="F173" s="408">
        <v>43163.75</v>
      </c>
      <c r="G173" s="409">
        <v>8.6327499999999997</v>
      </c>
    </row>
    <row r="174" spans="1:7" s="32" customFormat="1" x14ac:dyDescent="0.2">
      <c r="A174" s="407" t="s">
        <v>1765</v>
      </c>
      <c r="B174" s="408">
        <v>0.01</v>
      </c>
      <c r="C174" s="409">
        <v>4.2789901583226355E-8</v>
      </c>
      <c r="D174"/>
      <c r="E174" s="407" t="s">
        <v>2347</v>
      </c>
      <c r="F174" s="408">
        <v>4567.25</v>
      </c>
      <c r="G174" s="409">
        <v>0.91344999999999998</v>
      </c>
    </row>
    <row r="175" spans="1:7" s="32" customFormat="1" x14ac:dyDescent="0.2">
      <c r="A175" s="407" t="s">
        <v>1767</v>
      </c>
      <c r="B175" s="408">
        <v>0.01</v>
      </c>
      <c r="C175" s="409">
        <v>4.2789901583226355E-8</v>
      </c>
      <c r="D175"/>
      <c r="E175" s="407" t="s">
        <v>2349</v>
      </c>
      <c r="F175" s="408">
        <v>684</v>
      </c>
      <c r="G175" s="409">
        <v>0.1368</v>
      </c>
    </row>
    <row r="176" spans="1:7" s="32" customFormat="1" ht="13.5" thickBot="1" x14ac:dyDescent="0.25">
      <c r="A176" s="407" t="s">
        <v>1768</v>
      </c>
      <c r="B176" s="408">
        <v>0.01</v>
      </c>
      <c r="C176" s="409">
        <v>4.2789901583226355E-8</v>
      </c>
      <c r="D176"/>
      <c r="E176" s="407" t="s">
        <v>2350</v>
      </c>
      <c r="F176" s="408">
        <v>1</v>
      </c>
      <c r="G176" s="409">
        <v>1.9999999999999998E-4</v>
      </c>
    </row>
    <row r="177" spans="1:7" s="32" customFormat="1" ht="13.5" thickBot="1" x14ac:dyDescent="0.25">
      <c r="A177" s="410" t="s">
        <v>1119</v>
      </c>
      <c r="B177" s="411">
        <v>23370000</v>
      </c>
      <c r="C177" s="412">
        <v>100</v>
      </c>
      <c r="D177"/>
      <c r="E177" s="407" t="s">
        <v>88</v>
      </c>
      <c r="F177" s="408">
        <v>1</v>
      </c>
      <c r="G177" s="409">
        <v>1.9999999999999998E-4</v>
      </c>
    </row>
    <row r="178" spans="1:7" s="32" customFormat="1" ht="13.5" thickBot="1" x14ac:dyDescent="0.25">
      <c r="A178" s="399" t="s">
        <v>2782</v>
      </c>
      <c r="B178" s="402"/>
      <c r="C178" s="403"/>
      <c r="D178"/>
      <c r="E178" s="407" t="s">
        <v>85</v>
      </c>
      <c r="F178" s="408">
        <v>1</v>
      </c>
      <c r="G178" s="409">
        <v>1.9999999999999998E-4</v>
      </c>
    </row>
    <row r="179" spans="1:7" s="32" customFormat="1" x14ac:dyDescent="0.2">
      <c r="A179" s="404" t="s">
        <v>153</v>
      </c>
      <c r="B179" s="405">
        <v>20500000</v>
      </c>
      <c r="C179" s="406">
        <v>41</v>
      </c>
      <c r="D179"/>
      <c r="E179" s="407" t="s">
        <v>2352</v>
      </c>
      <c r="F179" s="408">
        <v>1</v>
      </c>
      <c r="G179" s="409">
        <v>1.9999999999999998E-4</v>
      </c>
    </row>
    <row r="180" spans="1:7" s="32" customFormat="1" x14ac:dyDescent="0.2">
      <c r="A180" s="407" t="s">
        <v>1137</v>
      </c>
      <c r="B180" s="408">
        <v>19000000</v>
      </c>
      <c r="C180" s="409">
        <v>38</v>
      </c>
      <c r="D180"/>
      <c r="E180" s="407" t="s">
        <v>2354</v>
      </c>
      <c r="F180" s="408">
        <v>1</v>
      </c>
      <c r="G180" s="409">
        <v>1.9999999999999998E-4</v>
      </c>
    </row>
    <row r="181" spans="1:7" s="32" customFormat="1" ht="13.5" thickBot="1" x14ac:dyDescent="0.25">
      <c r="A181" s="407" t="s">
        <v>155</v>
      </c>
      <c r="B181" s="408">
        <v>5000000</v>
      </c>
      <c r="C181" s="409">
        <v>10</v>
      </c>
      <c r="D181"/>
      <c r="E181" s="420"/>
      <c r="F181" s="408"/>
      <c r="G181" s="409"/>
    </row>
    <row r="182" spans="1:7" s="32" customFormat="1" ht="13.5" thickBot="1" x14ac:dyDescent="0.25">
      <c r="A182" s="407" t="s">
        <v>157</v>
      </c>
      <c r="B182" s="408">
        <v>5000000</v>
      </c>
      <c r="C182" s="409">
        <v>10</v>
      </c>
      <c r="D182"/>
      <c r="E182" s="410" t="s">
        <v>1119</v>
      </c>
      <c r="F182" s="411">
        <v>500000</v>
      </c>
      <c r="G182" s="412">
        <v>100</v>
      </c>
    </row>
    <row r="183" spans="1:7" s="32" customFormat="1" ht="13.5" thickBot="1" x14ac:dyDescent="0.25">
      <c r="A183" s="407" t="s">
        <v>1761</v>
      </c>
      <c r="B183" s="408">
        <v>500000</v>
      </c>
      <c r="C183" s="409">
        <v>1</v>
      </c>
      <c r="D183"/>
      <c r="E183" s="399" t="s">
        <v>1256</v>
      </c>
      <c r="F183" s="402"/>
      <c r="G183" s="403"/>
    </row>
    <row r="184" spans="1:7" s="32" customFormat="1" ht="13.5" thickBot="1" x14ac:dyDescent="0.25">
      <c r="A184" s="410" t="s">
        <v>1119</v>
      </c>
      <c r="B184" s="411">
        <v>50000000</v>
      </c>
      <c r="C184" s="412">
        <v>100</v>
      </c>
      <c r="D184"/>
      <c r="E184" s="404" t="s">
        <v>1</v>
      </c>
      <c r="F184" s="405">
        <v>14283500</v>
      </c>
      <c r="G184" s="406">
        <v>53.9</v>
      </c>
    </row>
    <row r="185" spans="1:7" s="32" customFormat="1" ht="13.5" thickBot="1" x14ac:dyDescent="0.25">
      <c r="A185" s="399" t="s">
        <v>1764</v>
      </c>
      <c r="B185" s="402"/>
      <c r="C185" s="403"/>
      <c r="D185"/>
      <c r="E185" s="407" t="s">
        <v>1184</v>
      </c>
      <c r="F185" s="408">
        <v>9805000</v>
      </c>
      <c r="G185" s="409">
        <v>37</v>
      </c>
    </row>
    <row r="186" spans="1:7" s="32" customFormat="1" x14ac:dyDescent="0.2">
      <c r="A186" s="404" t="s">
        <v>1766</v>
      </c>
      <c r="B186" s="405">
        <v>6608000</v>
      </c>
      <c r="C186" s="406">
        <v>94.4</v>
      </c>
      <c r="D186"/>
      <c r="E186" s="407" t="s">
        <v>4</v>
      </c>
      <c r="F186" s="408">
        <v>2120000</v>
      </c>
      <c r="G186" s="409">
        <v>8</v>
      </c>
    </row>
    <row r="187" spans="1:7" s="32" customFormat="1" x14ac:dyDescent="0.2">
      <c r="A187" s="407" t="s">
        <v>1151</v>
      </c>
      <c r="B187" s="408">
        <v>350000</v>
      </c>
      <c r="C187" s="409">
        <v>5</v>
      </c>
      <c r="D187"/>
      <c r="E187" s="407" t="s">
        <v>5</v>
      </c>
      <c r="F187" s="408">
        <v>265000</v>
      </c>
      <c r="G187" s="409">
        <v>1</v>
      </c>
    </row>
    <row r="188" spans="1:7" s="32" customFormat="1" ht="13.5" thickBot="1" x14ac:dyDescent="0.25">
      <c r="A188" s="407" t="s">
        <v>1769</v>
      </c>
      <c r="B188" s="408">
        <v>14000</v>
      </c>
      <c r="C188" s="409">
        <v>0.2</v>
      </c>
      <c r="D188"/>
      <c r="E188" s="407" t="s">
        <v>2348</v>
      </c>
      <c r="F188" s="408">
        <v>26500</v>
      </c>
      <c r="G188" s="409">
        <v>0.1</v>
      </c>
    </row>
    <row r="189" spans="1:7" s="32" customFormat="1" ht="13.5" thickBot="1" x14ac:dyDescent="0.25">
      <c r="A189" s="407" t="s">
        <v>1770</v>
      </c>
      <c r="B189" s="408">
        <v>14000</v>
      </c>
      <c r="C189" s="409">
        <v>0.2</v>
      </c>
      <c r="D189"/>
      <c r="E189" s="410" t="s">
        <v>1119</v>
      </c>
      <c r="F189" s="411">
        <v>26500000</v>
      </c>
      <c r="G189" s="412">
        <v>100</v>
      </c>
    </row>
    <row r="190" spans="1:7" s="32" customFormat="1" ht="13.5" thickBot="1" x14ac:dyDescent="0.25">
      <c r="A190" s="407" t="s">
        <v>1772</v>
      </c>
      <c r="B190" s="408">
        <v>14000</v>
      </c>
      <c r="C190" s="409">
        <v>0.2</v>
      </c>
      <c r="D190"/>
      <c r="E190" s="399" t="s">
        <v>2351</v>
      </c>
      <c r="F190" s="402"/>
      <c r="G190" s="403"/>
    </row>
    <row r="191" spans="1:7" s="32" customFormat="1" ht="13.5" thickBot="1" x14ac:dyDescent="0.25">
      <c r="A191" s="410" t="s">
        <v>1119</v>
      </c>
      <c r="B191" s="411">
        <v>7000000</v>
      </c>
      <c r="C191" s="412">
        <v>100</v>
      </c>
      <c r="D191"/>
      <c r="E191" s="404" t="s">
        <v>118</v>
      </c>
      <c r="F191" s="405">
        <v>57957471.5</v>
      </c>
      <c r="G191" s="406">
        <v>99.926675000000003</v>
      </c>
    </row>
    <row r="192" spans="1:7" s="32" customFormat="1" ht="13.5" thickBot="1" x14ac:dyDescent="0.25">
      <c r="A192" s="399" t="s">
        <v>1771</v>
      </c>
      <c r="B192" s="402"/>
      <c r="C192" s="403"/>
      <c r="D192"/>
      <c r="E192" s="407" t="s">
        <v>123</v>
      </c>
      <c r="F192" s="408">
        <v>21062.7</v>
      </c>
      <c r="G192" s="409">
        <v>3.6315E-2</v>
      </c>
    </row>
    <row r="193" spans="1:7" s="32" customFormat="1" x14ac:dyDescent="0.2">
      <c r="A193" s="404" t="s">
        <v>1160</v>
      </c>
      <c r="B193" s="405">
        <v>15093000</v>
      </c>
      <c r="C193" s="406">
        <v>99.986750579662143</v>
      </c>
      <c r="D193"/>
      <c r="E193" s="407" t="s">
        <v>2353</v>
      </c>
      <c r="F193" s="408">
        <v>21058.799999999999</v>
      </c>
      <c r="G193" s="409">
        <v>3.6308275862068966E-2</v>
      </c>
    </row>
    <row r="194" spans="1:7" s="32" customFormat="1" ht="13.5" thickBot="1" x14ac:dyDescent="0.25">
      <c r="A194" s="407" t="s">
        <v>1117</v>
      </c>
      <c r="B194" s="408">
        <v>2000</v>
      </c>
      <c r="C194" s="409">
        <v>1.3249420337860219E-2</v>
      </c>
      <c r="D194"/>
      <c r="E194" s="407" t="s">
        <v>120</v>
      </c>
      <c r="F194" s="408">
        <v>406</v>
      </c>
      <c r="G194" s="409">
        <v>6.9999999999999999E-4</v>
      </c>
    </row>
    <row r="195" spans="1:7" s="32" customFormat="1" ht="13.5" thickBot="1" x14ac:dyDescent="0.25">
      <c r="A195" s="410" t="s">
        <v>1119</v>
      </c>
      <c r="B195" s="411">
        <v>15095000</v>
      </c>
      <c r="C195" s="412">
        <v>100</v>
      </c>
      <c r="D195"/>
      <c r="E195" s="407" t="s">
        <v>2355</v>
      </c>
      <c r="F195" s="408">
        <v>1</v>
      </c>
      <c r="G195" s="409">
        <v>1.7241379310344829E-6</v>
      </c>
    </row>
    <row r="196" spans="1:7" s="32" customFormat="1" ht="13.5" thickBot="1" x14ac:dyDescent="0.25">
      <c r="A196" s="396" t="s">
        <v>787</v>
      </c>
      <c r="B196" s="397" t="s">
        <v>788</v>
      </c>
      <c r="C196" s="397" t="s">
        <v>789</v>
      </c>
      <c r="D196"/>
      <c r="E196" s="410" t="s">
        <v>1119</v>
      </c>
      <c r="F196" s="411">
        <v>58000000</v>
      </c>
      <c r="G196" s="412">
        <v>100</v>
      </c>
    </row>
    <row r="197" spans="1:7" s="32" customFormat="1" ht="13.5" thickBot="1" x14ac:dyDescent="0.25">
      <c r="A197" s="399" t="s">
        <v>2783</v>
      </c>
      <c r="B197" s="402"/>
      <c r="C197" s="403"/>
      <c r="D197"/>
      <c r="E197" s="399" t="s">
        <v>1125</v>
      </c>
      <c r="F197" s="402"/>
      <c r="G197" s="403"/>
    </row>
    <row r="198" spans="1:7" s="32" customFormat="1" x14ac:dyDescent="0.2">
      <c r="A198" s="404" t="s">
        <v>1776</v>
      </c>
      <c r="B198" s="405">
        <v>34999996</v>
      </c>
      <c r="C198" s="406">
        <v>99.99998857142856</v>
      </c>
      <c r="D198"/>
      <c r="E198" s="404" t="s">
        <v>2356</v>
      </c>
      <c r="F198" s="405">
        <v>262868405.05000001</v>
      </c>
      <c r="G198" s="406">
        <v>76.638018965014567</v>
      </c>
    </row>
    <row r="199" spans="1:7" s="32" customFormat="1" x14ac:dyDescent="0.2">
      <c r="A199" s="407" t="s">
        <v>1165</v>
      </c>
      <c r="B199" s="408">
        <v>1</v>
      </c>
      <c r="C199" s="409">
        <v>2.8571428571428573E-6</v>
      </c>
      <c r="D199"/>
      <c r="E199" s="407" t="s">
        <v>2357</v>
      </c>
      <c r="F199" s="408">
        <v>36116486.780000001</v>
      </c>
      <c r="G199" s="409">
        <v>10.529587982507287</v>
      </c>
    </row>
    <row r="200" spans="1:7" s="32" customFormat="1" x14ac:dyDescent="0.2">
      <c r="A200" s="407" t="s">
        <v>1169</v>
      </c>
      <c r="B200" s="408">
        <v>1</v>
      </c>
      <c r="C200" s="409">
        <v>2.8571428571428573E-6</v>
      </c>
      <c r="D200"/>
      <c r="E200" s="407" t="s">
        <v>1195</v>
      </c>
      <c r="F200" s="408">
        <v>11630272.41</v>
      </c>
      <c r="G200" s="409">
        <v>3.3907499737609323</v>
      </c>
    </row>
    <row r="201" spans="1:7" s="32" customFormat="1" x14ac:dyDescent="0.2">
      <c r="A201" s="407" t="s">
        <v>1167</v>
      </c>
      <c r="B201" s="408">
        <v>1</v>
      </c>
      <c r="C201" s="409">
        <v>2.8571428571428573E-6</v>
      </c>
      <c r="D201"/>
      <c r="E201" s="407" t="s">
        <v>2358</v>
      </c>
      <c r="F201" s="408">
        <v>8539112.1300000008</v>
      </c>
      <c r="G201" s="409">
        <v>2.4895370641399417</v>
      </c>
    </row>
    <row r="202" spans="1:7" s="32" customFormat="1" ht="13.5" thickBot="1" x14ac:dyDescent="0.25">
      <c r="A202" s="407" t="s">
        <v>1170</v>
      </c>
      <c r="B202" s="408">
        <v>1</v>
      </c>
      <c r="C202" s="409">
        <v>2.8571428571428573E-6</v>
      </c>
      <c r="D202"/>
      <c r="E202" s="407" t="s">
        <v>2359</v>
      </c>
      <c r="F202" s="408">
        <v>8539112.1300000008</v>
      </c>
      <c r="G202" s="409">
        <v>2.4895370641399417</v>
      </c>
    </row>
    <row r="203" spans="1:7" s="32" customFormat="1" ht="13.5" thickBot="1" x14ac:dyDescent="0.25">
      <c r="A203" s="410" t="s">
        <v>1119</v>
      </c>
      <c r="B203" s="411">
        <v>35000000</v>
      </c>
      <c r="C203" s="412">
        <v>100</v>
      </c>
      <c r="D203"/>
      <c r="E203" s="407" t="s">
        <v>1137</v>
      </c>
      <c r="F203" s="408">
        <v>8539112.1300000008</v>
      </c>
      <c r="G203" s="409">
        <v>2.4895370641399417</v>
      </c>
    </row>
    <row r="204" spans="1:7" s="32" customFormat="1" ht="13.5" thickBot="1" x14ac:dyDescent="0.25">
      <c r="A204" s="399" t="s">
        <v>1773</v>
      </c>
      <c r="B204" s="402"/>
      <c r="C204" s="403"/>
      <c r="D204"/>
      <c r="E204" s="407" t="s">
        <v>2360</v>
      </c>
      <c r="F204" s="408">
        <v>3019185.64</v>
      </c>
      <c r="G204" s="409">
        <v>0.88022904956268211</v>
      </c>
    </row>
    <row r="205" spans="1:7" s="32" customFormat="1" x14ac:dyDescent="0.2">
      <c r="A205" s="404" t="s">
        <v>1774</v>
      </c>
      <c r="B205" s="405">
        <v>26699996</v>
      </c>
      <c r="C205" s="406">
        <v>99.999985018726591</v>
      </c>
      <c r="D205"/>
      <c r="E205" s="407" t="s">
        <v>2361</v>
      </c>
      <c r="F205" s="408">
        <v>1069316.24</v>
      </c>
      <c r="G205" s="409">
        <v>0.31175400583090374</v>
      </c>
    </row>
    <row r="206" spans="1:7" s="32" customFormat="1" x14ac:dyDescent="0.2">
      <c r="A206" s="407" t="s">
        <v>1775</v>
      </c>
      <c r="B206" s="408">
        <v>1</v>
      </c>
      <c r="C206" s="409">
        <v>3.7453183520599255E-6</v>
      </c>
      <c r="D206"/>
      <c r="E206" s="407" t="s">
        <v>126</v>
      </c>
      <c r="F206" s="408">
        <v>512346.11</v>
      </c>
      <c r="G206" s="409">
        <v>0.1493720437317784</v>
      </c>
    </row>
    <row r="207" spans="1:7" s="32" customFormat="1" ht="13.5" thickBot="1" x14ac:dyDescent="0.25">
      <c r="A207" s="407" t="s">
        <v>1223</v>
      </c>
      <c r="B207" s="408">
        <v>1</v>
      </c>
      <c r="C207" s="409">
        <v>3.7453183520599255E-6</v>
      </c>
      <c r="D207"/>
      <c r="E207" s="407" t="s">
        <v>792</v>
      </c>
      <c r="F207" s="408">
        <v>2166651.38</v>
      </c>
      <c r="G207" s="409">
        <v>0.63167678717201159</v>
      </c>
    </row>
    <row r="208" spans="1:7" s="32" customFormat="1" ht="13.5" thickBot="1" x14ac:dyDescent="0.25">
      <c r="A208" s="407" t="s">
        <v>1224</v>
      </c>
      <c r="B208" s="408">
        <v>1</v>
      </c>
      <c r="C208" s="409">
        <v>3.7453183520599255E-6</v>
      </c>
      <c r="D208"/>
      <c r="E208" s="410" t="s">
        <v>1119</v>
      </c>
      <c r="F208" s="411">
        <v>343000000</v>
      </c>
      <c r="G208" s="412">
        <v>100</v>
      </c>
    </row>
    <row r="209" spans="1:7" s="32" customFormat="1" ht="13.5" thickBot="1" x14ac:dyDescent="0.25">
      <c r="A209" s="407" t="s">
        <v>1225</v>
      </c>
      <c r="B209" s="408">
        <v>1</v>
      </c>
      <c r="C209" s="409">
        <v>3.7453183520599255E-6</v>
      </c>
      <c r="D209"/>
    </row>
    <row r="210" spans="1:7" s="32" customFormat="1" ht="13.5" thickBot="1" x14ac:dyDescent="0.25">
      <c r="A210" s="410" t="s">
        <v>1119</v>
      </c>
      <c r="B210" s="411">
        <v>26700000</v>
      </c>
      <c r="C210" s="412">
        <v>100</v>
      </c>
      <c r="D210"/>
    </row>
    <row r="211" spans="1:7" s="32" customFormat="1" x14ac:dyDescent="0.2">
      <c r="D211"/>
    </row>
    <row r="212" spans="1:7" x14ac:dyDescent="0.2">
      <c r="C212" s="25"/>
      <c r="D212"/>
      <c r="G212" s="25"/>
    </row>
    <row r="213" spans="1:7" x14ac:dyDescent="0.2">
      <c r="C213" s="25"/>
      <c r="D213"/>
      <c r="G213" s="25"/>
    </row>
    <row r="214" spans="1:7" x14ac:dyDescent="0.2">
      <c r="C214" s="25"/>
      <c r="D214"/>
      <c r="G214" s="25"/>
    </row>
    <row r="215" spans="1:7" x14ac:dyDescent="0.2">
      <c r="C215" s="25"/>
      <c r="D215"/>
      <c r="G215" s="25"/>
    </row>
    <row r="216" spans="1:7" x14ac:dyDescent="0.2">
      <c r="C216" s="25"/>
      <c r="D216"/>
      <c r="G216" s="25"/>
    </row>
    <row r="217" spans="1:7" x14ac:dyDescent="0.2">
      <c r="C217" s="25"/>
      <c r="D217"/>
      <c r="G217" s="25"/>
    </row>
    <row r="218" spans="1:7" x14ac:dyDescent="0.2">
      <c r="C218" s="25"/>
      <c r="D218"/>
      <c r="G218" s="25"/>
    </row>
    <row r="219" spans="1:7" x14ac:dyDescent="0.2">
      <c r="C219" s="25"/>
      <c r="D219"/>
      <c r="G219" s="25"/>
    </row>
    <row r="220" spans="1:7" x14ac:dyDescent="0.2">
      <c r="C220" s="25"/>
      <c r="D220"/>
      <c r="G220" s="25"/>
    </row>
    <row r="221" spans="1:7" x14ac:dyDescent="0.2">
      <c r="C221" s="25"/>
      <c r="D221"/>
      <c r="G221" s="25"/>
    </row>
    <row r="222" spans="1:7" x14ac:dyDescent="0.2">
      <c r="C222" s="25"/>
      <c r="D222"/>
      <c r="G222" s="25"/>
    </row>
    <row r="223" spans="1:7" x14ac:dyDescent="0.2">
      <c r="C223" s="25"/>
      <c r="D223"/>
      <c r="G223" s="25"/>
    </row>
  </sheetData>
  <mergeCells count="2">
    <mergeCell ref="A5:G5"/>
    <mergeCell ref="A6:G6"/>
  </mergeCells>
  <phoneticPr fontId="2" type="noConversion"/>
  <hyperlinks>
    <hyperlink ref="A1" location="ICINDEKILER!A1" display="İçindekiler"/>
    <hyperlink ref="A2" location="CONTENTS!A1" display="Contents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9"/>
  <sheetViews>
    <sheetView showGridLines="0" workbookViewId="0">
      <selection activeCell="A11" sqref="A11"/>
    </sheetView>
  </sheetViews>
  <sheetFormatPr defaultRowHeight="12.75" x14ac:dyDescent="0.2"/>
  <cols>
    <col min="1" max="1" width="85.140625" style="25" bestFit="1" customWidth="1"/>
    <col min="2" max="2" width="16.7109375" style="25" bestFit="1" customWidth="1"/>
    <col min="3" max="3" width="38" style="25" bestFit="1" customWidth="1"/>
    <col min="4" max="4" width="30.85546875" style="25" bestFit="1" customWidth="1"/>
    <col min="5" max="5" width="36" style="25" bestFit="1" customWidth="1"/>
    <col min="6" max="16384" width="9.140625" style="25"/>
  </cols>
  <sheetData>
    <row r="1" spans="1:5" x14ac:dyDescent="0.2">
      <c r="A1" s="519" t="s">
        <v>185</v>
      </c>
    </row>
    <row r="2" spans="1:5" x14ac:dyDescent="0.2">
      <c r="A2" s="519" t="s">
        <v>2786</v>
      </c>
    </row>
    <row r="3" spans="1:5" x14ac:dyDescent="0.2">
      <c r="A3" s="195" t="s">
        <v>867</v>
      </c>
      <c r="B3" s="32"/>
      <c r="C3" s="32"/>
      <c r="D3" s="32"/>
      <c r="E3" s="196" t="s">
        <v>868</v>
      </c>
    </row>
    <row r="4" spans="1:5" x14ac:dyDescent="0.2">
      <c r="A4" s="32"/>
      <c r="B4" s="32"/>
      <c r="C4" s="32"/>
      <c r="D4" s="32"/>
      <c r="E4" s="32"/>
    </row>
    <row r="5" spans="1:5" ht="14.25" customHeight="1" x14ac:dyDescent="0.2">
      <c r="A5" s="735" t="s">
        <v>1462</v>
      </c>
      <c r="B5" s="735"/>
      <c r="C5" s="735"/>
      <c r="D5" s="735"/>
      <c r="E5" s="735"/>
    </row>
    <row r="6" spans="1:5" ht="12.75" customHeight="1" x14ac:dyDescent="0.2">
      <c r="A6" s="736" t="s">
        <v>404</v>
      </c>
      <c r="B6" s="736"/>
      <c r="C6" s="736"/>
      <c r="D6" s="736"/>
      <c r="E6" s="736"/>
    </row>
    <row r="7" spans="1:5" ht="15" thickBot="1" x14ac:dyDescent="0.25">
      <c r="A7" s="200"/>
      <c r="B7" s="200"/>
      <c r="C7" s="200"/>
      <c r="D7" s="200"/>
      <c r="E7" s="200"/>
    </row>
    <row r="8" spans="1:5" ht="24.75" customHeight="1" thickBot="1" x14ac:dyDescent="0.25">
      <c r="A8" s="201" t="s">
        <v>2419</v>
      </c>
      <c r="B8" s="389" t="s">
        <v>2420</v>
      </c>
      <c r="C8" s="390"/>
      <c r="D8" s="201" t="s">
        <v>1304</v>
      </c>
      <c r="E8" s="201" t="s">
        <v>1305</v>
      </c>
    </row>
    <row r="9" spans="1:5" ht="13.5" thickBot="1" x14ac:dyDescent="0.25">
      <c r="A9" s="344" t="s">
        <v>1112</v>
      </c>
      <c r="B9" s="345" t="s">
        <v>2362</v>
      </c>
      <c r="C9" s="346" t="s">
        <v>1116</v>
      </c>
      <c r="D9" s="347" t="s">
        <v>2363</v>
      </c>
      <c r="E9" s="348" t="s">
        <v>1118</v>
      </c>
    </row>
    <row r="10" spans="1:5" x14ac:dyDescent="0.2">
      <c r="A10" s="387" t="s">
        <v>2364</v>
      </c>
      <c r="B10" s="349" t="s">
        <v>2365</v>
      </c>
      <c r="C10" s="350" t="s">
        <v>1118</v>
      </c>
      <c r="D10" s="351" t="s">
        <v>2366</v>
      </c>
      <c r="E10" s="352">
        <v>0</v>
      </c>
    </row>
    <row r="11" spans="1:5" x14ac:dyDescent="0.2">
      <c r="A11" s="387" t="s">
        <v>793</v>
      </c>
      <c r="B11" s="349" t="s">
        <v>2367</v>
      </c>
      <c r="C11" s="350" t="s">
        <v>1120</v>
      </c>
      <c r="D11" s="351">
        <v>0</v>
      </c>
      <c r="E11" s="352">
        <v>0</v>
      </c>
    </row>
    <row r="12" spans="1:5" x14ac:dyDescent="0.2">
      <c r="A12" s="387">
        <v>0</v>
      </c>
      <c r="B12" s="349" t="s">
        <v>2367</v>
      </c>
      <c r="C12" s="350" t="s">
        <v>1122</v>
      </c>
      <c r="D12" s="351">
        <v>0</v>
      </c>
      <c r="E12" s="352">
        <v>0</v>
      </c>
    </row>
    <row r="13" spans="1:5" x14ac:dyDescent="0.2">
      <c r="A13" s="353">
        <v>0</v>
      </c>
      <c r="B13" s="349" t="s">
        <v>2367</v>
      </c>
      <c r="C13" s="350" t="s">
        <v>1123</v>
      </c>
      <c r="D13" s="351">
        <v>0</v>
      </c>
      <c r="E13" s="352">
        <v>0</v>
      </c>
    </row>
    <row r="14" spans="1:5" x14ac:dyDescent="0.2">
      <c r="A14" s="353" t="s">
        <v>2368</v>
      </c>
      <c r="B14" s="354" t="s">
        <v>2367</v>
      </c>
      <c r="C14" s="350">
        <v>0</v>
      </c>
      <c r="D14" s="351"/>
      <c r="E14" s="352">
        <v>0</v>
      </c>
    </row>
    <row r="15" spans="1:5" x14ac:dyDescent="0.2">
      <c r="A15" s="355" t="s">
        <v>2369</v>
      </c>
      <c r="B15" s="354" t="s">
        <v>2367</v>
      </c>
      <c r="C15" s="350">
        <v>0</v>
      </c>
      <c r="D15" s="356"/>
      <c r="E15" s="352">
        <v>0</v>
      </c>
    </row>
    <row r="16" spans="1:5" x14ac:dyDescent="0.2">
      <c r="A16" s="355" t="s">
        <v>2370</v>
      </c>
      <c r="B16" s="354" t="s">
        <v>2367</v>
      </c>
      <c r="C16" s="350">
        <v>0</v>
      </c>
      <c r="D16" s="356"/>
      <c r="E16" s="352"/>
    </row>
    <row r="17" spans="1:5" ht="13.5" thickBot="1" x14ac:dyDescent="0.25">
      <c r="A17" s="357"/>
      <c r="B17" s="358" t="s">
        <v>2371</v>
      </c>
      <c r="C17" s="359" t="s">
        <v>1118</v>
      </c>
      <c r="D17" s="360"/>
      <c r="E17" s="361"/>
    </row>
    <row r="18" spans="1:5" ht="13.5" thickBot="1" x14ac:dyDescent="0.25">
      <c r="A18" s="344" t="s">
        <v>1113</v>
      </c>
      <c r="B18" s="345" t="s">
        <v>2362</v>
      </c>
      <c r="C18" s="346" t="s">
        <v>2372</v>
      </c>
      <c r="D18" s="347" t="s">
        <v>2373</v>
      </c>
      <c r="E18" s="348" t="s">
        <v>2374</v>
      </c>
    </row>
    <row r="19" spans="1:5" x14ac:dyDescent="0.2">
      <c r="A19" s="385" t="s">
        <v>2375</v>
      </c>
      <c r="B19" s="349" t="s">
        <v>2365</v>
      </c>
      <c r="C19" s="350" t="s">
        <v>520</v>
      </c>
      <c r="D19" s="351" t="s">
        <v>521</v>
      </c>
      <c r="E19" s="352" t="s">
        <v>522</v>
      </c>
    </row>
    <row r="20" spans="1:5" x14ac:dyDescent="0.2">
      <c r="A20" s="385" t="s">
        <v>794</v>
      </c>
      <c r="B20" s="349" t="s">
        <v>2367</v>
      </c>
      <c r="C20" s="350" t="s">
        <v>523</v>
      </c>
      <c r="D20" s="351">
        <v>0</v>
      </c>
      <c r="E20" s="352" t="s">
        <v>524</v>
      </c>
    </row>
    <row r="21" spans="1:5" x14ac:dyDescent="0.2">
      <c r="A21" s="385">
        <v>0</v>
      </c>
      <c r="B21" s="349" t="s">
        <v>2367</v>
      </c>
      <c r="C21" s="350" t="s">
        <v>525</v>
      </c>
      <c r="D21" s="351">
        <v>0</v>
      </c>
      <c r="E21" s="352" t="s">
        <v>526</v>
      </c>
    </row>
    <row r="22" spans="1:5" x14ac:dyDescent="0.2">
      <c r="A22" s="353">
        <v>0</v>
      </c>
      <c r="B22" s="349" t="s">
        <v>2367</v>
      </c>
      <c r="C22" s="350" t="s">
        <v>527</v>
      </c>
      <c r="D22" s="351"/>
      <c r="E22" s="352" t="s">
        <v>528</v>
      </c>
    </row>
    <row r="23" spans="1:5" x14ac:dyDescent="0.2">
      <c r="A23" s="353" t="s">
        <v>529</v>
      </c>
      <c r="B23" s="354" t="s">
        <v>2367</v>
      </c>
      <c r="C23" s="350">
        <v>0</v>
      </c>
      <c r="D23" s="351"/>
      <c r="E23" s="352" t="s">
        <v>530</v>
      </c>
    </row>
    <row r="24" spans="1:5" x14ac:dyDescent="0.2">
      <c r="A24" s="355" t="s">
        <v>531</v>
      </c>
      <c r="B24" s="354" t="s">
        <v>2367</v>
      </c>
      <c r="C24" s="350">
        <v>0</v>
      </c>
      <c r="D24" s="356"/>
      <c r="E24" s="352">
        <v>0</v>
      </c>
    </row>
    <row r="25" spans="1:5" x14ac:dyDescent="0.2">
      <c r="A25" s="355" t="s">
        <v>532</v>
      </c>
      <c r="B25" s="354" t="s">
        <v>2367</v>
      </c>
      <c r="C25" s="350">
        <v>0</v>
      </c>
      <c r="D25" s="356"/>
      <c r="E25" s="352"/>
    </row>
    <row r="26" spans="1:5" ht="13.5" thickBot="1" x14ac:dyDescent="0.25">
      <c r="A26" s="357"/>
      <c r="B26" s="358" t="s">
        <v>2371</v>
      </c>
      <c r="C26" s="359" t="s">
        <v>2374</v>
      </c>
      <c r="D26" s="360"/>
      <c r="E26" s="361"/>
    </row>
    <row r="27" spans="1:5" ht="13.5" thickBot="1" x14ac:dyDescent="0.25">
      <c r="A27" s="344" t="s">
        <v>1121</v>
      </c>
      <c r="B27" s="345" t="s">
        <v>2362</v>
      </c>
      <c r="C27" s="346" t="s">
        <v>533</v>
      </c>
      <c r="D27" s="347" t="s">
        <v>534</v>
      </c>
      <c r="E27" s="348" t="s">
        <v>535</v>
      </c>
    </row>
    <row r="28" spans="1:5" x14ac:dyDescent="0.2">
      <c r="A28" s="385" t="s">
        <v>536</v>
      </c>
      <c r="B28" s="349" t="s">
        <v>2365</v>
      </c>
      <c r="C28" s="350" t="s">
        <v>537</v>
      </c>
      <c r="D28" s="351" t="s">
        <v>538</v>
      </c>
      <c r="E28" s="352" t="s">
        <v>539</v>
      </c>
    </row>
    <row r="29" spans="1:5" x14ac:dyDescent="0.2">
      <c r="A29" s="385" t="s">
        <v>795</v>
      </c>
      <c r="B29" s="349" t="s">
        <v>2367</v>
      </c>
      <c r="C29" s="350" t="s">
        <v>540</v>
      </c>
      <c r="D29" s="351" t="s">
        <v>541</v>
      </c>
      <c r="E29" s="352" t="s">
        <v>542</v>
      </c>
    </row>
    <row r="30" spans="1:5" x14ac:dyDescent="0.2">
      <c r="A30" s="385">
        <v>0</v>
      </c>
      <c r="B30" s="349" t="s">
        <v>2367</v>
      </c>
      <c r="C30" s="350" t="s">
        <v>535</v>
      </c>
      <c r="D30" s="351">
        <v>0</v>
      </c>
      <c r="E30" s="352" t="s">
        <v>543</v>
      </c>
    </row>
    <row r="31" spans="1:5" x14ac:dyDescent="0.2">
      <c r="A31" s="353">
        <v>0</v>
      </c>
      <c r="B31" s="349" t="s">
        <v>2367</v>
      </c>
      <c r="C31" s="350" t="s">
        <v>544</v>
      </c>
      <c r="D31" s="351"/>
      <c r="E31" s="352" t="s">
        <v>545</v>
      </c>
    </row>
    <row r="32" spans="1:5" x14ac:dyDescent="0.2">
      <c r="A32" s="353"/>
      <c r="B32" s="354" t="s">
        <v>2367</v>
      </c>
      <c r="C32" s="350" t="s">
        <v>547</v>
      </c>
      <c r="D32" s="351"/>
      <c r="E32" s="352">
        <v>0</v>
      </c>
    </row>
    <row r="33" spans="1:5" x14ac:dyDescent="0.2">
      <c r="A33" s="353" t="s">
        <v>546</v>
      </c>
      <c r="B33" s="354" t="s">
        <v>2367</v>
      </c>
      <c r="C33" s="350" t="s">
        <v>548</v>
      </c>
      <c r="D33" s="351"/>
      <c r="E33" s="352">
        <v>0</v>
      </c>
    </row>
    <row r="34" spans="1:5" x14ac:dyDescent="0.2">
      <c r="A34" s="355" t="s">
        <v>549</v>
      </c>
      <c r="B34" s="354" t="s">
        <v>2367</v>
      </c>
      <c r="C34" s="350" t="s">
        <v>550</v>
      </c>
      <c r="D34" s="356"/>
      <c r="E34" s="352">
        <v>0</v>
      </c>
    </row>
    <row r="35" spans="1:5" x14ac:dyDescent="0.2">
      <c r="A35" s="355" t="s">
        <v>551</v>
      </c>
      <c r="B35" s="354" t="s">
        <v>2367</v>
      </c>
      <c r="C35" s="350" t="s">
        <v>552</v>
      </c>
      <c r="D35" s="356"/>
      <c r="E35" s="352"/>
    </row>
    <row r="36" spans="1:5" x14ac:dyDescent="0.2">
      <c r="A36" s="355"/>
      <c r="B36" s="354" t="s">
        <v>2367</v>
      </c>
      <c r="C36" s="350">
        <v>0</v>
      </c>
      <c r="D36" s="356"/>
      <c r="E36" s="352"/>
    </row>
    <row r="37" spans="1:5" ht="13.5" thickBot="1" x14ac:dyDescent="0.25">
      <c r="A37" s="357"/>
      <c r="B37" s="358" t="s">
        <v>2371</v>
      </c>
      <c r="C37" s="359" t="s">
        <v>535</v>
      </c>
      <c r="D37" s="360"/>
      <c r="E37" s="361"/>
    </row>
    <row r="38" spans="1:5" ht="13.5" thickBot="1" x14ac:dyDescent="0.25">
      <c r="A38" s="344" t="s">
        <v>1126</v>
      </c>
      <c r="B38" s="345" t="s">
        <v>2362</v>
      </c>
      <c r="C38" s="346" t="s">
        <v>553</v>
      </c>
      <c r="D38" s="347" t="s">
        <v>554</v>
      </c>
      <c r="E38" s="348" t="s">
        <v>555</v>
      </c>
    </row>
    <row r="39" spans="1:5" x14ac:dyDescent="0.2">
      <c r="A39" s="385" t="s">
        <v>556</v>
      </c>
      <c r="B39" s="349" t="s">
        <v>2365</v>
      </c>
      <c r="C39" s="350">
        <v>0</v>
      </c>
      <c r="D39" s="351" t="s">
        <v>557</v>
      </c>
      <c r="E39" s="352" t="s">
        <v>558</v>
      </c>
    </row>
    <row r="40" spans="1:5" x14ac:dyDescent="0.2">
      <c r="A40" s="385" t="s">
        <v>796</v>
      </c>
      <c r="B40" s="349" t="s">
        <v>2367</v>
      </c>
      <c r="C40" s="350" t="s">
        <v>559</v>
      </c>
      <c r="D40" s="351" t="s">
        <v>560</v>
      </c>
      <c r="E40" s="352" t="s">
        <v>561</v>
      </c>
    </row>
    <row r="41" spans="1:5" x14ac:dyDescent="0.2">
      <c r="A41" s="385" t="s">
        <v>797</v>
      </c>
      <c r="B41" s="349" t="s">
        <v>2367</v>
      </c>
      <c r="C41" s="350" t="s">
        <v>562</v>
      </c>
      <c r="D41" s="351">
        <v>0</v>
      </c>
      <c r="E41" s="352" t="s">
        <v>563</v>
      </c>
    </row>
    <row r="42" spans="1:5" x14ac:dyDescent="0.2">
      <c r="A42" s="353">
        <v>0</v>
      </c>
      <c r="B42" s="349" t="s">
        <v>2367</v>
      </c>
      <c r="C42" s="350" t="s">
        <v>564</v>
      </c>
      <c r="D42" s="351"/>
      <c r="E42" s="352">
        <v>0</v>
      </c>
    </row>
    <row r="43" spans="1:5" x14ac:dyDescent="0.2">
      <c r="A43" s="353"/>
      <c r="B43" s="354" t="s">
        <v>2367</v>
      </c>
      <c r="C43" s="350" t="s">
        <v>566</v>
      </c>
      <c r="D43" s="351"/>
      <c r="E43" s="352">
        <v>0</v>
      </c>
    </row>
    <row r="44" spans="1:5" x14ac:dyDescent="0.2">
      <c r="A44" s="353" t="s">
        <v>565</v>
      </c>
      <c r="B44" s="354" t="s">
        <v>2367</v>
      </c>
      <c r="C44" s="350" t="s">
        <v>152</v>
      </c>
      <c r="D44" s="351"/>
      <c r="E44" s="352">
        <v>0</v>
      </c>
    </row>
    <row r="45" spans="1:5" x14ac:dyDescent="0.2">
      <c r="A45" s="355" t="s">
        <v>567</v>
      </c>
      <c r="B45" s="354" t="s">
        <v>2367</v>
      </c>
      <c r="C45" s="350" t="s">
        <v>568</v>
      </c>
      <c r="D45" s="356"/>
      <c r="E45" s="352">
        <v>0</v>
      </c>
    </row>
    <row r="46" spans="1:5" x14ac:dyDescent="0.2">
      <c r="A46" s="355" t="s">
        <v>569</v>
      </c>
      <c r="B46" s="354" t="s">
        <v>2367</v>
      </c>
      <c r="C46" s="350">
        <v>0</v>
      </c>
      <c r="D46" s="356"/>
      <c r="E46" s="352"/>
    </row>
    <row r="47" spans="1:5" ht="13.5" thickBot="1" x14ac:dyDescent="0.25">
      <c r="A47" s="357"/>
      <c r="B47" s="358" t="s">
        <v>2371</v>
      </c>
      <c r="C47" s="359" t="s">
        <v>555</v>
      </c>
      <c r="D47" s="360"/>
      <c r="E47" s="361"/>
    </row>
    <row r="48" spans="1:5" ht="13.5" thickBot="1" x14ac:dyDescent="0.25">
      <c r="A48" s="344" t="s">
        <v>1130</v>
      </c>
      <c r="B48" s="345" t="s">
        <v>2362</v>
      </c>
      <c r="C48" s="346" t="s">
        <v>570</v>
      </c>
      <c r="D48" s="347" t="s">
        <v>571</v>
      </c>
      <c r="E48" s="348" t="s">
        <v>572</v>
      </c>
    </row>
    <row r="49" spans="1:5" x14ac:dyDescent="0.2">
      <c r="A49" s="385" t="s">
        <v>573</v>
      </c>
      <c r="B49" s="349" t="s">
        <v>2365</v>
      </c>
      <c r="C49" s="350" t="s">
        <v>574</v>
      </c>
      <c r="D49" s="351" t="s">
        <v>575</v>
      </c>
      <c r="E49" s="352" t="s">
        <v>576</v>
      </c>
    </row>
    <row r="50" spans="1:5" x14ac:dyDescent="0.2">
      <c r="A50" s="385" t="s">
        <v>798</v>
      </c>
      <c r="B50" s="349" t="s">
        <v>2367</v>
      </c>
      <c r="C50" s="350" t="s">
        <v>148</v>
      </c>
      <c r="D50" s="351">
        <v>0</v>
      </c>
      <c r="E50" s="352" t="s">
        <v>577</v>
      </c>
    </row>
    <row r="51" spans="1:5" x14ac:dyDescent="0.2">
      <c r="A51" s="385">
        <v>0</v>
      </c>
      <c r="B51" s="349" t="s">
        <v>2367</v>
      </c>
      <c r="C51" s="350" t="s">
        <v>578</v>
      </c>
      <c r="D51" s="351">
        <v>0</v>
      </c>
      <c r="E51" s="352" t="s">
        <v>579</v>
      </c>
    </row>
    <row r="52" spans="1:5" x14ac:dyDescent="0.2">
      <c r="A52" s="353">
        <v>0</v>
      </c>
      <c r="B52" s="349" t="s">
        <v>2367</v>
      </c>
      <c r="C52" s="350" t="s">
        <v>576</v>
      </c>
      <c r="D52" s="351"/>
      <c r="E52" s="352">
        <v>0</v>
      </c>
    </row>
    <row r="53" spans="1:5" x14ac:dyDescent="0.2">
      <c r="A53" s="353" t="s">
        <v>580</v>
      </c>
      <c r="B53" s="354" t="s">
        <v>2367</v>
      </c>
      <c r="C53" s="350" t="s">
        <v>577</v>
      </c>
      <c r="D53" s="351"/>
      <c r="E53" s="352">
        <v>0</v>
      </c>
    </row>
    <row r="54" spans="1:5" x14ac:dyDescent="0.2">
      <c r="A54" s="355" t="s">
        <v>581</v>
      </c>
      <c r="B54" s="354" t="s">
        <v>2367</v>
      </c>
      <c r="C54" s="350">
        <v>0</v>
      </c>
      <c r="D54" s="356"/>
      <c r="E54" s="352">
        <v>0</v>
      </c>
    </row>
    <row r="55" spans="1:5" x14ac:dyDescent="0.2">
      <c r="A55" s="355" t="s">
        <v>582</v>
      </c>
      <c r="B55" s="354" t="s">
        <v>2367</v>
      </c>
      <c r="C55" s="350">
        <v>0</v>
      </c>
      <c r="D55" s="356"/>
      <c r="E55" s="352"/>
    </row>
    <row r="56" spans="1:5" ht="13.5" thickBot="1" x14ac:dyDescent="0.25">
      <c r="A56" s="357"/>
      <c r="B56" s="358" t="s">
        <v>2371</v>
      </c>
      <c r="C56" s="359" t="s">
        <v>572</v>
      </c>
      <c r="D56" s="360"/>
      <c r="E56" s="361"/>
    </row>
    <row r="57" spans="1:5" ht="13.5" thickBot="1" x14ac:dyDescent="0.25">
      <c r="A57" s="344" t="s">
        <v>1136</v>
      </c>
      <c r="B57" s="345" t="s">
        <v>2362</v>
      </c>
      <c r="C57" s="346" t="s">
        <v>583</v>
      </c>
      <c r="D57" s="347" t="s">
        <v>584</v>
      </c>
      <c r="E57" s="348" t="s">
        <v>585</v>
      </c>
    </row>
    <row r="58" spans="1:5" x14ac:dyDescent="0.2">
      <c r="A58" s="385" t="s">
        <v>586</v>
      </c>
      <c r="B58" s="349" t="s">
        <v>2365</v>
      </c>
      <c r="C58" s="350" t="s">
        <v>587</v>
      </c>
      <c r="D58" s="351" t="s">
        <v>588</v>
      </c>
      <c r="E58" s="352" t="s">
        <v>589</v>
      </c>
    </row>
    <row r="59" spans="1:5" x14ac:dyDescent="0.2">
      <c r="A59" s="385" t="s">
        <v>799</v>
      </c>
      <c r="B59" s="349" t="s">
        <v>2367</v>
      </c>
      <c r="C59" s="350" t="s">
        <v>590</v>
      </c>
      <c r="D59" s="351">
        <v>0</v>
      </c>
      <c r="E59" s="352" t="s">
        <v>591</v>
      </c>
    </row>
    <row r="60" spans="1:5" x14ac:dyDescent="0.2">
      <c r="A60" s="385" t="s">
        <v>800</v>
      </c>
      <c r="B60" s="349" t="s">
        <v>2367</v>
      </c>
      <c r="C60" s="350" t="s">
        <v>592</v>
      </c>
      <c r="D60" s="351">
        <v>0</v>
      </c>
      <c r="E60" s="352" t="s">
        <v>593</v>
      </c>
    </row>
    <row r="61" spans="1:5" x14ac:dyDescent="0.2">
      <c r="A61" s="353">
        <v>0</v>
      </c>
      <c r="B61" s="349" t="s">
        <v>2367</v>
      </c>
      <c r="C61" s="350" t="s">
        <v>594</v>
      </c>
      <c r="D61" s="351"/>
      <c r="E61" s="352" t="s">
        <v>595</v>
      </c>
    </row>
    <row r="62" spans="1:5" x14ac:dyDescent="0.2">
      <c r="A62" s="353"/>
      <c r="B62" s="354" t="s">
        <v>2367</v>
      </c>
      <c r="C62" s="350" t="s">
        <v>597</v>
      </c>
      <c r="D62" s="351"/>
      <c r="E62" s="352" t="s">
        <v>598</v>
      </c>
    </row>
    <row r="63" spans="1:5" x14ac:dyDescent="0.2">
      <c r="A63" s="353" t="s">
        <v>596</v>
      </c>
      <c r="B63" s="354" t="s">
        <v>2367</v>
      </c>
      <c r="C63" s="350" t="s">
        <v>599</v>
      </c>
      <c r="D63" s="351"/>
      <c r="E63" s="352">
        <v>0</v>
      </c>
    </row>
    <row r="64" spans="1:5" x14ac:dyDescent="0.2">
      <c r="A64" s="355" t="s">
        <v>600</v>
      </c>
      <c r="B64" s="354" t="s">
        <v>2367</v>
      </c>
      <c r="C64" s="350" t="s">
        <v>601</v>
      </c>
      <c r="D64" s="356"/>
      <c r="E64" s="352">
        <v>0</v>
      </c>
    </row>
    <row r="65" spans="1:5" x14ac:dyDescent="0.2">
      <c r="A65" s="355">
        <v>0</v>
      </c>
      <c r="B65" s="354" t="s">
        <v>2367</v>
      </c>
      <c r="C65" s="350" t="s">
        <v>602</v>
      </c>
      <c r="D65" s="356"/>
      <c r="E65" s="352"/>
    </row>
    <row r="66" spans="1:5" ht="13.5" thickBot="1" x14ac:dyDescent="0.25">
      <c r="A66" s="357"/>
      <c r="B66" s="358" t="s">
        <v>2371</v>
      </c>
      <c r="C66" s="359" t="s">
        <v>585</v>
      </c>
      <c r="D66" s="360"/>
      <c r="E66" s="361"/>
    </row>
    <row r="67" spans="1:5" ht="13.5" thickBot="1" x14ac:dyDescent="0.25">
      <c r="A67" s="344" t="s">
        <v>2781</v>
      </c>
      <c r="B67" s="345" t="s">
        <v>2362</v>
      </c>
      <c r="C67" s="346" t="s">
        <v>603</v>
      </c>
      <c r="D67" s="347" t="s">
        <v>604</v>
      </c>
      <c r="E67" s="348" t="s">
        <v>605</v>
      </c>
    </row>
    <row r="68" spans="1:5" x14ac:dyDescent="0.2">
      <c r="A68" s="385" t="s">
        <v>606</v>
      </c>
      <c r="B68" s="349" t="s">
        <v>2365</v>
      </c>
      <c r="C68" s="350" t="s">
        <v>607</v>
      </c>
      <c r="D68" s="351" t="s">
        <v>608</v>
      </c>
      <c r="E68" s="352" t="s">
        <v>609</v>
      </c>
    </row>
    <row r="69" spans="1:5" x14ac:dyDescent="0.2">
      <c r="A69" s="385" t="s">
        <v>801</v>
      </c>
      <c r="B69" s="349" t="s">
        <v>2367</v>
      </c>
      <c r="C69" s="350" t="s">
        <v>610</v>
      </c>
      <c r="D69" s="351">
        <v>0</v>
      </c>
      <c r="E69" s="352" t="s">
        <v>611</v>
      </c>
    </row>
    <row r="70" spans="1:5" x14ac:dyDescent="0.2">
      <c r="A70" s="385">
        <v>0</v>
      </c>
      <c r="B70" s="349" t="s">
        <v>2367</v>
      </c>
      <c r="C70" s="350" t="s">
        <v>612</v>
      </c>
      <c r="D70" s="351">
        <v>0</v>
      </c>
      <c r="E70" s="352" t="s">
        <v>613</v>
      </c>
    </row>
    <row r="71" spans="1:5" x14ac:dyDescent="0.2">
      <c r="A71" s="353">
        <v>0</v>
      </c>
      <c r="B71" s="349" t="s">
        <v>2367</v>
      </c>
      <c r="C71" s="350" t="s">
        <v>614</v>
      </c>
      <c r="D71" s="351"/>
      <c r="E71" s="352" t="s">
        <v>615</v>
      </c>
    </row>
    <row r="72" spans="1:5" x14ac:dyDescent="0.2">
      <c r="A72" s="353" t="s">
        <v>616</v>
      </c>
      <c r="B72" s="354" t="s">
        <v>2367</v>
      </c>
      <c r="C72" s="350">
        <v>0</v>
      </c>
      <c r="D72" s="351"/>
      <c r="E72" s="352" t="s">
        <v>617</v>
      </c>
    </row>
    <row r="73" spans="1:5" x14ac:dyDescent="0.2">
      <c r="A73" s="355" t="s">
        <v>618</v>
      </c>
      <c r="B73" s="354" t="s">
        <v>2367</v>
      </c>
      <c r="C73" s="350">
        <v>0</v>
      </c>
      <c r="D73" s="356"/>
      <c r="E73" s="352">
        <v>0</v>
      </c>
    </row>
    <row r="74" spans="1:5" x14ac:dyDescent="0.2">
      <c r="A74" s="355" t="s">
        <v>619</v>
      </c>
      <c r="B74" s="354" t="s">
        <v>2367</v>
      </c>
      <c r="C74" s="350">
        <v>0</v>
      </c>
      <c r="D74" s="356"/>
      <c r="E74" s="352"/>
    </row>
    <row r="75" spans="1:5" ht="13.5" thickBot="1" x14ac:dyDescent="0.25">
      <c r="A75" s="357"/>
      <c r="B75" s="358" t="s">
        <v>2371</v>
      </c>
      <c r="C75" s="359" t="s">
        <v>605</v>
      </c>
      <c r="D75" s="360"/>
      <c r="E75" s="361"/>
    </row>
    <row r="76" spans="1:5" ht="13.5" thickBot="1" x14ac:dyDescent="0.25">
      <c r="A76" s="344" t="s">
        <v>1149</v>
      </c>
      <c r="B76" s="345" t="s">
        <v>2362</v>
      </c>
      <c r="C76" s="346" t="s">
        <v>620</v>
      </c>
      <c r="D76" s="347" t="s">
        <v>621</v>
      </c>
      <c r="E76" s="348" t="s">
        <v>622</v>
      </c>
    </row>
    <row r="77" spans="1:5" x14ac:dyDescent="0.2">
      <c r="A77" s="385" t="s">
        <v>623</v>
      </c>
      <c r="B77" s="349" t="s">
        <v>2365</v>
      </c>
      <c r="C77" s="350" t="s">
        <v>624</v>
      </c>
      <c r="D77" s="351" t="s">
        <v>625</v>
      </c>
      <c r="E77" s="352" t="s">
        <v>626</v>
      </c>
    </row>
    <row r="78" spans="1:5" x14ac:dyDescent="0.2">
      <c r="A78" s="385" t="s">
        <v>802</v>
      </c>
      <c r="B78" s="349" t="s">
        <v>2367</v>
      </c>
      <c r="C78" s="350" t="s">
        <v>627</v>
      </c>
      <c r="D78" s="351">
        <v>0</v>
      </c>
      <c r="E78" s="352">
        <v>0</v>
      </c>
    </row>
    <row r="79" spans="1:5" x14ac:dyDescent="0.2">
      <c r="A79" s="385">
        <v>0</v>
      </c>
      <c r="B79" s="349" t="s">
        <v>2367</v>
      </c>
      <c r="C79" s="350" t="s">
        <v>628</v>
      </c>
      <c r="D79" s="351">
        <v>0</v>
      </c>
      <c r="E79" s="352">
        <v>0</v>
      </c>
    </row>
    <row r="80" spans="1:5" x14ac:dyDescent="0.2">
      <c r="A80" s="353">
        <v>0</v>
      </c>
      <c r="B80" s="349" t="s">
        <v>2367</v>
      </c>
      <c r="C80" s="350">
        <v>0</v>
      </c>
      <c r="D80" s="351"/>
      <c r="E80" s="352">
        <v>0</v>
      </c>
    </row>
    <row r="81" spans="1:5" x14ac:dyDescent="0.2">
      <c r="A81" s="353" t="s">
        <v>179</v>
      </c>
      <c r="B81" s="354" t="s">
        <v>2367</v>
      </c>
      <c r="C81" s="350">
        <v>0</v>
      </c>
      <c r="D81" s="351"/>
      <c r="E81" s="352">
        <v>0</v>
      </c>
    </row>
    <row r="82" spans="1:5" x14ac:dyDescent="0.2">
      <c r="A82" s="355" t="s">
        <v>629</v>
      </c>
      <c r="B82" s="354" t="s">
        <v>2367</v>
      </c>
      <c r="C82" s="350">
        <v>0</v>
      </c>
      <c r="D82" s="356"/>
      <c r="E82" s="352">
        <v>0</v>
      </c>
    </row>
    <row r="83" spans="1:5" x14ac:dyDescent="0.2">
      <c r="A83" s="355" t="s">
        <v>630</v>
      </c>
      <c r="B83" s="354" t="s">
        <v>2367</v>
      </c>
      <c r="C83" s="350">
        <v>0</v>
      </c>
      <c r="D83" s="356"/>
      <c r="E83" s="352"/>
    </row>
    <row r="84" spans="1:5" ht="13.5" thickBot="1" x14ac:dyDescent="0.25">
      <c r="A84" s="357"/>
      <c r="B84" s="358" t="s">
        <v>2371</v>
      </c>
      <c r="C84" s="359" t="s">
        <v>622</v>
      </c>
      <c r="D84" s="360"/>
      <c r="E84" s="361"/>
    </row>
    <row r="85" spans="1:5" ht="13.5" thickBot="1" x14ac:dyDescent="0.25">
      <c r="A85" s="344" t="s">
        <v>1151</v>
      </c>
      <c r="B85" s="345" t="s">
        <v>2362</v>
      </c>
      <c r="C85" s="346" t="s">
        <v>631</v>
      </c>
      <c r="D85" s="347" t="s">
        <v>632</v>
      </c>
      <c r="E85" s="348" t="s">
        <v>633</v>
      </c>
    </row>
    <row r="86" spans="1:5" x14ac:dyDescent="0.2">
      <c r="A86" s="386" t="s">
        <v>634</v>
      </c>
      <c r="B86" s="349" t="s">
        <v>2365</v>
      </c>
      <c r="C86" s="350" t="s">
        <v>635</v>
      </c>
      <c r="D86" s="351" t="s">
        <v>636</v>
      </c>
      <c r="E86" s="352" t="s">
        <v>637</v>
      </c>
    </row>
    <row r="87" spans="1:5" x14ac:dyDescent="0.2">
      <c r="A87" s="386">
        <v>0</v>
      </c>
      <c r="B87" s="349" t="s">
        <v>2367</v>
      </c>
      <c r="C87" s="350">
        <v>0</v>
      </c>
      <c r="D87" s="351">
        <v>0</v>
      </c>
      <c r="E87" s="352">
        <v>0</v>
      </c>
    </row>
    <row r="88" spans="1:5" x14ac:dyDescent="0.2">
      <c r="A88" s="386">
        <v>0</v>
      </c>
      <c r="B88" s="349" t="s">
        <v>2367</v>
      </c>
      <c r="C88" s="350" t="s">
        <v>638</v>
      </c>
      <c r="D88" s="351">
        <v>0</v>
      </c>
      <c r="E88" s="352">
        <v>0</v>
      </c>
    </row>
    <row r="89" spans="1:5" x14ac:dyDescent="0.2">
      <c r="A89" s="353">
        <v>0</v>
      </c>
      <c r="B89" s="349" t="s">
        <v>2367</v>
      </c>
      <c r="C89" s="350" t="s">
        <v>639</v>
      </c>
      <c r="D89" s="351"/>
      <c r="E89" s="352">
        <v>0</v>
      </c>
    </row>
    <row r="90" spans="1:5" x14ac:dyDescent="0.2">
      <c r="A90" s="353"/>
      <c r="B90" s="354" t="s">
        <v>2367</v>
      </c>
      <c r="C90" s="350" t="s">
        <v>641</v>
      </c>
      <c r="D90" s="351"/>
      <c r="E90" s="352">
        <v>0</v>
      </c>
    </row>
    <row r="91" spans="1:5" x14ac:dyDescent="0.2">
      <c r="A91" s="353" t="s">
        <v>640</v>
      </c>
      <c r="B91" s="354" t="s">
        <v>2367</v>
      </c>
      <c r="C91" s="350" t="s">
        <v>642</v>
      </c>
      <c r="D91" s="351"/>
      <c r="E91" s="352">
        <v>0</v>
      </c>
    </row>
    <row r="92" spans="1:5" x14ac:dyDescent="0.2">
      <c r="A92" s="355" t="s">
        <v>643</v>
      </c>
      <c r="B92" s="354" t="s">
        <v>2367</v>
      </c>
      <c r="C92" s="350">
        <v>0</v>
      </c>
      <c r="D92" s="356"/>
      <c r="E92" s="352">
        <v>0</v>
      </c>
    </row>
    <row r="93" spans="1:5" x14ac:dyDescent="0.2">
      <c r="A93" s="355" t="s">
        <v>644</v>
      </c>
      <c r="B93" s="354" t="s">
        <v>2367</v>
      </c>
      <c r="C93" s="350">
        <v>0</v>
      </c>
      <c r="D93" s="356"/>
      <c r="E93" s="352"/>
    </row>
    <row r="94" spans="1:5" ht="13.5" thickBot="1" x14ac:dyDescent="0.25">
      <c r="A94" s="357"/>
      <c r="B94" s="358" t="s">
        <v>2371</v>
      </c>
      <c r="C94" s="359" t="s">
        <v>633</v>
      </c>
      <c r="D94" s="360"/>
      <c r="E94" s="361"/>
    </row>
    <row r="95" spans="1:5" ht="13.5" thickBot="1" x14ac:dyDescent="0.25">
      <c r="A95" s="344" t="s">
        <v>1159</v>
      </c>
      <c r="B95" s="345" t="s">
        <v>2362</v>
      </c>
      <c r="C95" s="346" t="s">
        <v>645</v>
      </c>
      <c r="D95" s="347" t="s">
        <v>646</v>
      </c>
      <c r="E95" s="348" t="s">
        <v>647</v>
      </c>
    </row>
    <row r="96" spans="1:5" x14ac:dyDescent="0.2">
      <c r="A96" s="388" t="s">
        <v>648</v>
      </c>
      <c r="B96" s="349" t="s">
        <v>2365</v>
      </c>
      <c r="C96" s="350">
        <v>0</v>
      </c>
      <c r="D96" s="351" t="s">
        <v>649</v>
      </c>
      <c r="E96" s="352">
        <v>0</v>
      </c>
    </row>
    <row r="97" spans="1:5" x14ac:dyDescent="0.2">
      <c r="A97" s="388" t="s">
        <v>803</v>
      </c>
      <c r="B97" s="349" t="s">
        <v>2367</v>
      </c>
      <c r="C97" s="350">
        <v>0</v>
      </c>
      <c r="D97" s="351">
        <v>0</v>
      </c>
      <c r="E97" s="352"/>
    </row>
    <row r="98" spans="1:5" x14ac:dyDescent="0.2">
      <c r="A98" s="388" t="s">
        <v>804</v>
      </c>
      <c r="B98" s="349" t="s">
        <v>2367</v>
      </c>
      <c r="C98" s="350" t="s">
        <v>1168</v>
      </c>
      <c r="D98" s="351">
        <v>0</v>
      </c>
      <c r="E98" s="352">
        <v>0</v>
      </c>
    </row>
    <row r="99" spans="1:5" x14ac:dyDescent="0.2">
      <c r="A99" s="353">
        <v>0</v>
      </c>
      <c r="B99" s="349" t="s">
        <v>2367</v>
      </c>
      <c r="C99" s="350" t="s">
        <v>1166</v>
      </c>
      <c r="D99" s="351">
        <v>0</v>
      </c>
      <c r="E99" s="352">
        <v>0</v>
      </c>
    </row>
    <row r="100" spans="1:5" x14ac:dyDescent="0.2">
      <c r="A100" s="353" t="s">
        <v>650</v>
      </c>
      <c r="B100" s="354" t="s">
        <v>2367</v>
      </c>
      <c r="C100" s="350" t="s">
        <v>651</v>
      </c>
      <c r="D100" s="351"/>
      <c r="E100" s="352">
        <v>0</v>
      </c>
    </row>
    <row r="101" spans="1:5" x14ac:dyDescent="0.2">
      <c r="A101" s="355" t="s">
        <v>652</v>
      </c>
      <c r="B101" s="354" t="s">
        <v>2367</v>
      </c>
      <c r="C101" s="350">
        <v>0</v>
      </c>
      <c r="D101" s="356"/>
      <c r="E101" s="352">
        <v>0</v>
      </c>
    </row>
    <row r="102" spans="1:5" ht="13.5" thickBot="1" x14ac:dyDescent="0.25">
      <c r="A102" s="357"/>
      <c r="B102" s="358" t="s">
        <v>2371</v>
      </c>
      <c r="C102" s="359" t="s">
        <v>647</v>
      </c>
      <c r="D102" s="360"/>
      <c r="E102" s="361"/>
    </row>
    <row r="103" spans="1:5" ht="13.5" thickBot="1" x14ac:dyDescent="0.25">
      <c r="A103" s="344" t="s">
        <v>1776</v>
      </c>
      <c r="B103" s="345" t="s">
        <v>2362</v>
      </c>
      <c r="C103" s="346" t="s">
        <v>1165</v>
      </c>
      <c r="D103" s="347" t="s">
        <v>653</v>
      </c>
      <c r="E103" s="348" t="s">
        <v>1167</v>
      </c>
    </row>
    <row r="104" spans="1:5" x14ac:dyDescent="0.2">
      <c r="A104" s="385" t="s">
        <v>654</v>
      </c>
      <c r="B104" s="349" t="s">
        <v>2365</v>
      </c>
      <c r="C104" s="350" t="s">
        <v>655</v>
      </c>
      <c r="D104" s="351" t="s">
        <v>656</v>
      </c>
      <c r="E104" s="352" t="s">
        <v>657</v>
      </c>
    </row>
    <row r="105" spans="1:5" x14ac:dyDescent="0.2">
      <c r="A105" s="385" t="s">
        <v>805</v>
      </c>
      <c r="B105" s="349" t="s">
        <v>2367</v>
      </c>
      <c r="C105" s="350" t="s">
        <v>658</v>
      </c>
      <c r="D105" s="351">
        <v>0</v>
      </c>
      <c r="E105" s="352" t="s">
        <v>659</v>
      </c>
    </row>
    <row r="106" spans="1:5" x14ac:dyDescent="0.2">
      <c r="A106" s="385">
        <v>0</v>
      </c>
      <c r="B106" s="349" t="s">
        <v>2367</v>
      </c>
      <c r="C106" s="350" t="s">
        <v>660</v>
      </c>
      <c r="D106" s="351">
        <v>0</v>
      </c>
      <c r="E106" s="352" t="s">
        <v>661</v>
      </c>
    </row>
    <row r="107" spans="1:5" x14ac:dyDescent="0.2">
      <c r="A107" s="353">
        <v>0</v>
      </c>
      <c r="B107" s="349" t="s">
        <v>2367</v>
      </c>
      <c r="C107" s="350">
        <v>0</v>
      </c>
      <c r="D107" s="351"/>
      <c r="E107" s="352" t="s">
        <v>662</v>
      </c>
    </row>
    <row r="108" spans="1:5" x14ac:dyDescent="0.2">
      <c r="A108" s="353" t="s">
        <v>663</v>
      </c>
      <c r="B108" s="354" t="s">
        <v>2367</v>
      </c>
      <c r="C108" s="350">
        <v>0</v>
      </c>
      <c r="D108" s="351"/>
      <c r="E108" s="352">
        <v>0</v>
      </c>
    </row>
    <row r="109" spans="1:5" x14ac:dyDescent="0.2">
      <c r="A109" s="355" t="s">
        <v>664</v>
      </c>
      <c r="B109" s="354" t="s">
        <v>2367</v>
      </c>
      <c r="C109" s="350">
        <v>0</v>
      </c>
      <c r="D109" s="356"/>
      <c r="E109" s="352">
        <v>0</v>
      </c>
    </row>
    <row r="110" spans="1:5" x14ac:dyDescent="0.2">
      <c r="A110" s="355" t="s">
        <v>665</v>
      </c>
      <c r="B110" s="354" t="s">
        <v>2367</v>
      </c>
      <c r="C110" s="350">
        <v>0</v>
      </c>
      <c r="D110" s="356"/>
      <c r="E110" s="352"/>
    </row>
    <row r="111" spans="1:5" ht="13.5" thickBot="1" x14ac:dyDescent="0.25">
      <c r="A111" s="357"/>
      <c r="B111" s="358" t="s">
        <v>2371</v>
      </c>
      <c r="C111" s="359" t="s">
        <v>1167</v>
      </c>
      <c r="D111" s="360"/>
      <c r="E111" s="361"/>
    </row>
    <row r="112" spans="1:5" ht="13.5" thickBot="1" x14ac:dyDescent="0.25">
      <c r="A112" s="344" t="s">
        <v>1171</v>
      </c>
      <c r="B112" s="345" t="s">
        <v>2362</v>
      </c>
      <c r="C112" s="346" t="s">
        <v>666</v>
      </c>
      <c r="D112" s="347" t="s">
        <v>667</v>
      </c>
      <c r="E112" s="348" t="s">
        <v>668</v>
      </c>
    </row>
    <row r="113" spans="1:5" x14ac:dyDescent="0.2">
      <c r="A113" s="386" t="s">
        <v>669</v>
      </c>
      <c r="B113" s="349" t="s">
        <v>2365</v>
      </c>
      <c r="C113" s="350" t="s">
        <v>670</v>
      </c>
      <c r="D113" s="351" t="s">
        <v>671</v>
      </c>
      <c r="E113" s="352" t="s">
        <v>672</v>
      </c>
    </row>
    <row r="114" spans="1:5" x14ac:dyDescent="0.2">
      <c r="A114" s="386" t="s">
        <v>806</v>
      </c>
      <c r="B114" s="349" t="s">
        <v>2367</v>
      </c>
      <c r="C114" s="350" t="s">
        <v>673</v>
      </c>
      <c r="D114" s="351">
        <v>0</v>
      </c>
      <c r="E114" s="352" t="s">
        <v>674</v>
      </c>
    </row>
    <row r="115" spans="1:5" x14ac:dyDescent="0.2">
      <c r="A115" s="386" t="s">
        <v>807</v>
      </c>
      <c r="B115" s="349" t="s">
        <v>2367</v>
      </c>
      <c r="C115" s="350" t="s">
        <v>675</v>
      </c>
      <c r="D115" s="351">
        <v>0</v>
      </c>
      <c r="E115" s="352" t="s">
        <v>676</v>
      </c>
    </row>
    <row r="116" spans="1:5" x14ac:dyDescent="0.2">
      <c r="A116" s="353">
        <v>0</v>
      </c>
      <c r="B116" s="349" t="s">
        <v>2367</v>
      </c>
      <c r="C116" s="350">
        <v>0</v>
      </c>
      <c r="D116" s="351"/>
      <c r="E116" s="352" t="s">
        <v>677</v>
      </c>
    </row>
    <row r="117" spans="1:5" x14ac:dyDescent="0.2">
      <c r="A117" s="353" t="s">
        <v>678</v>
      </c>
      <c r="B117" s="354" t="s">
        <v>2367</v>
      </c>
      <c r="C117" s="350">
        <v>0</v>
      </c>
      <c r="D117" s="351"/>
      <c r="E117" s="352" t="s">
        <v>679</v>
      </c>
    </row>
    <row r="118" spans="1:5" x14ac:dyDescent="0.2">
      <c r="A118" s="355" t="s">
        <v>680</v>
      </c>
      <c r="B118" s="354" t="s">
        <v>2367</v>
      </c>
      <c r="C118" s="350">
        <v>0</v>
      </c>
      <c r="D118" s="356"/>
      <c r="E118" s="352">
        <v>0</v>
      </c>
    </row>
    <row r="119" spans="1:5" x14ac:dyDescent="0.2">
      <c r="A119" s="355" t="s">
        <v>681</v>
      </c>
      <c r="B119" s="354" t="s">
        <v>2367</v>
      </c>
      <c r="C119" s="350">
        <v>0</v>
      </c>
      <c r="D119" s="356"/>
      <c r="E119" s="352"/>
    </row>
    <row r="120" spans="1:5" ht="13.5" thickBot="1" x14ac:dyDescent="0.25">
      <c r="A120" s="357"/>
      <c r="B120" s="358" t="s">
        <v>2371</v>
      </c>
      <c r="C120" s="359" t="s">
        <v>668</v>
      </c>
      <c r="D120" s="360"/>
      <c r="E120" s="361"/>
    </row>
    <row r="121" spans="1:5" ht="13.5" thickBot="1" x14ac:dyDescent="0.25">
      <c r="A121" s="344" t="s">
        <v>1173</v>
      </c>
      <c r="B121" s="345" t="s">
        <v>2362</v>
      </c>
      <c r="C121" s="346" t="s">
        <v>682</v>
      </c>
      <c r="D121" s="347" t="s">
        <v>683</v>
      </c>
      <c r="E121" s="348" t="s">
        <v>684</v>
      </c>
    </row>
    <row r="122" spans="1:5" x14ac:dyDescent="0.2">
      <c r="A122" s="385" t="s">
        <v>685</v>
      </c>
      <c r="B122" s="349" t="s">
        <v>2365</v>
      </c>
      <c r="C122" s="350" t="s">
        <v>686</v>
      </c>
      <c r="D122" s="351" t="s">
        <v>687</v>
      </c>
      <c r="E122" s="352" t="s">
        <v>688</v>
      </c>
    </row>
    <row r="123" spans="1:5" x14ac:dyDescent="0.2">
      <c r="A123" s="385" t="s">
        <v>808</v>
      </c>
      <c r="B123" s="349" t="s">
        <v>2367</v>
      </c>
      <c r="C123" s="350" t="s">
        <v>689</v>
      </c>
      <c r="D123" s="351">
        <v>0</v>
      </c>
      <c r="E123" s="352" t="s">
        <v>690</v>
      </c>
    </row>
    <row r="124" spans="1:5" x14ac:dyDescent="0.2">
      <c r="A124" s="385" t="s">
        <v>809</v>
      </c>
      <c r="B124" s="349" t="s">
        <v>2367</v>
      </c>
      <c r="C124" s="350" t="s">
        <v>691</v>
      </c>
      <c r="D124" s="351">
        <v>0</v>
      </c>
      <c r="E124" s="352" t="s">
        <v>692</v>
      </c>
    </row>
    <row r="125" spans="1:5" x14ac:dyDescent="0.2">
      <c r="A125" s="353">
        <v>0</v>
      </c>
      <c r="B125" s="349" t="s">
        <v>2367</v>
      </c>
      <c r="C125" s="350" t="s">
        <v>693</v>
      </c>
      <c r="D125" s="351"/>
      <c r="E125" s="352">
        <v>0</v>
      </c>
    </row>
    <row r="126" spans="1:5" x14ac:dyDescent="0.2">
      <c r="A126" s="353"/>
      <c r="B126" s="354" t="s">
        <v>2367</v>
      </c>
      <c r="C126" s="350" t="s">
        <v>695</v>
      </c>
      <c r="D126" s="351"/>
      <c r="E126" s="352">
        <v>0</v>
      </c>
    </row>
    <row r="127" spans="1:5" x14ac:dyDescent="0.2">
      <c r="A127" s="353" t="s">
        <v>694</v>
      </c>
      <c r="B127" s="354" t="s">
        <v>2367</v>
      </c>
      <c r="C127" s="350" t="s">
        <v>696</v>
      </c>
      <c r="D127" s="351"/>
      <c r="E127" s="352">
        <v>0</v>
      </c>
    </row>
    <row r="128" spans="1:5" x14ac:dyDescent="0.2">
      <c r="A128" s="355" t="s">
        <v>697</v>
      </c>
      <c r="B128" s="354" t="s">
        <v>2367</v>
      </c>
      <c r="C128" s="350" t="s">
        <v>698</v>
      </c>
      <c r="D128" s="356"/>
      <c r="E128" s="352">
        <v>0</v>
      </c>
    </row>
    <row r="129" spans="1:5" x14ac:dyDescent="0.2">
      <c r="A129" s="355" t="s">
        <v>1376</v>
      </c>
      <c r="B129" s="354" t="s">
        <v>2367</v>
      </c>
      <c r="C129" s="350">
        <v>0</v>
      </c>
      <c r="D129" s="356"/>
      <c r="E129" s="352"/>
    </row>
    <row r="130" spans="1:5" ht="13.5" thickBot="1" x14ac:dyDescent="0.25">
      <c r="A130" s="357"/>
      <c r="B130" s="358" t="s">
        <v>2371</v>
      </c>
      <c r="C130" s="359" t="s">
        <v>684</v>
      </c>
      <c r="D130" s="360"/>
      <c r="E130" s="361"/>
    </row>
    <row r="131" spans="1:5" ht="13.5" thickBot="1" x14ac:dyDescent="0.25">
      <c r="A131" s="344" t="s">
        <v>1182</v>
      </c>
      <c r="B131" s="345" t="s">
        <v>2362</v>
      </c>
      <c r="C131" s="346" t="s">
        <v>1377</v>
      </c>
      <c r="D131" s="347" t="s">
        <v>1378</v>
      </c>
      <c r="E131" s="361" t="s">
        <v>1379</v>
      </c>
    </row>
    <row r="132" spans="1:5" x14ac:dyDescent="0.2">
      <c r="A132" s="385" t="s">
        <v>1380</v>
      </c>
      <c r="B132" s="349" t="s">
        <v>2365</v>
      </c>
      <c r="C132" s="350" t="s">
        <v>1381</v>
      </c>
      <c r="D132" s="351" t="s">
        <v>1382</v>
      </c>
      <c r="E132" s="352" t="s">
        <v>1383</v>
      </c>
    </row>
    <row r="133" spans="1:5" x14ac:dyDescent="0.2">
      <c r="A133" s="385" t="s">
        <v>810</v>
      </c>
      <c r="B133" s="349" t="s">
        <v>2367</v>
      </c>
      <c r="C133" s="350" t="s">
        <v>193</v>
      </c>
      <c r="D133" s="351" t="s">
        <v>194</v>
      </c>
      <c r="E133" s="352" t="s">
        <v>195</v>
      </c>
    </row>
    <row r="134" spans="1:5" x14ac:dyDescent="0.2">
      <c r="A134" s="385">
        <v>0</v>
      </c>
      <c r="B134" s="349" t="s">
        <v>2367</v>
      </c>
      <c r="C134" s="350" t="s">
        <v>196</v>
      </c>
      <c r="D134" s="351" t="s">
        <v>197</v>
      </c>
      <c r="E134" s="352" t="s">
        <v>198</v>
      </c>
    </row>
    <row r="135" spans="1:5" x14ac:dyDescent="0.2">
      <c r="A135" s="353">
        <v>0</v>
      </c>
      <c r="B135" s="349" t="s">
        <v>2367</v>
      </c>
      <c r="C135" s="350">
        <v>0</v>
      </c>
      <c r="D135" s="351"/>
      <c r="E135" s="352" t="s">
        <v>199</v>
      </c>
    </row>
    <row r="136" spans="1:5" x14ac:dyDescent="0.2">
      <c r="A136" s="353" t="s">
        <v>200</v>
      </c>
      <c r="B136" s="354" t="s">
        <v>2367</v>
      </c>
      <c r="C136" s="350">
        <v>0</v>
      </c>
      <c r="D136" s="351"/>
      <c r="E136" s="352">
        <v>0</v>
      </c>
    </row>
    <row r="137" spans="1:5" x14ac:dyDescent="0.2">
      <c r="A137" s="355" t="s">
        <v>201</v>
      </c>
      <c r="B137" s="354" t="s">
        <v>2367</v>
      </c>
      <c r="C137" s="350">
        <v>0</v>
      </c>
      <c r="D137" s="356"/>
      <c r="E137" s="352">
        <v>0</v>
      </c>
    </row>
    <row r="138" spans="1:5" x14ac:dyDescent="0.2">
      <c r="A138" s="355" t="s">
        <v>202</v>
      </c>
      <c r="B138" s="354" t="s">
        <v>2367</v>
      </c>
      <c r="C138" s="350">
        <v>0</v>
      </c>
      <c r="D138" s="356"/>
      <c r="E138" s="352"/>
    </row>
    <row r="139" spans="1:5" ht="13.5" thickBot="1" x14ac:dyDescent="0.25">
      <c r="A139" s="357"/>
      <c r="B139" s="358" t="s">
        <v>2371</v>
      </c>
      <c r="C139" s="359" t="s">
        <v>1379</v>
      </c>
      <c r="D139" s="360"/>
      <c r="E139" s="361"/>
    </row>
    <row r="140" spans="1:5" ht="13.5" thickBot="1" x14ac:dyDescent="0.25">
      <c r="A140" s="344" t="s">
        <v>1184</v>
      </c>
      <c r="B140" s="345" t="s">
        <v>2362</v>
      </c>
      <c r="C140" s="346" t="s">
        <v>203</v>
      </c>
      <c r="D140" s="347" t="s">
        <v>204</v>
      </c>
      <c r="E140" s="348" t="s">
        <v>205</v>
      </c>
    </row>
    <row r="141" spans="1:5" x14ac:dyDescent="0.2">
      <c r="A141" s="386" t="s">
        <v>206</v>
      </c>
      <c r="B141" s="349" t="s">
        <v>2365</v>
      </c>
      <c r="C141" s="350" t="s">
        <v>205</v>
      </c>
      <c r="D141" s="351" t="s">
        <v>207</v>
      </c>
      <c r="E141" s="352" t="s">
        <v>208</v>
      </c>
    </row>
    <row r="142" spans="1:5" x14ac:dyDescent="0.2">
      <c r="A142" s="386" t="s">
        <v>811</v>
      </c>
      <c r="B142" s="349" t="s">
        <v>2367</v>
      </c>
      <c r="C142" s="350" t="s">
        <v>209</v>
      </c>
      <c r="D142" s="351">
        <v>0</v>
      </c>
      <c r="E142" s="352" t="s">
        <v>210</v>
      </c>
    </row>
    <row r="143" spans="1:5" x14ac:dyDescent="0.2">
      <c r="A143" s="386" t="s">
        <v>812</v>
      </c>
      <c r="B143" s="349" t="s">
        <v>2367</v>
      </c>
      <c r="C143" s="350" t="s">
        <v>211</v>
      </c>
      <c r="D143" s="351">
        <v>0</v>
      </c>
      <c r="E143" s="352" t="s">
        <v>212</v>
      </c>
    </row>
    <row r="144" spans="1:5" x14ac:dyDescent="0.2">
      <c r="A144" s="353">
        <v>0</v>
      </c>
      <c r="B144" s="349" t="s">
        <v>2367</v>
      </c>
      <c r="C144" s="350" t="s">
        <v>213</v>
      </c>
      <c r="D144" s="351"/>
      <c r="E144" s="352" t="s">
        <v>214</v>
      </c>
    </row>
    <row r="145" spans="1:5" x14ac:dyDescent="0.2">
      <c r="A145" s="353" t="s">
        <v>215</v>
      </c>
      <c r="B145" s="354" t="s">
        <v>2367</v>
      </c>
      <c r="C145" s="350" t="s">
        <v>216</v>
      </c>
      <c r="D145" s="351"/>
      <c r="E145" s="352">
        <v>0</v>
      </c>
    </row>
    <row r="146" spans="1:5" x14ac:dyDescent="0.2">
      <c r="A146" s="353">
        <v>0</v>
      </c>
      <c r="B146" s="354" t="s">
        <v>2367</v>
      </c>
      <c r="C146" s="350" t="s">
        <v>217</v>
      </c>
      <c r="D146" s="351"/>
      <c r="E146" s="352">
        <v>0</v>
      </c>
    </row>
    <row r="147" spans="1:5" x14ac:dyDescent="0.2">
      <c r="A147" s="355" t="s">
        <v>218</v>
      </c>
      <c r="B147" s="354" t="s">
        <v>2367</v>
      </c>
      <c r="C147" s="350" t="s">
        <v>219</v>
      </c>
      <c r="D147" s="356"/>
      <c r="E147" s="352">
        <v>0</v>
      </c>
    </row>
    <row r="148" spans="1:5" x14ac:dyDescent="0.2">
      <c r="A148" s="355" t="s">
        <v>220</v>
      </c>
      <c r="B148" s="354" t="s">
        <v>2367</v>
      </c>
      <c r="C148" s="350">
        <v>0</v>
      </c>
      <c r="D148" s="356"/>
      <c r="E148" s="352"/>
    </row>
    <row r="149" spans="1:5" ht="13.5" thickBot="1" x14ac:dyDescent="0.25">
      <c r="A149" s="357"/>
      <c r="B149" s="358" t="s">
        <v>2371</v>
      </c>
      <c r="C149" s="359" t="s">
        <v>205</v>
      </c>
      <c r="D149" s="360"/>
      <c r="E149" s="361"/>
    </row>
    <row r="150" spans="1:5" ht="13.5" thickBot="1" x14ac:dyDescent="0.25">
      <c r="A150" s="344" t="s">
        <v>1195</v>
      </c>
      <c r="B150" s="345" t="s">
        <v>2362</v>
      </c>
      <c r="C150" s="346" t="s">
        <v>221</v>
      </c>
      <c r="D150" s="347" t="s">
        <v>222</v>
      </c>
      <c r="E150" s="348" t="s">
        <v>223</v>
      </c>
    </row>
    <row r="151" spans="1:5" x14ac:dyDescent="0.2">
      <c r="A151" s="387" t="s">
        <v>224</v>
      </c>
      <c r="B151" s="349" t="s">
        <v>2365</v>
      </c>
      <c r="C151" s="350" t="s">
        <v>225</v>
      </c>
      <c r="D151" s="351" t="s">
        <v>226</v>
      </c>
      <c r="E151" s="352" t="s">
        <v>227</v>
      </c>
    </row>
    <row r="152" spans="1:5" x14ac:dyDescent="0.2">
      <c r="A152" s="387" t="s">
        <v>813</v>
      </c>
      <c r="B152" s="349" t="s">
        <v>2367</v>
      </c>
      <c r="C152" s="350" t="s">
        <v>228</v>
      </c>
      <c r="D152" s="351">
        <v>0</v>
      </c>
      <c r="E152" s="352" t="s">
        <v>229</v>
      </c>
    </row>
    <row r="153" spans="1:5" x14ac:dyDescent="0.2">
      <c r="A153" s="387" t="s">
        <v>814</v>
      </c>
      <c r="B153" s="349" t="s">
        <v>2367</v>
      </c>
      <c r="C153" s="350" t="s">
        <v>230</v>
      </c>
      <c r="D153" s="351">
        <v>0</v>
      </c>
      <c r="E153" s="352">
        <v>0</v>
      </c>
    </row>
    <row r="154" spans="1:5" x14ac:dyDescent="0.2">
      <c r="A154" s="353">
        <v>0</v>
      </c>
      <c r="B154" s="349" t="s">
        <v>2367</v>
      </c>
      <c r="C154" s="350" t="s">
        <v>231</v>
      </c>
      <c r="D154" s="351"/>
      <c r="E154" s="352">
        <v>0</v>
      </c>
    </row>
    <row r="155" spans="1:5" x14ac:dyDescent="0.2">
      <c r="A155" s="353" t="s">
        <v>232</v>
      </c>
      <c r="B155" s="354" t="s">
        <v>2367</v>
      </c>
      <c r="C155" s="350">
        <v>0</v>
      </c>
      <c r="D155" s="351"/>
      <c r="E155" s="352">
        <v>0</v>
      </c>
    </row>
    <row r="156" spans="1:5" x14ac:dyDescent="0.2">
      <c r="A156" s="355" t="s">
        <v>233</v>
      </c>
      <c r="B156" s="354" t="s">
        <v>2367</v>
      </c>
      <c r="C156" s="350">
        <v>0</v>
      </c>
      <c r="D156" s="356"/>
      <c r="E156" s="352">
        <v>0</v>
      </c>
    </row>
    <row r="157" spans="1:5" x14ac:dyDescent="0.2">
      <c r="A157" s="355"/>
      <c r="B157" s="354" t="s">
        <v>2367</v>
      </c>
      <c r="C157" s="350">
        <v>0</v>
      </c>
      <c r="D157" s="356"/>
      <c r="E157" s="352"/>
    </row>
    <row r="158" spans="1:5" ht="13.5" thickBot="1" x14ac:dyDescent="0.25">
      <c r="A158" s="357"/>
      <c r="B158" s="358" t="s">
        <v>2371</v>
      </c>
      <c r="C158" s="359" t="s">
        <v>223</v>
      </c>
      <c r="D158" s="360"/>
      <c r="E158" s="361"/>
    </row>
    <row r="159" spans="1:5" ht="13.5" thickBot="1" x14ac:dyDescent="0.25">
      <c r="A159" s="344" t="s">
        <v>1196</v>
      </c>
      <c r="B159" s="345" t="s">
        <v>2362</v>
      </c>
      <c r="C159" s="346" t="s">
        <v>234</v>
      </c>
      <c r="D159" s="347">
        <v>0</v>
      </c>
      <c r="E159" s="348" t="s">
        <v>235</v>
      </c>
    </row>
    <row r="160" spans="1:5" x14ac:dyDescent="0.2">
      <c r="A160" s="386" t="s">
        <v>236</v>
      </c>
      <c r="B160" s="349" t="s">
        <v>2365</v>
      </c>
      <c r="C160" s="350" t="s">
        <v>237</v>
      </c>
      <c r="D160" s="351" t="s">
        <v>238</v>
      </c>
      <c r="E160" s="352">
        <v>0</v>
      </c>
    </row>
    <row r="161" spans="1:5" x14ac:dyDescent="0.2">
      <c r="A161" s="386" t="s">
        <v>815</v>
      </c>
      <c r="B161" s="349" t="s">
        <v>2367</v>
      </c>
      <c r="C161" s="350" t="s">
        <v>239</v>
      </c>
      <c r="D161" s="351" t="s">
        <v>240</v>
      </c>
      <c r="E161" s="352" t="s">
        <v>241</v>
      </c>
    </row>
    <row r="162" spans="1:5" x14ac:dyDescent="0.2">
      <c r="A162" s="386">
        <v>0</v>
      </c>
      <c r="B162" s="349" t="s">
        <v>2367</v>
      </c>
      <c r="C162" s="350" t="s">
        <v>242</v>
      </c>
      <c r="D162" s="351">
        <v>0</v>
      </c>
      <c r="E162" s="352" t="s">
        <v>243</v>
      </c>
    </row>
    <row r="163" spans="1:5" x14ac:dyDescent="0.2">
      <c r="A163" s="353">
        <v>0</v>
      </c>
      <c r="B163" s="349" t="s">
        <v>2367</v>
      </c>
      <c r="C163" s="350" t="s">
        <v>244</v>
      </c>
      <c r="D163" s="351">
        <v>0</v>
      </c>
      <c r="E163" s="352">
        <v>0</v>
      </c>
    </row>
    <row r="164" spans="1:5" x14ac:dyDescent="0.2">
      <c r="A164" s="353" t="s">
        <v>245</v>
      </c>
      <c r="B164" s="354" t="s">
        <v>2367</v>
      </c>
      <c r="C164" s="350" t="s">
        <v>246</v>
      </c>
      <c r="D164" s="351"/>
      <c r="E164" s="352">
        <v>0</v>
      </c>
    </row>
    <row r="165" spans="1:5" x14ac:dyDescent="0.2">
      <c r="A165" s="355" t="s">
        <v>247</v>
      </c>
      <c r="B165" s="354" t="s">
        <v>2367</v>
      </c>
      <c r="C165" s="350">
        <v>0</v>
      </c>
      <c r="D165" s="356"/>
      <c r="E165" s="352">
        <v>0</v>
      </c>
    </row>
    <row r="166" spans="1:5" x14ac:dyDescent="0.2">
      <c r="A166" s="355" t="s">
        <v>248</v>
      </c>
      <c r="B166" s="354" t="s">
        <v>2367</v>
      </c>
      <c r="C166" s="350">
        <v>0</v>
      </c>
      <c r="D166" s="356"/>
      <c r="E166" s="352"/>
    </row>
    <row r="167" spans="1:5" ht="13.5" thickBot="1" x14ac:dyDescent="0.25">
      <c r="A167" s="357"/>
      <c r="B167" s="358" t="s">
        <v>2371</v>
      </c>
      <c r="C167" s="359" t="s">
        <v>235</v>
      </c>
      <c r="D167" s="360"/>
      <c r="E167" s="361"/>
    </row>
    <row r="168" spans="1:5" ht="13.5" thickBot="1" x14ac:dyDescent="0.25">
      <c r="A168" s="344" t="s">
        <v>1206</v>
      </c>
      <c r="B168" s="345" t="s">
        <v>2362</v>
      </c>
      <c r="C168" s="346" t="s">
        <v>1212</v>
      </c>
      <c r="D168" s="347" t="s">
        <v>249</v>
      </c>
      <c r="E168" s="348" t="s">
        <v>250</v>
      </c>
    </row>
    <row r="169" spans="1:5" x14ac:dyDescent="0.2">
      <c r="A169" s="385" t="s">
        <v>251</v>
      </c>
      <c r="B169" s="349" t="s">
        <v>2365</v>
      </c>
      <c r="C169" s="350" t="s">
        <v>252</v>
      </c>
      <c r="D169" s="351" t="s">
        <v>253</v>
      </c>
      <c r="E169" s="352">
        <v>0</v>
      </c>
    </row>
    <row r="170" spans="1:5" x14ac:dyDescent="0.2">
      <c r="A170" s="385" t="s">
        <v>816</v>
      </c>
      <c r="B170" s="349" t="s">
        <v>2367</v>
      </c>
      <c r="C170" s="350" t="s">
        <v>254</v>
      </c>
      <c r="D170" s="351">
        <v>0</v>
      </c>
      <c r="E170" s="352">
        <v>0</v>
      </c>
    </row>
    <row r="171" spans="1:5" x14ac:dyDescent="0.2">
      <c r="A171" s="385" t="s">
        <v>268</v>
      </c>
      <c r="B171" s="349" t="s">
        <v>2367</v>
      </c>
      <c r="C171" s="350" t="s">
        <v>255</v>
      </c>
      <c r="D171" s="351">
        <v>0</v>
      </c>
      <c r="E171" s="352">
        <v>0</v>
      </c>
    </row>
    <row r="172" spans="1:5" x14ac:dyDescent="0.2">
      <c r="A172" s="353">
        <v>0</v>
      </c>
      <c r="B172" s="349" t="s">
        <v>2367</v>
      </c>
      <c r="C172" s="350" t="s">
        <v>256</v>
      </c>
      <c r="D172" s="351">
        <v>0</v>
      </c>
      <c r="E172" s="352">
        <v>0</v>
      </c>
    </row>
    <row r="173" spans="1:5" x14ac:dyDescent="0.2">
      <c r="A173" s="353" t="s">
        <v>257</v>
      </c>
      <c r="B173" s="354" t="s">
        <v>2367</v>
      </c>
      <c r="C173" s="350">
        <v>0</v>
      </c>
      <c r="D173" s="351"/>
      <c r="E173" s="352">
        <v>0</v>
      </c>
    </row>
    <row r="174" spans="1:5" x14ac:dyDescent="0.2">
      <c r="A174" s="355" t="s">
        <v>258</v>
      </c>
      <c r="B174" s="354" t="s">
        <v>2367</v>
      </c>
      <c r="C174" s="350">
        <v>0</v>
      </c>
      <c r="D174" s="356"/>
      <c r="E174" s="352">
        <v>0</v>
      </c>
    </row>
    <row r="175" spans="1:5" x14ac:dyDescent="0.2">
      <c r="A175" s="355" t="s">
        <v>259</v>
      </c>
      <c r="B175" s="354" t="s">
        <v>2367</v>
      </c>
      <c r="C175" s="350">
        <v>0</v>
      </c>
      <c r="D175" s="356"/>
      <c r="E175" s="352"/>
    </row>
    <row r="176" spans="1:5" ht="13.5" thickBot="1" x14ac:dyDescent="0.25">
      <c r="A176" s="357"/>
      <c r="B176" s="358" t="s">
        <v>2371</v>
      </c>
      <c r="C176" s="359" t="s">
        <v>250</v>
      </c>
      <c r="D176" s="360"/>
      <c r="E176" s="361"/>
    </row>
    <row r="177" spans="1:5" ht="13.5" thickBot="1" x14ac:dyDescent="0.25">
      <c r="A177" s="344" t="s">
        <v>1207</v>
      </c>
      <c r="B177" s="345" t="s">
        <v>2362</v>
      </c>
      <c r="C177" s="346" t="s">
        <v>260</v>
      </c>
      <c r="D177" s="347" t="s">
        <v>261</v>
      </c>
      <c r="E177" s="348" t="s">
        <v>262</v>
      </c>
    </row>
    <row r="178" spans="1:5" x14ac:dyDescent="0.2">
      <c r="A178" s="385" t="s">
        <v>263</v>
      </c>
      <c r="B178" s="349" t="s">
        <v>2365</v>
      </c>
      <c r="C178" s="350" t="s">
        <v>46</v>
      </c>
      <c r="D178" s="351" t="s">
        <v>264</v>
      </c>
      <c r="E178" s="352" t="s">
        <v>265</v>
      </c>
    </row>
    <row r="179" spans="1:5" x14ac:dyDescent="0.2">
      <c r="A179" s="385" t="s">
        <v>817</v>
      </c>
      <c r="B179" s="349" t="s">
        <v>2367</v>
      </c>
      <c r="C179" s="350" t="s">
        <v>266</v>
      </c>
      <c r="D179" s="351">
        <v>0</v>
      </c>
      <c r="E179" s="352" t="s">
        <v>267</v>
      </c>
    </row>
    <row r="180" spans="1:5" x14ac:dyDescent="0.2">
      <c r="A180" s="385" t="s">
        <v>818</v>
      </c>
      <c r="B180" s="349" t="s">
        <v>2367</v>
      </c>
      <c r="C180" s="350" t="s">
        <v>1214</v>
      </c>
      <c r="D180" s="351">
        <v>0</v>
      </c>
      <c r="E180" s="352">
        <v>0</v>
      </c>
    </row>
    <row r="181" spans="1:5" x14ac:dyDescent="0.2">
      <c r="A181" s="353" t="s">
        <v>268</v>
      </c>
      <c r="B181" s="349" t="s">
        <v>2367</v>
      </c>
      <c r="C181" s="350" t="s">
        <v>1216</v>
      </c>
      <c r="D181" s="351"/>
      <c r="E181" s="352">
        <v>0</v>
      </c>
    </row>
    <row r="182" spans="1:5" x14ac:dyDescent="0.2">
      <c r="A182" s="353" t="s">
        <v>269</v>
      </c>
      <c r="B182" s="354" t="s">
        <v>2367</v>
      </c>
      <c r="C182" s="350" t="s">
        <v>270</v>
      </c>
      <c r="D182" s="351"/>
      <c r="E182" s="352">
        <v>0</v>
      </c>
    </row>
    <row r="183" spans="1:5" x14ac:dyDescent="0.2">
      <c r="A183" s="355" t="s">
        <v>271</v>
      </c>
      <c r="B183" s="354" t="s">
        <v>2367</v>
      </c>
      <c r="C183" s="350">
        <v>0</v>
      </c>
      <c r="D183" s="356"/>
      <c r="E183" s="352">
        <v>0</v>
      </c>
    </row>
    <row r="184" spans="1:5" x14ac:dyDescent="0.2">
      <c r="A184" s="355" t="s">
        <v>272</v>
      </c>
      <c r="B184" s="354" t="s">
        <v>2367</v>
      </c>
      <c r="C184" s="350">
        <v>0</v>
      </c>
      <c r="D184" s="356"/>
      <c r="E184" s="352"/>
    </row>
    <row r="185" spans="1:5" ht="13.5" thickBot="1" x14ac:dyDescent="0.25">
      <c r="A185" s="357"/>
      <c r="B185" s="358" t="s">
        <v>2371</v>
      </c>
      <c r="C185" s="359" t="s">
        <v>262</v>
      </c>
      <c r="D185" s="360"/>
      <c r="E185" s="361"/>
    </row>
    <row r="186" spans="1:5" ht="13.5" thickBot="1" x14ac:dyDescent="0.25">
      <c r="A186" s="344" t="s">
        <v>52</v>
      </c>
      <c r="B186" s="345" t="s">
        <v>2362</v>
      </c>
      <c r="C186" s="346" t="s">
        <v>273</v>
      </c>
      <c r="D186" s="347" t="s">
        <v>274</v>
      </c>
      <c r="E186" s="348" t="s">
        <v>275</v>
      </c>
    </row>
    <row r="187" spans="1:5" x14ac:dyDescent="0.2">
      <c r="A187" s="387" t="s">
        <v>276</v>
      </c>
      <c r="B187" s="349" t="s">
        <v>2365</v>
      </c>
      <c r="C187" s="350" t="s">
        <v>885</v>
      </c>
      <c r="D187" s="351" t="s">
        <v>886</v>
      </c>
      <c r="E187" s="352" t="s">
        <v>62</v>
      </c>
    </row>
    <row r="188" spans="1:5" x14ac:dyDescent="0.2">
      <c r="A188" s="387" t="s">
        <v>819</v>
      </c>
      <c r="B188" s="349" t="s">
        <v>2367</v>
      </c>
      <c r="C188" s="350" t="s">
        <v>887</v>
      </c>
      <c r="D188" s="351">
        <v>0</v>
      </c>
      <c r="E188" s="352" t="s">
        <v>61</v>
      </c>
    </row>
    <row r="189" spans="1:5" x14ac:dyDescent="0.2">
      <c r="A189" s="387" t="s">
        <v>820</v>
      </c>
      <c r="B189" s="349" t="s">
        <v>2367</v>
      </c>
      <c r="C189" s="350" t="s">
        <v>888</v>
      </c>
      <c r="D189" s="351">
        <v>0</v>
      </c>
      <c r="E189" s="352" t="s">
        <v>889</v>
      </c>
    </row>
    <row r="190" spans="1:5" x14ac:dyDescent="0.2">
      <c r="A190" s="353">
        <v>0</v>
      </c>
      <c r="B190" s="349" t="s">
        <v>2367</v>
      </c>
      <c r="C190" s="350" t="s">
        <v>890</v>
      </c>
      <c r="D190" s="351"/>
      <c r="E190" s="352" t="s">
        <v>891</v>
      </c>
    </row>
    <row r="191" spans="1:5" x14ac:dyDescent="0.2">
      <c r="A191" s="353"/>
      <c r="B191" s="354" t="s">
        <v>2367</v>
      </c>
      <c r="C191" s="350" t="s">
        <v>893</v>
      </c>
      <c r="D191" s="351"/>
      <c r="E191" s="352" t="s">
        <v>894</v>
      </c>
    </row>
    <row r="192" spans="1:5" x14ac:dyDescent="0.2">
      <c r="A192" s="353" t="s">
        <v>892</v>
      </c>
      <c r="B192" s="354" t="s">
        <v>2367</v>
      </c>
      <c r="C192" s="350" t="s">
        <v>895</v>
      </c>
      <c r="D192" s="351"/>
      <c r="E192" s="352" t="s">
        <v>896</v>
      </c>
    </row>
    <row r="193" spans="1:5" x14ac:dyDescent="0.2">
      <c r="A193" s="355" t="s">
        <v>892</v>
      </c>
      <c r="B193" s="354" t="s">
        <v>2367</v>
      </c>
      <c r="C193" s="350" t="s">
        <v>897</v>
      </c>
      <c r="D193" s="356"/>
      <c r="E193" s="352" t="s">
        <v>898</v>
      </c>
    </row>
    <row r="194" spans="1:5" x14ac:dyDescent="0.2">
      <c r="A194" s="355" t="s">
        <v>899</v>
      </c>
      <c r="B194" s="354" t="s">
        <v>2367</v>
      </c>
      <c r="C194" s="350">
        <v>0</v>
      </c>
      <c r="D194" s="356"/>
      <c r="E194" s="352"/>
    </row>
    <row r="195" spans="1:5" ht="13.5" thickBot="1" x14ac:dyDescent="0.25">
      <c r="A195" s="357"/>
      <c r="B195" s="358" t="s">
        <v>2371</v>
      </c>
      <c r="C195" s="359" t="s">
        <v>275</v>
      </c>
      <c r="D195" s="360"/>
      <c r="E195" s="361"/>
    </row>
    <row r="196" spans="1:5" ht="13.5" thickBot="1" x14ac:dyDescent="0.25">
      <c r="A196" s="344" t="s">
        <v>53</v>
      </c>
      <c r="B196" s="345" t="s">
        <v>2362</v>
      </c>
      <c r="C196" s="346" t="s">
        <v>900</v>
      </c>
      <c r="D196" s="347" t="s">
        <v>901</v>
      </c>
      <c r="E196" s="348">
        <v>0</v>
      </c>
    </row>
    <row r="197" spans="1:5" x14ac:dyDescent="0.2">
      <c r="A197" s="385" t="s">
        <v>902</v>
      </c>
      <c r="B197" s="349" t="s">
        <v>2365</v>
      </c>
      <c r="C197" s="350" t="s">
        <v>903</v>
      </c>
      <c r="D197" s="351" t="s">
        <v>904</v>
      </c>
      <c r="E197" s="352">
        <v>0</v>
      </c>
    </row>
    <row r="198" spans="1:5" x14ac:dyDescent="0.2">
      <c r="A198" s="385" t="s">
        <v>821</v>
      </c>
      <c r="B198" s="349" t="s">
        <v>2367</v>
      </c>
      <c r="C198" s="350" t="s">
        <v>905</v>
      </c>
      <c r="D198" s="351">
        <v>0</v>
      </c>
      <c r="E198" s="352">
        <v>0</v>
      </c>
    </row>
    <row r="199" spans="1:5" x14ac:dyDescent="0.2">
      <c r="A199" s="385">
        <v>0</v>
      </c>
      <c r="B199" s="349" t="s">
        <v>2367</v>
      </c>
      <c r="C199" s="350" t="s">
        <v>395</v>
      </c>
      <c r="D199" s="351">
        <v>0</v>
      </c>
      <c r="E199" s="352">
        <v>0</v>
      </c>
    </row>
    <row r="200" spans="1:5" x14ac:dyDescent="0.2">
      <c r="A200" s="353">
        <v>0</v>
      </c>
      <c r="B200" s="349" t="s">
        <v>2367</v>
      </c>
      <c r="C200" s="350">
        <v>0</v>
      </c>
      <c r="D200" s="351">
        <v>0</v>
      </c>
      <c r="E200" s="352">
        <v>0</v>
      </c>
    </row>
    <row r="201" spans="1:5" x14ac:dyDescent="0.2">
      <c r="A201" s="353" t="s">
        <v>906</v>
      </c>
      <c r="B201" s="354" t="s">
        <v>2367</v>
      </c>
      <c r="C201" s="350">
        <v>0</v>
      </c>
      <c r="D201" s="351"/>
      <c r="E201" s="352">
        <v>0</v>
      </c>
    </row>
    <row r="202" spans="1:5" x14ac:dyDescent="0.2">
      <c r="A202" s="355" t="s">
        <v>907</v>
      </c>
      <c r="B202" s="354" t="s">
        <v>2367</v>
      </c>
      <c r="C202" s="350">
        <v>0</v>
      </c>
      <c r="D202" s="356"/>
      <c r="E202" s="352">
        <v>0</v>
      </c>
    </row>
    <row r="203" spans="1:5" ht="13.5" thickBot="1" x14ac:dyDescent="0.25">
      <c r="A203" s="357"/>
      <c r="B203" s="358" t="s">
        <v>2371</v>
      </c>
      <c r="C203" s="359">
        <v>0</v>
      </c>
      <c r="D203" s="360"/>
      <c r="E203" s="361"/>
    </row>
    <row r="204" spans="1:5" ht="13.5" thickBot="1" x14ac:dyDescent="0.25">
      <c r="A204" s="344" t="s">
        <v>66</v>
      </c>
      <c r="B204" s="345" t="s">
        <v>2362</v>
      </c>
      <c r="C204" s="346" t="s">
        <v>71</v>
      </c>
      <c r="D204" s="347" t="s">
        <v>908</v>
      </c>
      <c r="E204" s="348" t="s">
        <v>909</v>
      </c>
    </row>
    <row r="205" spans="1:5" x14ac:dyDescent="0.2">
      <c r="A205" s="385" t="s">
        <v>910</v>
      </c>
      <c r="B205" s="349" t="s">
        <v>2365</v>
      </c>
      <c r="C205" s="350" t="s">
        <v>911</v>
      </c>
      <c r="D205" s="351" t="s">
        <v>912</v>
      </c>
      <c r="E205" s="352">
        <v>0</v>
      </c>
    </row>
    <row r="206" spans="1:5" x14ac:dyDescent="0.2">
      <c r="A206" s="385" t="s">
        <v>822</v>
      </c>
      <c r="B206" s="349" t="s">
        <v>2367</v>
      </c>
      <c r="C206" s="350" t="s">
        <v>913</v>
      </c>
      <c r="D206" s="351">
        <v>0</v>
      </c>
      <c r="E206" s="352">
        <v>0</v>
      </c>
    </row>
    <row r="207" spans="1:5" x14ac:dyDescent="0.2">
      <c r="A207" s="385">
        <v>0</v>
      </c>
      <c r="B207" s="349" t="s">
        <v>2367</v>
      </c>
      <c r="C207" s="350" t="s">
        <v>914</v>
      </c>
      <c r="D207" s="351">
        <v>0</v>
      </c>
      <c r="E207" s="352">
        <v>0</v>
      </c>
    </row>
    <row r="208" spans="1:5" x14ac:dyDescent="0.2">
      <c r="A208" s="353">
        <v>0</v>
      </c>
      <c r="B208" s="349" t="s">
        <v>2367</v>
      </c>
      <c r="C208" s="350" t="s">
        <v>915</v>
      </c>
      <c r="D208" s="351">
        <v>0</v>
      </c>
      <c r="E208" s="352">
        <v>0</v>
      </c>
    </row>
    <row r="209" spans="1:5" x14ac:dyDescent="0.2">
      <c r="A209" s="353" t="s">
        <v>916</v>
      </c>
      <c r="B209" s="354" t="s">
        <v>2367</v>
      </c>
      <c r="C209" s="350" t="s">
        <v>917</v>
      </c>
      <c r="D209" s="351"/>
      <c r="E209" s="352">
        <v>0</v>
      </c>
    </row>
    <row r="210" spans="1:5" x14ac:dyDescent="0.2">
      <c r="A210" s="355" t="s">
        <v>918</v>
      </c>
      <c r="B210" s="354" t="s">
        <v>2367</v>
      </c>
      <c r="C210" s="350">
        <v>0</v>
      </c>
      <c r="D210" s="356"/>
      <c r="E210" s="352">
        <v>0</v>
      </c>
    </row>
    <row r="211" spans="1:5" x14ac:dyDescent="0.2">
      <c r="A211" s="355" t="s">
        <v>919</v>
      </c>
      <c r="B211" s="354" t="s">
        <v>2367</v>
      </c>
      <c r="C211" s="350">
        <v>0</v>
      </c>
      <c r="D211" s="356"/>
      <c r="E211" s="352"/>
    </row>
    <row r="212" spans="1:5" ht="13.5" thickBot="1" x14ac:dyDescent="0.25">
      <c r="A212" s="357"/>
      <c r="B212" s="358" t="s">
        <v>2371</v>
      </c>
      <c r="C212" s="359" t="s">
        <v>909</v>
      </c>
      <c r="D212" s="360"/>
      <c r="E212" s="361"/>
    </row>
    <row r="213" spans="1:5" ht="13.5" thickBot="1" x14ac:dyDescent="0.25">
      <c r="A213" s="344" t="s">
        <v>68</v>
      </c>
      <c r="B213" s="345" t="s">
        <v>2362</v>
      </c>
      <c r="C213" s="346" t="s">
        <v>920</v>
      </c>
      <c r="D213" s="347" t="s">
        <v>921</v>
      </c>
      <c r="E213" s="348" t="s">
        <v>922</v>
      </c>
    </row>
    <row r="214" spans="1:5" x14ac:dyDescent="0.2">
      <c r="A214" s="386" t="s">
        <v>923</v>
      </c>
      <c r="B214" s="349" t="s">
        <v>2365</v>
      </c>
      <c r="C214" s="350" t="s">
        <v>924</v>
      </c>
      <c r="D214" s="351" t="s">
        <v>925</v>
      </c>
      <c r="E214" s="352" t="s">
        <v>926</v>
      </c>
    </row>
    <row r="215" spans="1:5" x14ac:dyDescent="0.2">
      <c r="A215" s="386" t="s">
        <v>268</v>
      </c>
      <c r="B215" s="349" t="s">
        <v>2367</v>
      </c>
      <c r="C215" s="350" t="s">
        <v>927</v>
      </c>
      <c r="D215" s="351">
        <v>0</v>
      </c>
      <c r="E215" s="352" t="s">
        <v>928</v>
      </c>
    </row>
    <row r="216" spans="1:5" x14ac:dyDescent="0.2">
      <c r="A216" s="386">
        <v>0</v>
      </c>
      <c r="B216" s="349" t="s">
        <v>2367</v>
      </c>
      <c r="C216" s="350" t="s">
        <v>929</v>
      </c>
      <c r="D216" s="351">
        <v>0</v>
      </c>
      <c r="E216" s="352" t="s">
        <v>930</v>
      </c>
    </row>
    <row r="217" spans="1:5" x14ac:dyDescent="0.2">
      <c r="A217" s="353">
        <v>0</v>
      </c>
      <c r="B217" s="349" t="s">
        <v>2367</v>
      </c>
      <c r="C217" s="350" t="s">
        <v>931</v>
      </c>
      <c r="D217" s="351"/>
      <c r="E217" s="352" t="s">
        <v>932</v>
      </c>
    </row>
    <row r="218" spans="1:5" x14ac:dyDescent="0.2">
      <c r="A218" s="353"/>
      <c r="B218" s="354" t="s">
        <v>2367</v>
      </c>
      <c r="C218" s="350" t="s">
        <v>934</v>
      </c>
      <c r="D218" s="351"/>
      <c r="E218" s="352">
        <v>0</v>
      </c>
    </row>
    <row r="219" spans="1:5" x14ac:dyDescent="0.2">
      <c r="A219" s="353" t="s">
        <v>933</v>
      </c>
      <c r="B219" s="354" t="s">
        <v>2367</v>
      </c>
      <c r="C219" s="350" t="s">
        <v>935</v>
      </c>
      <c r="D219" s="351"/>
      <c r="E219" s="352">
        <v>0</v>
      </c>
    </row>
    <row r="220" spans="1:5" x14ac:dyDescent="0.2">
      <c r="A220" s="355" t="s">
        <v>936</v>
      </c>
      <c r="B220" s="354" t="s">
        <v>2367</v>
      </c>
      <c r="C220" s="350" t="s">
        <v>2033</v>
      </c>
      <c r="D220" s="356"/>
      <c r="E220" s="352">
        <v>0</v>
      </c>
    </row>
    <row r="221" spans="1:5" x14ac:dyDescent="0.2">
      <c r="A221" s="355" t="s">
        <v>937</v>
      </c>
      <c r="B221" s="354" t="s">
        <v>2367</v>
      </c>
      <c r="C221" s="350">
        <v>0</v>
      </c>
      <c r="D221" s="356"/>
      <c r="E221" s="352"/>
    </row>
    <row r="222" spans="1:5" ht="13.5" thickBot="1" x14ac:dyDescent="0.25">
      <c r="A222" s="357"/>
      <c r="B222" s="358" t="s">
        <v>2371</v>
      </c>
      <c r="C222" s="359" t="s">
        <v>922</v>
      </c>
      <c r="D222" s="360"/>
      <c r="E222" s="361"/>
    </row>
    <row r="223" spans="1:5" ht="13.5" thickBot="1" x14ac:dyDescent="0.25">
      <c r="A223" s="344" t="s">
        <v>74</v>
      </c>
      <c r="B223" s="345" t="s">
        <v>2362</v>
      </c>
      <c r="C223" s="346" t="s">
        <v>938</v>
      </c>
      <c r="D223" s="347">
        <v>0</v>
      </c>
      <c r="E223" s="348">
        <v>0</v>
      </c>
    </row>
    <row r="224" spans="1:5" x14ac:dyDescent="0.2">
      <c r="A224" s="386" t="s">
        <v>939</v>
      </c>
      <c r="B224" s="349" t="s">
        <v>2365</v>
      </c>
      <c r="C224" s="350">
        <v>0</v>
      </c>
      <c r="D224" s="351" t="s">
        <v>940</v>
      </c>
      <c r="E224" s="352">
        <v>0</v>
      </c>
    </row>
    <row r="225" spans="1:5" x14ac:dyDescent="0.2">
      <c r="A225" s="386" t="s">
        <v>823</v>
      </c>
      <c r="B225" s="349" t="s">
        <v>2367</v>
      </c>
      <c r="C225" s="350" t="s">
        <v>1323</v>
      </c>
      <c r="D225" s="351" t="s">
        <v>1324</v>
      </c>
      <c r="E225" s="352">
        <v>0</v>
      </c>
    </row>
    <row r="226" spans="1:5" x14ac:dyDescent="0.2">
      <c r="A226" s="386">
        <v>0</v>
      </c>
      <c r="B226" s="349" t="s">
        <v>2367</v>
      </c>
      <c r="C226" s="350" t="s">
        <v>1325</v>
      </c>
      <c r="D226" s="351">
        <v>0</v>
      </c>
      <c r="E226" s="352">
        <v>0</v>
      </c>
    </row>
    <row r="227" spans="1:5" x14ac:dyDescent="0.2">
      <c r="A227" s="353">
        <v>0</v>
      </c>
      <c r="B227" s="349" t="s">
        <v>2367</v>
      </c>
      <c r="C227" s="350" t="s">
        <v>1326</v>
      </c>
      <c r="D227" s="351">
        <v>0</v>
      </c>
      <c r="E227" s="352" t="s">
        <v>1327</v>
      </c>
    </row>
    <row r="228" spans="1:5" x14ac:dyDescent="0.2">
      <c r="A228" s="353">
        <v>2122750092</v>
      </c>
      <c r="B228" s="354" t="s">
        <v>2367</v>
      </c>
      <c r="C228" s="350" t="s">
        <v>1328</v>
      </c>
      <c r="D228" s="351"/>
      <c r="E228" s="352">
        <v>0</v>
      </c>
    </row>
    <row r="229" spans="1:5" x14ac:dyDescent="0.2">
      <c r="A229" s="355">
        <v>2122753111</v>
      </c>
      <c r="B229" s="354" t="s">
        <v>2367</v>
      </c>
      <c r="C229" s="350">
        <v>0</v>
      </c>
      <c r="D229" s="356"/>
      <c r="E229" s="352">
        <v>0</v>
      </c>
    </row>
    <row r="230" spans="1:5" ht="13.5" thickBot="1" x14ac:dyDescent="0.25">
      <c r="A230" s="357"/>
      <c r="B230" s="358" t="s">
        <v>2371</v>
      </c>
      <c r="C230" s="359">
        <v>0</v>
      </c>
      <c r="D230" s="360"/>
      <c r="E230" s="361"/>
    </row>
    <row r="231" spans="1:5" ht="13.5" thickBot="1" x14ac:dyDescent="0.25">
      <c r="A231" s="344" t="s">
        <v>76</v>
      </c>
      <c r="B231" s="345" t="s">
        <v>2362</v>
      </c>
      <c r="C231" s="346" t="s">
        <v>1329</v>
      </c>
      <c r="D231" s="347" t="s">
        <v>1330</v>
      </c>
      <c r="E231" s="348" t="s">
        <v>1331</v>
      </c>
    </row>
    <row r="232" spans="1:5" x14ac:dyDescent="0.2">
      <c r="A232" s="386" t="s">
        <v>1332</v>
      </c>
      <c r="B232" s="349" t="s">
        <v>2365</v>
      </c>
      <c r="C232" s="350" t="s">
        <v>1333</v>
      </c>
      <c r="D232" s="351" t="s">
        <v>1334</v>
      </c>
      <c r="E232" s="352" t="s">
        <v>1335</v>
      </c>
    </row>
    <row r="233" spans="1:5" x14ac:dyDescent="0.2">
      <c r="A233" s="386" t="s">
        <v>824</v>
      </c>
      <c r="B233" s="349" t="s">
        <v>2367</v>
      </c>
      <c r="C233" s="350" t="s">
        <v>1336</v>
      </c>
      <c r="D233" s="351">
        <v>0</v>
      </c>
      <c r="E233" s="352" t="s">
        <v>1337</v>
      </c>
    </row>
    <row r="234" spans="1:5" x14ac:dyDescent="0.2">
      <c r="A234" s="386">
        <v>0</v>
      </c>
      <c r="B234" s="349" t="s">
        <v>2367</v>
      </c>
      <c r="C234" s="350" t="s">
        <v>1338</v>
      </c>
      <c r="D234" s="351">
        <v>0</v>
      </c>
      <c r="E234" s="352" t="s">
        <v>1339</v>
      </c>
    </row>
    <row r="235" spans="1:5" x14ac:dyDescent="0.2">
      <c r="A235" s="353">
        <v>0</v>
      </c>
      <c r="B235" s="349" t="s">
        <v>2367</v>
      </c>
      <c r="C235" s="350" t="s">
        <v>1340</v>
      </c>
      <c r="D235" s="351"/>
      <c r="E235" s="352" t="s">
        <v>1341</v>
      </c>
    </row>
    <row r="236" spans="1:5" x14ac:dyDescent="0.2">
      <c r="A236" s="353" t="s">
        <v>1342</v>
      </c>
      <c r="B236" s="354" t="s">
        <v>2367</v>
      </c>
      <c r="C236" s="350" t="s">
        <v>1343</v>
      </c>
      <c r="D236" s="351"/>
      <c r="E236" s="352">
        <v>0</v>
      </c>
    </row>
    <row r="237" spans="1:5" x14ac:dyDescent="0.2">
      <c r="A237" s="355" t="s">
        <v>1344</v>
      </c>
      <c r="B237" s="354" t="s">
        <v>2367</v>
      </c>
      <c r="C237" s="350">
        <v>0</v>
      </c>
      <c r="D237" s="356"/>
      <c r="E237" s="352">
        <v>0</v>
      </c>
    </row>
    <row r="238" spans="1:5" x14ac:dyDescent="0.2">
      <c r="A238" s="355" t="s">
        <v>1345</v>
      </c>
      <c r="B238" s="354" t="s">
        <v>2367</v>
      </c>
      <c r="C238" s="350">
        <v>0</v>
      </c>
      <c r="D238" s="356"/>
      <c r="E238" s="352"/>
    </row>
    <row r="239" spans="1:5" ht="13.5" thickBot="1" x14ac:dyDescent="0.25">
      <c r="A239" s="357"/>
      <c r="B239" s="358" t="s">
        <v>2371</v>
      </c>
      <c r="C239" s="359" t="s">
        <v>1331</v>
      </c>
      <c r="D239" s="360"/>
      <c r="E239" s="361"/>
    </row>
    <row r="240" spans="1:5" ht="13.5" thickBot="1" x14ac:dyDescent="0.25">
      <c r="A240" s="344" t="s">
        <v>86</v>
      </c>
      <c r="B240" s="345" t="s">
        <v>2362</v>
      </c>
      <c r="C240" s="346" t="s">
        <v>1346</v>
      </c>
      <c r="D240" s="347" t="s">
        <v>1347</v>
      </c>
      <c r="E240" s="348" t="s">
        <v>1348</v>
      </c>
    </row>
    <row r="241" spans="1:5" x14ac:dyDescent="0.2">
      <c r="A241" s="386" t="s">
        <v>1349</v>
      </c>
      <c r="B241" s="349" t="s">
        <v>2365</v>
      </c>
      <c r="C241" s="350" t="s">
        <v>1350</v>
      </c>
      <c r="D241" s="351" t="s">
        <v>1351</v>
      </c>
      <c r="E241" s="352" t="s">
        <v>1352</v>
      </c>
    </row>
    <row r="242" spans="1:5" x14ac:dyDescent="0.2">
      <c r="A242" s="386" t="s">
        <v>825</v>
      </c>
      <c r="B242" s="349" t="s">
        <v>2367</v>
      </c>
      <c r="C242" s="350" t="s">
        <v>1353</v>
      </c>
      <c r="D242" s="351">
        <v>0</v>
      </c>
      <c r="E242" s="352" t="s">
        <v>1354</v>
      </c>
    </row>
    <row r="243" spans="1:5" x14ac:dyDescent="0.2">
      <c r="A243" s="386">
        <v>0</v>
      </c>
      <c r="B243" s="349" t="s">
        <v>2367</v>
      </c>
      <c r="C243" s="350" t="s">
        <v>1355</v>
      </c>
      <c r="D243" s="351">
        <v>0</v>
      </c>
      <c r="E243" s="352" t="s">
        <v>1356</v>
      </c>
    </row>
    <row r="244" spans="1:5" x14ac:dyDescent="0.2">
      <c r="A244" s="353">
        <v>0</v>
      </c>
      <c r="B244" s="349" t="s">
        <v>2367</v>
      </c>
      <c r="C244" s="350" t="s">
        <v>1357</v>
      </c>
      <c r="D244" s="351"/>
      <c r="E244" s="352">
        <v>0</v>
      </c>
    </row>
    <row r="245" spans="1:5" x14ac:dyDescent="0.2">
      <c r="A245" s="353" t="s">
        <v>1358</v>
      </c>
      <c r="B245" s="354" t="s">
        <v>2367</v>
      </c>
      <c r="C245" s="350">
        <v>0</v>
      </c>
      <c r="D245" s="351"/>
      <c r="E245" s="352">
        <v>0</v>
      </c>
    </row>
    <row r="246" spans="1:5" x14ac:dyDescent="0.2">
      <c r="A246" s="355" t="s">
        <v>1359</v>
      </c>
      <c r="B246" s="354" t="s">
        <v>2367</v>
      </c>
      <c r="C246" s="350">
        <v>0</v>
      </c>
      <c r="D246" s="356"/>
      <c r="E246" s="352">
        <v>0</v>
      </c>
    </row>
    <row r="247" spans="1:5" x14ac:dyDescent="0.2">
      <c r="A247" s="355" t="s">
        <v>180</v>
      </c>
      <c r="B247" s="354" t="s">
        <v>2367</v>
      </c>
      <c r="C247" s="350">
        <v>0</v>
      </c>
      <c r="D247" s="356"/>
      <c r="E247" s="352"/>
    </row>
    <row r="248" spans="1:5" ht="13.5" thickBot="1" x14ac:dyDescent="0.25">
      <c r="A248" s="357"/>
      <c r="B248" s="358" t="s">
        <v>2371</v>
      </c>
      <c r="C248" s="359" t="s">
        <v>1348</v>
      </c>
      <c r="D248" s="360"/>
      <c r="E248" s="361"/>
    </row>
    <row r="249" spans="1:5" ht="13.5" thickBot="1" x14ac:dyDescent="0.25">
      <c r="A249" s="344" t="s">
        <v>91</v>
      </c>
      <c r="B249" s="345" t="s">
        <v>2362</v>
      </c>
      <c r="C249" s="346" t="s">
        <v>1360</v>
      </c>
      <c r="D249" s="347" t="s">
        <v>1361</v>
      </c>
      <c r="E249" s="348">
        <v>0</v>
      </c>
    </row>
    <row r="250" spans="1:5" x14ac:dyDescent="0.2">
      <c r="A250" s="385" t="s">
        <v>1362</v>
      </c>
      <c r="B250" s="349" t="s">
        <v>2365</v>
      </c>
      <c r="C250" s="350" t="s">
        <v>1363</v>
      </c>
      <c r="D250" s="351" t="s">
        <v>1364</v>
      </c>
      <c r="E250" s="352">
        <v>0</v>
      </c>
    </row>
    <row r="251" spans="1:5" x14ac:dyDescent="0.2">
      <c r="A251" s="385" t="s">
        <v>268</v>
      </c>
      <c r="B251" s="349" t="s">
        <v>2367</v>
      </c>
      <c r="C251" s="350" t="s">
        <v>1365</v>
      </c>
      <c r="D251" s="351">
        <v>0</v>
      </c>
      <c r="E251" s="352">
        <v>0</v>
      </c>
    </row>
    <row r="252" spans="1:5" x14ac:dyDescent="0.2">
      <c r="A252" s="385">
        <v>0</v>
      </c>
      <c r="B252" s="349" t="s">
        <v>2367</v>
      </c>
      <c r="C252" s="350" t="s">
        <v>1366</v>
      </c>
      <c r="D252" s="351">
        <v>0</v>
      </c>
      <c r="E252" s="352">
        <v>0</v>
      </c>
    </row>
    <row r="253" spans="1:5" x14ac:dyDescent="0.2">
      <c r="A253" s="353">
        <v>0</v>
      </c>
      <c r="B253" s="349" t="s">
        <v>2367</v>
      </c>
      <c r="C253" s="350" t="s">
        <v>1367</v>
      </c>
      <c r="D253" s="351">
        <v>0</v>
      </c>
      <c r="E253" s="352">
        <v>0</v>
      </c>
    </row>
    <row r="254" spans="1:5" x14ac:dyDescent="0.2">
      <c r="A254" s="353" t="s">
        <v>1368</v>
      </c>
      <c r="B254" s="354" t="s">
        <v>2367</v>
      </c>
      <c r="C254" s="350">
        <v>0</v>
      </c>
      <c r="D254" s="351"/>
      <c r="E254" s="352">
        <v>0</v>
      </c>
    </row>
    <row r="255" spans="1:5" x14ac:dyDescent="0.2">
      <c r="A255" s="355" t="s">
        <v>1369</v>
      </c>
      <c r="B255" s="354" t="s">
        <v>2367</v>
      </c>
      <c r="C255" s="350">
        <v>0</v>
      </c>
      <c r="D255" s="356"/>
      <c r="E255" s="352">
        <v>0</v>
      </c>
    </row>
    <row r="256" spans="1:5" x14ac:dyDescent="0.2">
      <c r="A256" s="355" t="s">
        <v>1370</v>
      </c>
      <c r="B256" s="354" t="s">
        <v>2367</v>
      </c>
      <c r="C256" s="350">
        <v>0</v>
      </c>
      <c r="D256" s="356"/>
      <c r="E256" s="352"/>
    </row>
    <row r="257" spans="1:5" ht="13.5" thickBot="1" x14ac:dyDescent="0.25">
      <c r="A257" s="357"/>
      <c r="B257" s="358" t="s">
        <v>2371</v>
      </c>
      <c r="C257" s="359">
        <v>0</v>
      </c>
      <c r="D257" s="360"/>
      <c r="E257" s="361"/>
    </row>
    <row r="258" spans="1:5" ht="13.5" thickBot="1" x14ac:dyDescent="0.25">
      <c r="A258" s="344" t="s">
        <v>97</v>
      </c>
      <c r="B258" s="345" t="s">
        <v>2362</v>
      </c>
      <c r="C258" s="346" t="s">
        <v>1371</v>
      </c>
      <c r="D258" s="347">
        <v>0</v>
      </c>
      <c r="E258" s="348" t="s">
        <v>1372</v>
      </c>
    </row>
    <row r="259" spans="1:5" x14ac:dyDescent="0.2">
      <c r="A259" s="386" t="s">
        <v>1373</v>
      </c>
      <c r="B259" s="349" t="s">
        <v>2365</v>
      </c>
      <c r="C259" s="350" t="s">
        <v>1374</v>
      </c>
      <c r="D259" s="351">
        <v>0</v>
      </c>
      <c r="E259" s="352">
        <v>0</v>
      </c>
    </row>
    <row r="260" spans="1:5" x14ac:dyDescent="0.2">
      <c r="A260" s="386" t="s">
        <v>826</v>
      </c>
      <c r="B260" s="349" t="s">
        <v>2367</v>
      </c>
      <c r="C260" s="350" t="s">
        <v>1375</v>
      </c>
      <c r="D260" s="351" t="s">
        <v>1425</v>
      </c>
      <c r="E260" s="352">
        <v>0</v>
      </c>
    </row>
    <row r="261" spans="1:5" x14ac:dyDescent="0.2">
      <c r="A261" s="386">
        <v>0</v>
      </c>
      <c r="B261" s="349" t="s">
        <v>2367</v>
      </c>
      <c r="C261" s="350" t="s">
        <v>1426</v>
      </c>
      <c r="D261" s="351" t="s">
        <v>1427</v>
      </c>
      <c r="E261" s="352">
        <v>0</v>
      </c>
    </row>
    <row r="262" spans="1:5" x14ac:dyDescent="0.2">
      <c r="A262" s="353">
        <v>0</v>
      </c>
      <c r="B262" s="349" t="s">
        <v>2367</v>
      </c>
      <c r="C262" s="350">
        <v>0</v>
      </c>
      <c r="D262" s="351">
        <v>0</v>
      </c>
      <c r="E262" s="352">
        <v>0</v>
      </c>
    </row>
    <row r="263" spans="1:5" x14ac:dyDescent="0.2">
      <c r="A263" s="353" t="s">
        <v>1428</v>
      </c>
      <c r="B263" s="354" t="s">
        <v>2367</v>
      </c>
      <c r="C263" s="350">
        <v>0</v>
      </c>
      <c r="D263" s="351"/>
      <c r="E263" s="352">
        <v>0</v>
      </c>
    </row>
    <row r="264" spans="1:5" x14ac:dyDescent="0.2">
      <c r="A264" s="353" t="s">
        <v>1429</v>
      </c>
      <c r="B264" s="354" t="s">
        <v>2367</v>
      </c>
      <c r="C264" s="350">
        <v>0</v>
      </c>
      <c r="D264" s="351"/>
      <c r="E264" s="352" t="s">
        <v>1430</v>
      </c>
    </row>
    <row r="265" spans="1:5" x14ac:dyDescent="0.2">
      <c r="A265" s="355" t="s">
        <v>1431</v>
      </c>
      <c r="B265" s="354" t="s">
        <v>2367</v>
      </c>
      <c r="C265" s="350">
        <v>0</v>
      </c>
      <c r="D265" s="356"/>
      <c r="E265" s="352">
        <v>0</v>
      </c>
    </row>
    <row r="266" spans="1:5" x14ac:dyDescent="0.2">
      <c r="A266" s="355" t="s">
        <v>1432</v>
      </c>
      <c r="B266" s="354" t="s">
        <v>2367</v>
      </c>
      <c r="C266" s="350">
        <v>0</v>
      </c>
      <c r="D266" s="356"/>
      <c r="E266" s="352"/>
    </row>
    <row r="267" spans="1:5" ht="13.5" thickBot="1" x14ac:dyDescent="0.25">
      <c r="A267" s="357"/>
      <c r="B267" s="358" t="s">
        <v>2371</v>
      </c>
      <c r="C267" s="359" t="s">
        <v>1372</v>
      </c>
      <c r="D267" s="360"/>
      <c r="E267" s="361"/>
    </row>
    <row r="268" spans="1:5" ht="13.5" thickBot="1" x14ac:dyDescent="0.25">
      <c r="A268" s="344" t="s">
        <v>101</v>
      </c>
      <c r="B268" s="345" t="s">
        <v>2362</v>
      </c>
      <c r="C268" s="346" t="s">
        <v>1433</v>
      </c>
      <c r="D268" s="347" t="s">
        <v>1434</v>
      </c>
      <c r="E268" s="348" t="s">
        <v>1435</v>
      </c>
    </row>
    <row r="269" spans="1:5" x14ac:dyDescent="0.2">
      <c r="A269" s="387" t="s">
        <v>1436</v>
      </c>
      <c r="B269" s="349" t="s">
        <v>2365</v>
      </c>
      <c r="C269" s="350" t="s">
        <v>1437</v>
      </c>
      <c r="D269" s="351" t="s">
        <v>1438</v>
      </c>
      <c r="E269" s="352">
        <v>0</v>
      </c>
    </row>
    <row r="270" spans="1:5" x14ac:dyDescent="0.2">
      <c r="A270" s="387" t="s">
        <v>827</v>
      </c>
      <c r="B270" s="349" t="s">
        <v>2367</v>
      </c>
      <c r="C270" s="350" t="s">
        <v>1439</v>
      </c>
      <c r="D270" s="351">
        <v>0</v>
      </c>
      <c r="E270" s="352">
        <v>0</v>
      </c>
    </row>
    <row r="271" spans="1:5" x14ac:dyDescent="0.2">
      <c r="A271" s="387">
        <v>0</v>
      </c>
      <c r="B271" s="349" t="s">
        <v>2367</v>
      </c>
      <c r="C271" s="350" t="s">
        <v>1440</v>
      </c>
      <c r="D271" s="351">
        <v>0</v>
      </c>
      <c r="E271" s="352">
        <v>0</v>
      </c>
    </row>
    <row r="272" spans="1:5" x14ac:dyDescent="0.2">
      <c r="A272" s="353">
        <v>0</v>
      </c>
      <c r="B272" s="349" t="s">
        <v>2367</v>
      </c>
      <c r="C272" s="350">
        <v>0</v>
      </c>
      <c r="D272" s="351">
        <v>0</v>
      </c>
      <c r="E272" s="352">
        <v>0</v>
      </c>
    </row>
    <row r="273" spans="1:5" x14ac:dyDescent="0.2">
      <c r="A273" s="353" t="s">
        <v>1441</v>
      </c>
      <c r="B273" s="354" t="s">
        <v>2367</v>
      </c>
      <c r="C273" s="350">
        <v>0</v>
      </c>
      <c r="D273" s="351"/>
      <c r="E273" s="352">
        <v>0</v>
      </c>
    </row>
    <row r="274" spans="1:5" x14ac:dyDescent="0.2">
      <c r="A274" s="355" t="s">
        <v>1442</v>
      </c>
      <c r="B274" s="354" t="s">
        <v>2367</v>
      </c>
      <c r="C274" s="350">
        <v>0</v>
      </c>
      <c r="D274" s="356"/>
      <c r="E274" s="352">
        <v>0</v>
      </c>
    </row>
    <row r="275" spans="1:5" ht="13.5" thickBot="1" x14ac:dyDescent="0.25">
      <c r="A275" s="357"/>
      <c r="B275" s="358" t="s">
        <v>2371</v>
      </c>
      <c r="C275" s="359" t="s">
        <v>1435</v>
      </c>
      <c r="D275" s="360"/>
      <c r="E275" s="361"/>
    </row>
    <row r="276" spans="1:5" ht="13.5" thickBot="1" x14ac:dyDescent="0.25">
      <c r="A276" s="344" t="s">
        <v>102</v>
      </c>
      <c r="B276" s="345" t="s">
        <v>2362</v>
      </c>
      <c r="C276" s="346" t="s">
        <v>1443</v>
      </c>
      <c r="D276" s="347" t="s">
        <v>1444</v>
      </c>
      <c r="E276" s="348" t="s">
        <v>1445</v>
      </c>
    </row>
    <row r="277" spans="1:5" x14ac:dyDescent="0.2">
      <c r="A277" s="387" t="s">
        <v>1446</v>
      </c>
      <c r="B277" s="349" t="s">
        <v>2365</v>
      </c>
      <c r="C277" s="350" t="s">
        <v>1447</v>
      </c>
      <c r="D277" s="351" t="s">
        <v>1448</v>
      </c>
      <c r="E277" s="352" t="s">
        <v>1449</v>
      </c>
    </row>
    <row r="278" spans="1:5" x14ac:dyDescent="0.2">
      <c r="A278" s="387" t="s">
        <v>828</v>
      </c>
      <c r="B278" s="349" t="s">
        <v>2367</v>
      </c>
      <c r="C278" s="350" t="s">
        <v>1450</v>
      </c>
      <c r="D278" s="351">
        <v>0</v>
      </c>
      <c r="E278" s="352" t="s">
        <v>1451</v>
      </c>
    </row>
    <row r="279" spans="1:5" x14ac:dyDescent="0.2">
      <c r="A279" s="387">
        <v>0</v>
      </c>
      <c r="B279" s="349" t="s">
        <v>2367</v>
      </c>
      <c r="C279" s="350" t="s">
        <v>1452</v>
      </c>
      <c r="D279" s="351">
        <v>0</v>
      </c>
      <c r="E279" s="352">
        <v>0</v>
      </c>
    </row>
    <row r="280" spans="1:5" ht="12.75" customHeight="1" x14ac:dyDescent="0.2">
      <c r="A280" s="353">
        <v>0</v>
      </c>
      <c r="B280" s="349" t="s">
        <v>2367</v>
      </c>
      <c r="C280" s="350">
        <v>0</v>
      </c>
      <c r="D280" s="351"/>
      <c r="E280" s="352">
        <v>0</v>
      </c>
    </row>
    <row r="281" spans="1:5" x14ac:dyDescent="0.2">
      <c r="A281" s="353" t="s">
        <v>1453</v>
      </c>
      <c r="B281" s="354" t="s">
        <v>2367</v>
      </c>
      <c r="C281" s="350">
        <v>0</v>
      </c>
      <c r="D281" s="351"/>
      <c r="E281" s="352">
        <v>0</v>
      </c>
    </row>
    <row r="282" spans="1:5" x14ac:dyDescent="0.2">
      <c r="A282" s="355" t="s">
        <v>2159</v>
      </c>
      <c r="B282" s="354" t="s">
        <v>2367</v>
      </c>
      <c r="C282" s="350">
        <v>0</v>
      </c>
      <c r="D282" s="356"/>
      <c r="E282" s="352">
        <v>0</v>
      </c>
    </row>
    <row r="283" spans="1:5" x14ac:dyDescent="0.2">
      <c r="A283" s="355" t="s">
        <v>2160</v>
      </c>
      <c r="B283" s="354" t="s">
        <v>2367</v>
      </c>
      <c r="C283" s="350">
        <v>0</v>
      </c>
      <c r="D283" s="356"/>
      <c r="E283" s="352"/>
    </row>
    <row r="284" spans="1:5" ht="13.5" thickBot="1" x14ac:dyDescent="0.25">
      <c r="A284" s="357"/>
      <c r="B284" s="358" t="s">
        <v>2371</v>
      </c>
      <c r="C284" s="359" t="s">
        <v>1445</v>
      </c>
      <c r="D284" s="360"/>
      <c r="E284" s="361"/>
    </row>
    <row r="285" spans="1:5" ht="13.5" thickBot="1" x14ac:dyDescent="0.25">
      <c r="A285" s="344" t="s">
        <v>118</v>
      </c>
      <c r="B285" s="345" t="s">
        <v>2362</v>
      </c>
      <c r="C285" s="346" t="s">
        <v>2161</v>
      </c>
      <c r="D285" s="347" t="s">
        <v>2162</v>
      </c>
      <c r="E285" s="348" t="s">
        <v>2163</v>
      </c>
    </row>
    <row r="286" spans="1:5" x14ac:dyDescent="0.2">
      <c r="A286" s="386" t="s">
        <v>2164</v>
      </c>
      <c r="B286" s="349" t="s">
        <v>2365</v>
      </c>
      <c r="C286" s="350" t="s">
        <v>2165</v>
      </c>
      <c r="D286" s="351" t="s">
        <v>2166</v>
      </c>
      <c r="E286" s="352" t="s">
        <v>2167</v>
      </c>
    </row>
    <row r="287" spans="1:5" x14ac:dyDescent="0.2">
      <c r="A287" s="386" t="s">
        <v>829</v>
      </c>
      <c r="B287" s="349" t="s">
        <v>2367</v>
      </c>
      <c r="C287" s="350" t="s">
        <v>2168</v>
      </c>
      <c r="D287" s="351">
        <v>0</v>
      </c>
      <c r="E287" s="352" t="s">
        <v>2169</v>
      </c>
    </row>
    <row r="288" spans="1:5" x14ac:dyDescent="0.2">
      <c r="A288" s="386" t="s">
        <v>830</v>
      </c>
      <c r="B288" s="349" t="s">
        <v>2367</v>
      </c>
      <c r="C288" s="350" t="s">
        <v>2170</v>
      </c>
      <c r="D288" s="351">
        <v>0</v>
      </c>
      <c r="E288" s="352" t="s">
        <v>2171</v>
      </c>
    </row>
    <row r="289" spans="1:5" x14ac:dyDescent="0.2">
      <c r="A289" s="353">
        <v>0</v>
      </c>
      <c r="B289" s="349" t="s">
        <v>2367</v>
      </c>
      <c r="C289" s="350" t="s">
        <v>2172</v>
      </c>
      <c r="D289" s="351"/>
      <c r="E289" s="352" t="s">
        <v>2173</v>
      </c>
    </row>
    <row r="290" spans="1:5" x14ac:dyDescent="0.2">
      <c r="A290" s="353">
        <v>2123360606</v>
      </c>
      <c r="B290" s="354" t="s">
        <v>2367</v>
      </c>
      <c r="C290" s="350">
        <v>0</v>
      </c>
      <c r="D290" s="351"/>
      <c r="E290" s="352">
        <v>0</v>
      </c>
    </row>
    <row r="291" spans="1:5" x14ac:dyDescent="0.2">
      <c r="A291" s="355">
        <v>2123360808</v>
      </c>
      <c r="B291" s="354" t="s">
        <v>2367</v>
      </c>
      <c r="C291" s="350">
        <v>0</v>
      </c>
      <c r="D291" s="356"/>
      <c r="E291" s="352">
        <v>0</v>
      </c>
    </row>
    <row r="292" spans="1:5" x14ac:dyDescent="0.2">
      <c r="A292" s="355" t="s">
        <v>2174</v>
      </c>
      <c r="B292" s="354" t="s">
        <v>2367</v>
      </c>
      <c r="C292" s="350">
        <v>0</v>
      </c>
      <c r="D292" s="356"/>
      <c r="E292" s="352"/>
    </row>
    <row r="293" spans="1:5" ht="13.5" thickBot="1" x14ac:dyDescent="0.25">
      <c r="A293" s="357"/>
      <c r="B293" s="358" t="s">
        <v>2371</v>
      </c>
      <c r="C293" s="359" t="s">
        <v>2163</v>
      </c>
      <c r="D293" s="360"/>
      <c r="E293" s="361"/>
    </row>
    <row r="294" spans="1:5" ht="13.5" thickBot="1" x14ac:dyDescent="0.25">
      <c r="A294" s="344" t="s">
        <v>125</v>
      </c>
      <c r="B294" s="345" t="s">
        <v>2362</v>
      </c>
      <c r="C294" s="346" t="s">
        <v>2175</v>
      </c>
      <c r="D294" s="347" t="s">
        <v>2176</v>
      </c>
      <c r="E294" s="348" t="s">
        <v>2175</v>
      </c>
    </row>
    <row r="295" spans="1:5" x14ac:dyDescent="0.2">
      <c r="A295" s="386" t="s">
        <v>2177</v>
      </c>
      <c r="B295" s="349" t="s">
        <v>2365</v>
      </c>
      <c r="C295" s="350" t="s">
        <v>2178</v>
      </c>
      <c r="D295" s="351" t="s">
        <v>2179</v>
      </c>
      <c r="E295" s="352" t="s">
        <v>2180</v>
      </c>
    </row>
    <row r="296" spans="1:5" x14ac:dyDescent="0.2">
      <c r="A296" s="386" t="s">
        <v>831</v>
      </c>
      <c r="B296" s="349" t="s">
        <v>2367</v>
      </c>
      <c r="C296" s="350" t="s">
        <v>2181</v>
      </c>
      <c r="D296" s="351">
        <v>0</v>
      </c>
      <c r="E296" s="352">
        <v>0</v>
      </c>
    </row>
    <row r="297" spans="1:5" x14ac:dyDescent="0.2">
      <c r="A297" s="386">
        <v>0</v>
      </c>
      <c r="B297" s="349" t="s">
        <v>2367</v>
      </c>
      <c r="C297" s="350" t="s">
        <v>2182</v>
      </c>
      <c r="D297" s="351">
        <v>0</v>
      </c>
      <c r="E297" s="352">
        <v>0</v>
      </c>
    </row>
    <row r="298" spans="1:5" x14ac:dyDescent="0.2">
      <c r="A298" s="353">
        <v>0</v>
      </c>
      <c r="B298" s="349" t="s">
        <v>2367</v>
      </c>
      <c r="C298" s="350" t="s">
        <v>2183</v>
      </c>
      <c r="D298" s="351"/>
      <c r="E298" s="352">
        <v>0</v>
      </c>
    </row>
    <row r="299" spans="1:5" x14ac:dyDescent="0.2">
      <c r="A299" s="353" t="s">
        <v>2184</v>
      </c>
      <c r="B299" s="354" t="s">
        <v>2367</v>
      </c>
      <c r="C299" s="350">
        <v>0</v>
      </c>
      <c r="D299" s="351"/>
      <c r="E299" s="352">
        <v>0</v>
      </c>
    </row>
    <row r="300" spans="1:5" x14ac:dyDescent="0.2">
      <c r="A300" s="355" t="s">
        <v>2185</v>
      </c>
      <c r="B300" s="354" t="s">
        <v>2367</v>
      </c>
      <c r="C300" s="350">
        <v>0</v>
      </c>
      <c r="D300" s="356"/>
      <c r="E300" s="352">
        <v>0</v>
      </c>
    </row>
    <row r="301" spans="1:5" x14ac:dyDescent="0.2">
      <c r="A301" s="355" t="s">
        <v>2186</v>
      </c>
      <c r="B301" s="354" t="s">
        <v>2367</v>
      </c>
      <c r="C301" s="350">
        <v>0</v>
      </c>
      <c r="D301" s="356"/>
      <c r="E301" s="352"/>
    </row>
    <row r="302" spans="1:5" ht="13.5" thickBot="1" x14ac:dyDescent="0.25">
      <c r="A302" s="357"/>
      <c r="B302" s="358" t="s">
        <v>2371</v>
      </c>
      <c r="C302" s="359" t="s">
        <v>2175</v>
      </c>
      <c r="D302" s="360"/>
      <c r="E302" s="361"/>
    </row>
    <row r="303" spans="1:5" ht="13.5" thickBot="1" x14ac:dyDescent="0.25">
      <c r="A303" s="344" t="s">
        <v>126</v>
      </c>
      <c r="B303" s="345" t="s">
        <v>2362</v>
      </c>
      <c r="C303" s="346" t="s">
        <v>2187</v>
      </c>
      <c r="D303" s="347" t="s">
        <v>2188</v>
      </c>
      <c r="E303" s="348" t="s">
        <v>2189</v>
      </c>
    </row>
    <row r="304" spans="1:5" x14ac:dyDescent="0.2">
      <c r="A304" s="386" t="s">
        <v>2190</v>
      </c>
      <c r="B304" s="349" t="s">
        <v>2365</v>
      </c>
      <c r="C304" s="350" t="s">
        <v>2191</v>
      </c>
      <c r="D304" s="351" t="s">
        <v>2192</v>
      </c>
      <c r="E304" s="352" t="s">
        <v>2193</v>
      </c>
    </row>
    <row r="305" spans="1:5" x14ac:dyDescent="0.2">
      <c r="A305" s="386" t="s">
        <v>832</v>
      </c>
      <c r="B305" s="349" t="s">
        <v>2367</v>
      </c>
      <c r="C305" s="350" t="s">
        <v>2194</v>
      </c>
      <c r="D305" s="351">
        <v>0</v>
      </c>
      <c r="E305" s="352" t="s">
        <v>2195</v>
      </c>
    </row>
    <row r="306" spans="1:5" x14ac:dyDescent="0.2">
      <c r="A306" s="386">
        <v>0</v>
      </c>
      <c r="B306" s="349" t="s">
        <v>2367</v>
      </c>
      <c r="C306" s="350" t="s">
        <v>2196</v>
      </c>
      <c r="D306" s="351">
        <v>0</v>
      </c>
      <c r="E306" s="352" t="s">
        <v>2197</v>
      </c>
    </row>
    <row r="307" spans="1:5" x14ac:dyDescent="0.2">
      <c r="A307" s="353">
        <v>0</v>
      </c>
      <c r="B307" s="349" t="s">
        <v>2367</v>
      </c>
      <c r="C307" s="350" t="s">
        <v>2198</v>
      </c>
      <c r="D307" s="351"/>
      <c r="E307" s="352">
        <v>0</v>
      </c>
    </row>
    <row r="308" spans="1:5" x14ac:dyDescent="0.2">
      <c r="A308" s="353" t="s">
        <v>2199</v>
      </c>
      <c r="B308" s="354" t="s">
        <v>2367</v>
      </c>
      <c r="C308" s="350" t="s">
        <v>2200</v>
      </c>
      <c r="D308" s="351"/>
      <c r="E308" s="352">
        <v>0</v>
      </c>
    </row>
    <row r="309" spans="1:5" x14ac:dyDescent="0.2">
      <c r="A309" s="355" t="s">
        <v>2201</v>
      </c>
      <c r="B309" s="354" t="s">
        <v>2367</v>
      </c>
      <c r="C309" s="350">
        <v>0</v>
      </c>
      <c r="D309" s="356"/>
      <c r="E309" s="352">
        <v>0</v>
      </c>
    </row>
    <row r="310" spans="1:5" x14ac:dyDescent="0.2">
      <c r="A310" s="355" t="s">
        <v>2202</v>
      </c>
      <c r="B310" s="354" t="s">
        <v>2367</v>
      </c>
      <c r="C310" s="350">
        <v>0</v>
      </c>
      <c r="D310" s="356"/>
      <c r="E310" s="352"/>
    </row>
    <row r="311" spans="1:5" ht="13.5" thickBot="1" x14ac:dyDescent="0.25">
      <c r="A311" s="357"/>
      <c r="B311" s="358" t="s">
        <v>2371</v>
      </c>
      <c r="C311" s="359" t="s">
        <v>2189</v>
      </c>
      <c r="D311" s="360"/>
      <c r="E311" s="361"/>
    </row>
    <row r="312" spans="1:5" ht="13.5" thickBot="1" x14ac:dyDescent="0.25">
      <c r="A312" s="344" t="s">
        <v>132</v>
      </c>
      <c r="B312" s="345" t="s">
        <v>2362</v>
      </c>
      <c r="C312" s="346" t="s">
        <v>2203</v>
      </c>
      <c r="D312" s="347" t="s">
        <v>2204</v>
      </c>
      <c r="E312" s="348" t="s">
        <v>2205</v>
      </c>
    </row>
    <row r="313" spans="1:5" x14ac:dyDescent="0.2">
      <c r="A313" s="386" t="s">
        <v>2206</v>
      </c>
      <c r="B313" s="349" t="s">
        <v>2365</v>
      </c>
      <c r="C313" s="350" t="s">
        <v>138</v>
      </c>
      <c r="D313" s="351" t="s">
        <v>2207</v>
      </c>
      <c r="E313" s="352">
        <v>0</v>
      </c>
    </row>
    <row r="314" spans="1:5" x14ac:dyDescent="0.2">
      <c r="A314" s="386" t="s">
        <v>833</v>
      </c>
      <c r="B314" s="349" t="s">
        <v>2367</v>
      </c>
      <c r="C314" s="350" t="s">
        <v>137</v>
      </c>
      <c r="D314" s="351" t="s">
        <v>2208</v>
      </c>
      <c r="E314" s="352">
        <v>0</v>
      </c>
    </row>
    <row r="315" spans="1:5" x14ac:dyDescent="0.2">
      <c r="A315" s="386">
        <v>0</v>
      </c>
      <c r="B315" s="349" t="s">
        <v>2367</v>
      </c>
      <c r="C315" s="350" t="s">
        <v>2209</v>
      </c>
      <c r="D315" s="351">
        <v>0</v>
      </c>
      <c r="E315" s="352">
        <v>0</v>
      </c>
    </row>
    <row r="316" spans="1:5" x14ac:dyDescent="0.2">
      <c r="A316" s="353">
        <v>0</v>
      </c>
      <c r="B316" s="349" t="s">
        <v>2367</v>
      </c>
      <c r="C316" s="350" t="s">
        <v>2205</v>
      </c>
      <c r="D316" s="351">
        <v>0</v>
      </c>
      <c r="E316" s="352">
        <v>0</v>
      </c>
    </row>
    <row r="317" spans="1:5" x14ac:dyDescent="0.2">
      <c r="A317" s="353" t="s">
        <v>2210</v>
      </c>
      <c r="B317" s="354" t="s">
        <v>2367</v>
      </c>
      <c r="C317" s="350" t="s">
        <v>1212</v>
      </c>
      <c r="D317" s="351"/>
      <c r="E317" s="352">
        <v>0</v>
      </c>
    </row>
    <row r="318" spans="1:5" x14ac:dyDescent="0.2">
      <c r="A318" s="355" t="s">
        <v>2211</v>
      </c>
      <c r="B318" s="354" t="s">
        <v>2367</v>
      </c>
      <c r="C318" s="350">
        <v>0</v>
      </c>
      <c r="D318" s="356"/>
      <c r="E318" s="352">
        <v>0</v>
      </c>
    </row>
    <row r="319" spans="1:5" ht="13.5" thickBot="1" x14ac:dyDescent="0.25">
      <c r="A319" s="357"/>
      <c r="B319" s="358" t="s">
        <v>2371</v>
      </c>
      <c r="C319" s="359" t="s">
        <v>2205</v>
      </c>
      <c r="D319" s="360"/>
      <c r="E319" s="361"/>
    </row>
    <row r="320" spans="1:5" ht="13.5" thickBot="1" x14ac:dyDescent="0.25">
      <c r="A320" s="344" t="s">
        <v>136</v>
      </c>
      <c r="B320" s="345" t="s">
        <v>2362</v>
      </c>
      <c r="C320" s="346" t="s">
        <v>2212</v>
      </c>
      <c r="D320" s="347" t="s">
        <v>2213</v>
      </c>
      <c r="E320" s="348" t="s">
        <v>2214</v>
      </c>
    </row>
    <row r="321" spans="1:5" ht="25.5" x14ac:dyDescent="0.2">
      <c r="A321" s="387" t="s">
        <v>178</v>
      </c>
      <c r="B321" s="349" t="s">
        <v>2365</v>
      </c>
      <c r="C321" s="350" t="s">
        <v>2215</v>
      </c>
      <c r="D321" s="351" t="s">
        <v>2216</v>
      </c>
      <c r="E321" s="352" t="s">
        <v>2217</v>
      </c>
    </row>
    <row r="322" spans="1:5" x14ac:dyDescent="0.2">
      <c r="A322" s="387">
        <v>0</v>
      </c>
      <c r="B322" s="349" t="s">
        <v>2367</v>
      </c>
      <c r="C322" s="350" t="s">
        <v>2218</v>
      </c>
      <c r="D322" s="351">
        <v>0</v>
      </c>
      <c r="E322" s="352" t="s">
        <v>2219</v>
      </c>
    </row>
    <row r="323" spans="1:5" x14ac:dyDescent="0.2">
      <c r="A323" s="387">
        <v>0</v>
      </c>
      <c r="B323" s="349" t="s">
        <v>2367</v>
      </c>
      <c r="C323" s="350" t="s">
        <v>2220</v>
      </c>
      <c r="D323" s="351">
        <v>0</v>
      </c>
      <c r="E323" s="352" t="s">
        <v>2221</v>
      </c>
    </row>
    <row r="324" spans="1:5" ht="12.75" customHeight="1" x14ac:dyDescent="0.2">
      <c r="A324" s="353">
        <v>0</v>
      </c>
      <c r="B324" s="349" t="s">
        <v>2367</v>
      </c>
      <c r="C324" s="350" t="s">
        <v>2222</v>
      </c>
      <c r="D324" s="351"/>
      <c r="E324" s="352" t="s">
        <v>2223</v>
      </c>
    </row>
    <row r="325" spans="1:5" x14ac:dyDescent="0.2">
      <c r="A325" s="353" t="s">
        <v>2224</v>
      </c>
      <c r="B325" s="354" t="s">
        <v>2367</v>
      </c>
      <c r="C325" s="350" t="s">
        <v>2225</v>
      </c>
      <c r="D325" s="351"/>
      <c r="E325" s="352">
        <v>0</v>
      </c>
    </row>
    <row r="326" spans="1:5" x14ac:dyDescent="0.2">
      <c r="A326" s="353">
        <v>0</v>
      </c>
      <c r="B326" s="354" t="s">
        <v>2367</v>
      </c>
      <c r="C326" s="350" t="s">
        <v>2226</v>
      </c>
      <c r="D326" s="351"/>
      <c r="E326" s="352">
        <v>0</v>
      </c>
    </row>
    <row r="327" spans="1:5" x14ac:dyDescent="0.2">
      <c r="A327" s="355" t="s">
        <v>2227</v>
      </c>
      <c r="B327" s="354" t="s">
        <v>2367</v>
      </c>
      <c r="C327" s="350" t="s">
        <v>552</v>
      </c>
      <c r="D327" s="356"/>
      <c r="E327" s="352">
        <v>0</v>
      </c>
    </row>
    <row r="328" spans="1:5" x14ac:dyDescent="0.2">
      <c r="A328" s="355" t="s">
        <v>2228</v>
      </c>
      <c r="B328" s="354" t="s">
        <v>2367</v>
      </c>
      <c r="C328" s="350">
        <v>0</v>
      </c>
      <c r="D328" s="356"/>
      <c r="E328" s="352"/>
    </row>
    <row r="329" spans="1:5" ht="13.5" thickBot="1" x14ac:dyDescent="0.25">
      <c r="A329" s="357"/>
      <c r="B329" s="358" t="s">
        <v>2371</v>
      </c>
      <c r="C329" s="359" t="s">
        <v>2214</v>
      </c>
      <c r="D329" s="360"/>
      <c r="E329" s="361"/>
    </row>
    <row r="330" spans="1:5" ht="13.5" thickBot="1" x14ac:dyDescent="0.25">
      <c r="A330" s="344" t="s">
        <v>143</v>
      </c>
      <c r="B330" s="345" t="s">
        <v>2362</v>
      </c>
      <c r="C330" s="346" t="s">
        <v>559</v>
      </c>
      <c r="D330" s="347" t="s">
        <v>2229</v>
      </c>
      <c r="E330" s="348" t="s">
        <v>2230</v>
      </c>
    </row>
    <row r="331" spans="1:5" x14ac:dyDescent="0.2">
      <c r="A331" s="386" t="s">
        <v>2231</v>
      </c>
      <c r="B331" s="349" t="s">
        <v>2365</v>
      </c>
      <c r="C331" s="350" t="s">
        <v>553</v>
      </c>
      <c r="D331" s="351" t="s">
        <v>557</v>
      </c>
      <c r="E331" s="352" t="s">
        <v>2232</v>
      </c>
    </row>
    <row r="332" spans="1:5" x14ac:dyDescent="0.2">
      <c r="A332" s="386" t="s">
        <v>834</v>
      </c>
      <c r="B332" s="349" t="s">
        <v>2367</v>
      </c>
      <c r="C332" s="350" t="s">
        <v>2233</v>
      </c>
      <c r="D332" s="351" t="s">
        <v>560</v>
      </c>
      <c r="E332" s="352" t="s">
        <v>2234</v>
      </c>
    </row>
    <row r="333" spans="1:5" x14ac:dyDescent="0.2">
      <c r="A333" s="386">
        <v>0</v>
      </c>
      <c r="B333" s="349" t="s">
        <v>2367</v>
      </c>
      <c r="C333" s="350" t="s">
        <v>2235</v>
      </c>
      <c r="D333" s="351">
        <v>0</v>
      </c>
      <c r="E333" s="352" t="s">
        <v>2236</v>
      </c>
    </row>
    <row r="334" spans="1:5" x14ac:dyDescent="0.2">
      <c r="A334" s="353">
        <v>0</v>
      </c>
      <c r="B334" s="349" t="s">
        <v>2367</v>
      </c>
      <c r="C334" s="350" t="s">
        <v>564</v>
      </c>
      <c r="D334" s="351"/>
      <c r="E334" s="352">
        <v>0</v>
      </c>
    </row>
    <row r="335" spans="1:5" x14ac:dyDescent="0.2">
      <c r="A335" s="353" t="s">
        <v>2237</v>
      </c>
      <c r="B335" s="354" t="s">
        <v>2367</v>
      </c>
      <c r="C335" s="350" t="s">
        <v>2238</v>
      </c>
      <c r="D335" s="351"/>
      <c r="E335" s="352">
        <v>0</v>
      </c>
    </row>
    <row r="336" spans="1:5" x14ac:dyDescent="0.2">
      <c r="A336" s="353" t="s">
        <v>2239</v>
      </c>
      <c r="B336" s="354" t="s">
        <v>2367</v>
      </c>
      <c r="C336" s="350">
        <v>0</v>
      </c>
      <c r="D336" s="351"/>
      <c r="E336" s="352">
        <v>0</v>
      </c>
    </row>
    <row r="337" spans="1:5" x14ac:dyDescent="0.2">
      <c r="A337" s="355" t="s">
        <v>1490</v>
      </c>
      <c r="B337" s="354" t="s">
        <v>2367</v>
      </c>
      <c r="C337" s="350">
        <v>0</v>
      </c>
      <c r="D337" s="356"/>
      <c r="E337" s="352"/>
    </row>
    <row r="338" spans="1:5" ht="13.5" thickBot="1" x14ac:dyDescent="0.25">
      <c r="A338" s="357"/>
      <c r="B338" s="358" t="s">
        <v>2371</v>
      </c>
      <c r="C338" s="359" t="s">
        <v>2230</v>
      </c>
      <c r="D338" s="360"/>
      <c r="E338" s="361"/>
    </row>
    <row r="339" spans="1:5" ht="13.5" thickBot="1" x14ac:dyDescent="0.25">
      <c r="A339" s="344" t="s">
        <v>141</v>
      </c>
      <c r="B339" s="345" t="s">
        <v>2362</v>
      </c>
      <c r="C339" s="346" t="s">
        <v>1491</v>
      </c>
      <c r="D339" s="347" t="s">
        <v>1492</v>
      </c>
      <c r="E339" s="348">
        <v>0</v>
      </c>
    </row>
    <row r="340" spans="1:5" x14ac:dyDescent="0.2">
      <c r="A340" s="387" t="s">
        <v>1493</v>
      </c>
      <c r="B340" s="349" t="s">
        <v>2365</v>
      </c>
      <c r="C340" s="350">
        <v>0</v>
      </c>
      <c r="D340" s="351" t="s">
        <v>1494</v>
      </c>
      <c r="E340" s="352" t="s">
        <v>1495</v>
      </c>
    </row>
    <row r="341" spans="1:5" x14ac:dyDescent="0.2">
      <c r="A341" s="387" t="s">
        <v>835</v>
      </c>
      <c r="B341" s="349" t="s">
        <v>2367</v>
      </c>
      <c r="C341" s="350" t="s">
        <v>1496</v>
      </c>
      <c r="D341" s="351">
        <v>0</v>
      </c>
      <c r="E341" s="352" t="s">
        <v>1497</v>
      </c>
    </row>
    <row r="342" spans="1:5" x14ac:dyDescent="0.2">
      <c r="A342" s="387" t="s">
        <v>836</v>
      </c>
      <c r="B342" s="349" t="s">
        <v>2367</v>
      </c>
      <c r="C342" s="350" t="s">
        <v>1498</v>
      </c>
      <c r="D342" s="351">
        <v>0</v>
      </c>
      <c r="E342" s="352" t="s">
        <v>1499</v>
      </c>
    </row>
    <row r="343" spans="1:5" x14ac:dyDescent="0.2">
      <c r="A343" s="353" t="s">
        <v>1500</v>
      </c>
      <c r="B343" s="349" t="s">
        <v>2367</v>
      </c>
      <c r="C343" s="350" t="s">
        <v>1501</v>
      </c>
      <c r="D343" s="351"/>
      <c r="E343" s="352" t="s">
        <v>1502</v>
      </c>
    </row>
    <row r="344" spans="1:5" x14ac:dyDescent="0.2">
      <c r="A344" s="353" t="s">
        <v>1659</v>
      </c>
      <c r="B344" s="354" t="s">
        <v>2367</v>
      </c>
      <c r="C344" s="350" t="s">
        <v>1495</v>
      </c>
      <c r="D344" s="351"/>
      <c r="E344" s="352" t="s">
        <v>1660</v>
      </c>
    </row>
    <row r="345" spans="1:5" x14ac:dyDescent="0.2">
      <c r="A345" s="353">
        <v>0</v>
      </c>
      <c r="B345" s="354" t="s">
        <v>2367</v>
      </c>
      <c r="C345" s="350" t="s">
        <v>1497</v>
      </c>
      <c r="D345" s="351"/>
      <c r="E345" s="352">
        <v>0</v>
      </c>
    </row>
    <row r="346" spans="1:5" x14ac:dyDescent="0.2">
      <c r="A346" s="355" t="s">
        <v>1661</v>
      </c>
      <c r="B346" s="354" t="s">
        <v>2367</v>
      </c>
      <c r="C346" s="350">
        <v>0</v>
      </c>
      <c r="D346" s="356"/>
      <c r="E346" s="352">
        <v>0</v>
      </c>
    </row>
    <row r="347" spans="1:5" x14ac:dyDescent="0.2">
      <c r="A347" s="355" t="s">
        <v>1662</v>
      </c>
      <c r="B347" s="354" t="s">
        <v>2367</v>
      </c>
      <c r="C347" s="350">
        <v>0</v>
      </c>
      <c r="D347" s="356"/>
      <c r="E347" s="352"/>
    </row>
    <row r="348" spans="1:5" ht="13.5" thickBot="1" x14ac:dyDescent="0.25">
      <c r="A348" s="357"/>
      <c r="B348" s="358" t="s">
        <v>2371</v>
      </c>
      <c r="C348" s="359">
        <v>0</v>
      </c>
      <c r="D348" s="360"/>
      <c r="E348" s="361"/>
    </row>
    <row r="349" spans="1:5" ht="13.5" thickBot="1" x14ac:dyDescent="0.25">
      <c r="A349" s="344" t="s">
        <v>154</v>
      </c>
      <c r="B349" s="345" t="s">
        <v>2362</v>
      </c>
      <c r="C349" s="346" t="s">
        <v>1663</v>
      </c>
      <c r="D349" s="347">
        <v>0</v>
      </c>
      <c r="E349" s="348" t="s">
        <v>1664</v>
      </c>
    </row>
    <row r="350" spans="1:5" x14ac:dyDescent="0.2">
      <c r="A350" s="386" t="s">
        <v>1665</v>
      </c>
      <c r="B350" s="349" t="s">
        <v>2365</v>
      </c>
      <c r="C350" s="350" t="s">
        <v>583</v>
      </c>
      <c r="D350" s="351" t="s">
        <v>1666</v>
      </c>
      <c r="E350" s="352">
        <v>0</v>
      </c>
    </row>
    <row r="351" spans="1:5" x14ac:dyDescent="0.2">
      <c r="A351" s="386" t="s">
        <v>837</v>
      </c>
      <c r="B351" s="349" t="s">
        <v>2367</v>
      </c>
      <c r="C351" s="350">
        <v>0</v>
      </c>
      <c r="D351" s="351" t="s">
        <v>1667</v>
      </c>
      <c r="E351" s="352" t="s">
        <v>589</v>
      </c>
    </row>
    <row r="352" spans="1:5" x14ac:dyDescent="0.2">
      <c r="A352" s="386">
        <v>0</v>
      </c>
      <c r="B352" s="349" t="s">
        <v>2367</v>
      </c>
      <c r="C352" s="350" t="s">
        <v>1668</v>
      </c>
      <c r="D352" s="351">
        <v>0</v>
      </c>
      <c r="E352" s="352" t="s">
        <v>591</v>
      </c>
    </row>
    <row r="353" spans="1:5" ht="12.75" customHeight="1" x14ac:dyDescent="0.2">
      <c r="A353" s="353">
        <v>0</v>
      </c>
      <c r="B353" s="349" t="s">
        <v>2367</v>
      </c>
      <c r="C353" s="350" t="s">
        <v>1669</v>
      </c>
      <c r="D353" s="351">
        <v>0</v>
      </c>
      <c r="E353" s="352" t="s">
        <v>595</v>
      </c>
    </row>
    <row r="354" spans="1:5" x14ac:dyDescent="0.2">
      <c r="A354" s="353" t="s">
        <v>1670</v>
      </c>
      <c r="B354" s="354" t="s">
        <v>2367</v>
      </c>
      <c r="C354" s="350" t="s">
        <v>1671</v>
      </c>
      <c r="D354" s="351"/>
      <c r="E354" s="352" t="s">
        <v>593</v>
      </c>
    </row>
    <row r="355" spans="1:5" x14ac:dyDescent="0.2">
      <c r="A355" s="353">
        <v>0</v>
      </c>
      <c r="B355" s="354" t="s">
        <v>2367</v>
      </c>
      <c r="C355" s="350" t="s">
        <v>1672</v>
      </c>
      <c r="D355" s="351"/>
      <c r="E355" s="352" t="s">
        <v>598</v>
      </c>
    </row>
    <row r="356" spans="1:5" x14ac:dyDescent="0.2">
      <c r="A356" s="355" t="s">
        <v>1673</v>
      </c>
      <c r="B356" s="354" t="s">
        <v>2367</v>
      </c>
      <c r="C356" s="350" t="s">
        <v>1674</v>
      </c>
      <c r="D356" s="356"/>
      <c r="E356" s="352">
        <v>0</v>
      </c>
    </row>
    <row r="357" spans="1:5" x14ac:dyDescent="0.2">
      <c r="A357" s="355" t="s">
        <v>1675</v>
      </c>
      <c r="B357" s="354" t="s">
        <v>2367</v>
      </c>
      <c r="C357" s="350" t="s">
        <v>1676</v>
      </c>
      <c r="D357" s="356"/>
      <c r="E357" s="352"/>
    </row>
    <row r="358" spans="1:5" x14ac:dyDescent="0.2">
      <c r="A358" s="355"/>
      <c r="B358" s="354" t="s">
        <v>2367</v>
      </c>
      <c r="C358" s="350" t="s">
        <v>1677</v>
      </c>
      <c r="D358" s="356"/>
      <c r="E358" s="352"/>
    </row>
    <row r="359" spans="1:5" ht="13.5" thickBot="1" x14ac:dyDescent="0.25">
      <c r="A359" s="357"/>
      <c r="B359" s="358" t="s">
        <v>2371</v>
      </c>
      <c r="C359" s="359" t="s">
        <v>1664</v>
      </c>
      <c r="D359" s="360"/>
      <c r="E359" s="361"/>
    </row>
    <row r="360" spans="1:5" ht="13.5" thickBot="1" x14ac:dyDescent="0.25">
      <c r="A360" s="344" t="s">
        <v>2782</v>
      </c>
      <c r="B360" s="345" t="s">
        <v>2362</v>
      </c>
      <c r="C360" s="346" t="s">
        <v>1678</v>
      </c>
      <c r="D360" s="347" t="s">
        <v>1679</v>
      </c>
      <c r="E360" s="348">
        <v>0</v>
      </c>
    </row>
    <row r="361" spans="1:5" x14ac:dyDescent="0.2">
      <c r="A361" s="386" t="s">
        <v>1680</v>
      </c>
      <c r="B361" s="349" t="s">
        <v>2365</v>
      </c>
      <c r="C361" s="350" t="s">
        <v>1681</v>
      </c>
      <c r="D361" s="351" t="s">
        <v>1682</v>
      </c>
      <c r="E361" s="352" t="s">
        <v>1683</v>
      </c>
    </row>
    <row r="362" spans="1:5" x14ac:dyDescent="0.2">
      <c r="A362" s="386" t="s">
        <v>838</v>
      </c>
      <c r="B362" s="349" t="s">
        <v>2367</v>
      </c>
      <c r="C362" s="350" t="s">
        <v>1684</v>
      </c>
      <c r="D362" s="351" t="s">
        <v>1685</v>
      </c>
      <c r="E362" s="352">
        <v>0</v>
      </c>
    </row>
    <row r="363" spans="1:5" x14ac:dyDescent="0.2">
      <c r="A363" s="386">
        <v>0</v>
      </c>
      <c r="B363" s="349" t="s">
        <v>2367</v>
      </c>
      <c r="C363" s="350" t="s">
        <v>1686</v>
      </c>
      <c r="D363" s="351">
        <v>0</v>
      </c>
      <c r="E363" s="352">
        <v>0</v>
      </c>
    </row>
    <row r="364" spans="1:5" x14ac:dyDescent="0.2">
      <c r="A364" s="353">
        <v>0</v>
      </c>
      <c r="B364" s="349" t="s">
        <v>2367</v>
      </c>
      <c r="C364" s="350" t="s">
        <v>1687</v>
      </c>
      <c r="D364" s="351"/>
      <c r="E364" s="352">
        <v>0</v>
      </c>
    </row>
    <row r="365" spans="1:5" x14ac:dyDescent="0.2">
      <c r="A365" s="353" t="s">
        <v>1688</v>
      </c>
      <c r="B365" s="354" t="s">
        <v>2367</v>
      </c>
      <c r="C365" s="350" t="s">
        <v>1689</v>
      </c>
      <c r="D365" s="351"/>
      <c r="E365" s="352">
        <v>0</v>
      </c>
    </row>
    <row r="366" spans="1:5" x14ac:dyDescent="0.2">
      <c r="A366" s="353" t="s">
        <v>1690</v>
      </c>
      <c r="B366" s="354" t="s">
        <v>2367</v>
      </c>
      <c r="C366" s="350">
        <v>0</v>
      </c>
      <c r="D366" s="351"/>
      <c r="E366" s="352">
        <v>0</v>
      </c>
    </row>
    <row r="367" spans="1:5" x14ac:dyDescent="0.2">
      <c r="A367" s="355" t="s">
        <v>1691</v>
      </c>
      <c r="B367" s="354" t="s">
        <v>2367</v>
      </c>
      <c r="C367" s="350">
        <v>0</v>
      </c>
      <c r="D367" s="356"/>
      <c r="E367" s="352"/>
    </row>
    <row r="368" spans="1:5" ht="13.5" thickBot="1" x14ac:dyDescent="0.25">
      <c r="A368" s="357"/>
      <c r="B368" s="358" t="s">
        <v>2371</v>
      </c>
      <c r="C368" s="359">
        <v>0</v>
      </c>
      <c r="D368" s="360"/>
      <c r="E368" s="361"/>
    </row>
    <row r="369" spans="1:5" ht="13.5" thickBot="1" x14ac:dyDescent="0.25">
      <c r="A369" s="344" t="s">
        <v>1764</v>
      </c>
      <c r="B369" s="345" t="s">
        <v>2362</v>
      </c>
      <c r="C369" s="346" t="s">
        <v>1692</v>
      </c>
      <c r="D369" s="347" t="s">
        <v>1693</v>
      </c>
      <c r="E369" s="348" t="s">
        <v>1694</v>
      </c>
    </row>
    <row r="370" spans="1:5" x14ac:dyDescent="0.2">
      <c r="A370" s="386" t="s">
        <v>1695</v>
      </c>
      <c r="B370" s="349" t="s">
        <v>2365</v>
      </c>
      <c r="C370" s="350" t="s">
        <v>1696</v>
      </c>
      <c r="D370" s="351" t="s">
        <v>1697</v>
      </c>
      <c r="E370" s="352">
        <v>0</v>
      </c>
    </row>
    <row r="371" spans="1:5" x14ac:dyDescent="0.2">
      <c r="A371" s="386" t="s">
        <v>839</v>
      </c>
      <c r="B371" s="349" t="s">
        <v>2367</v>
      </c>
      <c r="C371" s="350" t="s">
        <v>1698</v>
      </c>
      <c r="D371" s="351">
        <v>0</v>
      </c>
      <c r="E371" s="352">
        <v>0</v>
      </c>
    </row>
    <row r="372" spans="1:5" x14ac:dyDescent="0.2">
      <c r="A372" s="386">
        <v>0</v>
      </c>
      <c r="B372" s="349" t="s">
        <v>2367</v>
      </c>
      <c r="C372" s="350" t="s">
        <v>1699</v>
      </c>
      <c r="D372" s="351">
        <v>0</v>
      </c>
      <c r="E372" s="352">
        <v>0</v>
      </c>
    </row>
    <row r="373" spans="1:5" x14ac:dyDescent="0.2">
      <c r="A373" s="353">
        <v>0</v>
      </c>
      <c r="B373" s="349" t="s">
        <v>2367</v>
      </c>
      <c r="C373" s="350" t="s">
        <v>1700</v>
      </c>
      <c r="D373" s="351">
        <v>0</v>
      </c>
      <c r="E373" s="352">
        <v>0</v>
      </c>
    </row>
    <row r="374" spans="1:5" x14ac:dyDescent="0.2">
      <c r="A374" s="353"/>
      <c r="B374" s="354" t="s">
        <v>2367</v>
      </c>
      <c r="C374" s="350" t="s">
        <v>1701</v>
      </c>
      <c r="D374" s="351"/>
      <c r="E374" s="352">
        <v>0</v>
      </c>
    </row>
    <row r="375" spans="1:5" x14ac:dyDescent="0.2">
      <c r="A375" s="353" t="s">
        <v>181</v>
      </c>
      <c r="B375" s="354" t="s">
        <v>2367</v>
      </c>
      <c r="C375" s="350" t="s">
        <v>1702</v>
      </c>
      <c r="D375" s="351"/>
      <c r="E375" s="352">
        <v>0</v>
      </c>
    </row>
    <row r="376" spans="1:5" x14ac:dyDescent="0.2">
      <c r="A376" s="355" t="s">
        <v>1703</v>
      </c>
      <c r="B376" s="354" t="s">
        <v>2367</v>
      </c>
      <c r="C376" s="350">
        <v>0</v>
      </c>
      <c r="D376" s="356"/>
      <c r="E376" s="352">
        <v>0</v>
      </c>
    </row>
    <row r="377" spans="1:5" x14ac:dyDescent="0.2">
      <c r="A377" s="355" t="s">
        <v>1704</v>
      </c>
      <c r="B377" s="354" t="s">
        <v>2367</v>
      </c>
      <c r="C377" s="350">
        <v>0</v>
      </c>
      <c r="D377" s="356"/>
      <c r="E377" s="352"/>
    </row>
    <row r="378" spans="1:5" ht="13.5" thickBot="1" x14ac:dyDescent="0.25">
      <c r="A378" s="357"/>
      <c r="B378" s="358" t="s">
        <v>2371</v>
      </c>
      <c r="C378" s="359" t="s">
        <v>1694</v>
      </c>
      <c r="D378" s="360"/>
      <c r="E378" s="361"/>
    </row>
    <row r="379" spans="1:5" ht="13.5" thickBot="1" x14ac:dyDescent="0.25">
      <c r="A379" s="344" t="s">
        <v>1771</v>
      </c>
      <c r="B379" s="345" t="s">
        <v>2362</v>
      </c>
      <c r="C379" s="346" t="s">
        <v>1705</v>
      </c>
      <c r="D379" s="347" t="s">
        <v>1706</v>
      </c>
      <c r="E379" s="348" t="s">
        <v>1705</v>
      </c>
    </row>
    <row r="380" spans="1:5" x14ac:dyDescent="0.2">
      <c r="A380" s="386" t="s">
        <v>1707</v>
      </c>
      <c r="B380" s="349" t="s">
        <v>2365</v>
      </c>
      <c r="C380" s="350">
        <v>0</v>
      </c>
      <c r="D380" s="351" t="s">
        <v>1708</v>
      </c>
      <c r="E380" s="352" t="s">
        <v>1709</v>
      </c>
    </row>
    <row r="381" spans="1:5" x14ac:dyDescent="0.2">
      <c r="A381" s="386" t="s">
        <v>840</v>
      </c>
      <c r="B381" s="349" t="s">
        <v>2367</v>
      </c>
      <c r="C381" s="350" t="s">
        <v>1710</v>
      </c>
      <c r="D381" s="351">
        <v>0</v>
      </c>
      <c r="E381" s="352" t="s">
        <v>1711</v>
      </c>
    </row>
    <row r="382" spans="1:5" x14ac:dyDescent="0.2">
      <c r="A382" s="386" t="s">
        <v>841</v>
      </c>
      <c r="B382" s="349" t="s">
        <v>2367</v>
      </c>
      <c r="C382" s="350" t="s">
        <v>1711</v>
      </c>
      <c r="D382" s="351">
        <v>0</v>
      </c>
      <c r="E382" s="352">
        <v>0</v>
      </c>
    </row>
    <row r="383" spans="1:5" x14ac:dyDescent="0.2">
      <c r="A383" s="353">
        <v>0</v>
      </c>
      <c r="B383" s="349" t="s">
        <v>2367</v>
      </c>
      <c r="C383" s="350" t="s">
        <v>1712</v>
      </c>
      <c r="D383" s="351"/>
      <c r="E383" s="352">
        <v>0</v>
      </c>
    </row>
    <row r="384" spans="1:5" x14ac:dyDescent="0.2">
      <c r="A384" s="353"/>
      <c r="B384" s="354" t="s">
        <v>2367</v>
      </c>
      <c r="C384" s="350" t="s">
        <v>1713</v>
      </c>
      <c r="D384" s="351"/>
      <c r="E384" s="352">
        <v>0</v>
      </c>
    </row>
    <row r="385" spans="1:5" x14ac:dyDescent="0.2">
      <c r="A385" s="353" t="s">
        <v>182</v>
      </c>
      <c r="B385" s="354" t="s">
        <v>2367</v>
      </c>
      <c r="C385" s="350" t="s">
        <v>1714</v>
      </c>
      <c r="D385" s="351"/>
      <c r="E385" s="352">
        <v>0</v>
      </c>
    </row>
    <row r="386" spans="1:5" x14ac:dyDescent="0.2">
      <c r="A386" s="355" t="s">
        <v>1715</v>
      </c>
      <c r="B386" s="354" t="s">
        <v>2367</v>
      </c>
      <c r="C386" s="350">
        <v>0</v>
      </c>
      <c r="D386" s="356"/>
      <c r="E386" s="352">
        <v>0</v>
      </c>
    </row>
    <row r="387" spans="1:5" x14ac:dyDescent="0.2">
      <c r="A387" s="355" t="s">
        <v>1716</v>
      </c>
      <c r="B387" s="354" t="s">
        <v>2367</v>
      </c>
      <c r="C387" s="350">
        <v>0</v>
      </c>
      <c r="D387" s="356"/>
      <c r="E387" s="352"/>
    </row>
    <row r="388" spans="1:5" ht="13.5" thickBot="1" x14ac:dyDescent="0.25">
      <c r="A388" s="357"/>
      <c r="B388" s="358" t="s">
        <v>2371</v>
      </c>
      <c r="C388" s="359" t="s">
        <v>1705</v>
      </c>
      <c r="D388" s="360"/>
      <c r="E388" s="361"/>
    </row>
    <row r="389" spans="1:5" ht="13.5" thickBot="1" x14ac:dyDescent="0.25">
      <c r="A389" s="344" t="s">
        <v>2783</v>
      </c>
      <c r="B389" s="345" t="s">
        <v>2362</v>
      </c>
      <c r="C389" s="346" t="s">
        <v>1165</v>
      </c>
      <c r="D389" s="347" t="s">
        <v>1717</v>
      </c>
      <c r="E389" s="348" t="s">
        <v>1170</v>
      </c>
    </row>
    <row r="390" spans="1:5" x14ac:dyDescent="0.2">
      <c r="A390" s="387" t="s">
        <v>1718</v>
      </c>
      <c r="B390" s="349" t="s">
        <v>2365</v>
      </c>
      <c r="C390" s="350" t="s">
        <v>1167</v>
      </c>
      <c r="D390" s="351" t="s">
        <v>657</v>
      </c>
      <c r="E390" s="352" t="s">
        <v>1719</v>
      </c>
    </row>
    <row r="391" spans="1:5" x14ac:dyDescent="0.2">
      <c r="A391" s="387" t="s">
        <v>842</v>
      </c>
      <c r="B391" s="349" t="s">
        <v>2367</v>
      </c>
      <c r="C391" s="350">
        <v>0</v>
      </c>
      <c r="D391" s="351">
        <v>0</v>
      </c>
      <c r="E391" s="352" t="s">
        <v>1720</v>
      </c>
    </row>
    <row r="392" spans="1:5" x14ac:dyDescent="0.2">
      <c r="A392" s="387" t="s">
        <v>843</v>
      </c>
      <c r="B392" s="349" t="s">
        <v>2367</v>
      </c>
      <c r="C392" s="350" t="s">
        <v>1721</v>
      </c>
      <c r="D392" s="351">
        <v>0</v>
      </c>
      <c r="E392" s="352" t="s">
        <v>656</v>
      </c>
    </row>
    <row r="393" spans="1:5" x14ac:dyDescent="0.2">
      <c r="A393" s="353">
        <v>0</v>
      </c>
      <c r="B393" s="349" t="s">
        <v>2367</v>
      </c>
      <c r="C393" s="350" t="s">
        <v>1722</v>
      </c>
      <c r="D393" s="351"/>
      <c r="E393" s="352">
        <v>0</v>
      </c>
    </row>
    <row r="394" spans="1:5" x14ac:dyDescent="0.2">
      <c r="A394" s="353"/>
      <c r="B394" s="354" t="s">
        <v>2367</v>
      </c>
      <c r="C394" s="350" t="s">
        <v>1724</v>
      </c>
      <c r="D394" s="351"/>
      <c r="E394" s="352">
        <v>0</v>
      </c>
    </row>
    <row r="395" spans="1:5" x14ac:dyDescent="0.2">
      <c r="A395" s="353" t="s">
        <v>1723</v>
      </c>
      <c r="B395" s="354" t="s">
        <v>2367</v>
      </c>
      <c r="C395" s="350" t="s">
        <v>1725</v>
      </c>
      <c r="D395" s="351"/>
      <c r="E395" s="352">
        <v>0</v>
      </c>
    </row>
    <row r="396" spans="1:5" x14ac:dyDescent="0.2">
      <c r="A396" s="355" t="s">
        <v>1726</v>
      </c>
      <c r="B396" s="354" t="s">
        <v>2367</v>
      </c>
      <c r="C396" s="350">
        <v>0</v>
      </c>
      <c r="D396" s="356"/>
      <c r="E396" s="352">
        <v>0</v>
      </c>
    </row>
    <row r="397" spans="1:5" x14ac:dyDescent="0.2">
      <c r="A397" s="355" t="s">
        <v>1727</v>
      </c>
      <c r="B397" s="354" t="s">
        <v>2367</v>
      </c>
      <c r="C397" s="350">
        <v>0</v>
      </c>
      <c r="D397" s="356"/>
      <c r="E397" s="352"/>
    </row>
    <row r="398" spans="1:5" ht="13.5" thickBot="1" x14ac:dyDescent="0.25">
      <c r="A398" s="357"/>
      <c r="B398" s="358" t="s">
        <v>2371</v>
      </c>
      <c r="C398" s="359" t="s">
        <v>1170</v>
      </c>
      <c r="D398" s="360"/>
      <c r="E398" s="361"/>
    </row>
    <row r="399" spans="1:5" ht="13.5" thickBot="1" x14ac:dyDescent="0.25">
      <c r="A399" s="344" t="s">
        <v>1773</v>
      </c>
      <c r="B399" s="345" t="s">
        <v>2362</v>
      </c>
      <c r="C399" s="346" t="s">
        <v>1728</v>
      </c>
      <c r="D399" s="347" t="s">
        <v>1729</v>
      </c>
      <c r="E399" s="348" t="s">
        <v>1224</v>
      </c>
    </row>
    <row r="400" spans="1:5" x14ac:dyDescent="0.2">
      <c r="A400" s="385" t="s">
        <v>1730</v>
      </c>
      <c r="B400" s="349" t="s">
        <v>2365</v>
      </c>
      <c r="C400" s="350" t="s">
        <v>1731</v>
      </c>
      <c r="D400" s="351" t="s">
        <v>1732</v>
      </c>
      <c r="E400" s="352" t="s">
        <v>1225</v>
      </c>
    </row>
    <row r="401" spans="1:5" x14ac:dyDescent="0.2">
      <c r="A401" s="385" t="s">
        <v>844</v>
      </c>
      <c r="B401" s="349" t="s">
        <v>2367</v>
      </c>
      <c r="C401" s="350" t="s">
        <v>1733</v>
      </c>
      <c r="D401" s="351">
        <v>0</v>
      </c>
      <c r="E401" s="352" t="s">
        <v>1734</v>
      </c>
    </row>
    <row r="402" spans="1:5" x14ac:dyDescent="0.2">
      <c r="A402" s="385">
        <v>0</v>
      </c>
      <c r="B402" s="349" t="s">
        <v>2367</v>
      </c>
      <c r="C402" s="350" t="s">
        <v>1735</v>
      </c>
      <c r="D402" s="351">
        <v>0</v>
      </c>
      <c r="E402" s="352">
        <v>0</v>
      </c>
    </row>
    <row r="403" spans="1:5" x14ac:dyDescent="0.2">
      <c r="A403" s="353">
        <v>0</v>
      </c>
      <c r="B403" s="349" t="s">
        <v>2367</v>
      </c>
      <c r="C403" s="350">
        <v>0</v>
      </c>
      <c r="D403" s="351"/>
      <c r="E403" s="352">
        <v>0</v>
      </c>
    </row>
    <row r="404" spans="1:5" x14ac:dyDescent="0.2">
      <c r="A404" s="353" t="s">
        <v>1736</v>
      </c>
      <c r="B404" s="354" t="s">
        <v>2367</v>
      </c>
      <c r="C404" s="350">
        <v>0</v>
      </c>
      <c r="D404" s="351"/>
      <c r="E404" s="352">
        <v>0</v>
      </c>
    </row>
    <row r="405" spans="1:5" x14ac:dyDescent="0.2">
      <c r="A405" s="355" t="s">
        <v>1737</v>
      </c>
      <c r="B405" s="354" t="s">
        <v>2367</v>
      </c>
      <c r="C405" s="350">
        <v>0</v>
      </c>
      <c r="D405" s="356"/>
      <c r="E405" s="352">
        <v>0</v>
      </c>
    </row>
    <row r="406" spans="1:5" x14ac:dyDescent="0.2">
      <c r="A406" s="355" t="s">
        <v>1738</v>
      </c>
      <c r="B406" s="354" t="s">
        <v>2367</v>
      </c>
      <c r="C406" s="350">
        <v>0</v>
      </c>
      <c r="D406" s="356"/>
      <c r="E406" s="352"/>
    </row>
    <row r="407" spans="1:5" ht="13.5" thickBot="1" x14ac:dyDescent="0.25">
      <c r="A407" s="357"/>
      <c r="B407" s="358" t="s">
        <v>2371</v>
      </c>
      <c r="C407" s="359" t="s">
        <v>1224</v>
      </c>
      <c r="D407" s="360"/>
      <c r="E407" s="361"/>
    </row>
    <row r="408" spans="1:5" ht="13.5" thickBot="1" x14ac:dyDescent="0.25">
      <c r="A408" s="344" t="s">
        <v>1228</v>
      </c>
      <c r="B408" s="345" t="s">
        <v>2362</v>
      </c>
      <c r="C408" s="346" t="s">
        <v>1739</v>
      </c>
      <c r="D408" s="347" t="s">
        <v>1740</v>
      </c>
      <c r="E408" s="348" t="s">
        <v>1741</v>
      </c>
    </row>
    <row r="409" spans="1:5" x14ac:dyDescent="0.2">
      <c r="A409" s="385" t="s">
        <v>1742</v>
      </c>
      <c r="B409" s="349" t="s">
        <v>2365</v>
      </c>
      <c r="C409" s="350" t="s">
        <v>1743</v>
      </c>
      <c r="D409" s="351" t="s">
        <v>1744</v>
      </c>
      <c r="E409" s="352" t="s">
        <v>1745</v>
      </c>
    </row>
    <row r="410" spans="1:5" x14ac:dyDescent="0.2">
      <c r="A410" s="385" t="s">
        <v>845</v>
      </c>
      <c r="B410" s="349" t="s">
        <v>2367</v>
      </c>
      <c r="C410" s="350" t="s">
        <v>1746</v>
      </c>
      <c r="D410" s="351">
        <v>0</v>
      </c>
      <c r="E410" s="352" t="s">
        <v>1747</v>
      </c>
    </row>
    <row r="411" spans="1:5" x14ac:dyDescent="0.2">
      <c r="A411" s="385">
        <v>0</v>
      </c>
      <c r="B411" s="349" t="s">
        <v>2367</v>
      </c>
      <c r="C411" s="350" t="s">
        <v>1748</v>
      </c>
      <c r="D411" s="351">
        <v>0</v>
      </c>
      <c r="E411" s="352" t="s">
        <v>1749</v>
      </c>
    </row>
    <row r="412" spans="1:5" x14ac:dyDescent="0.2">
      <c r="A412" s="353">
        <v>0</v>
      </c>
      <c r="B412" s="349" t="s">
        <v>2367</v>
      </c>
      <c r="C412" s="350" t="s">
        <v>1750</v>
      </c>
      <c r="D412" s="351"/>
      <c r="E412" s="352" t="s">
        <v>1751</v>
      </c>
    </row>
    <row r="413" spans="1:5" x14ac:dyDescent="0.2">
      <c r="A413" s="353"/>
      <c r="B413" s="354" t="s">
        <v>2367</v>
      </c>
      <c r="C413" s="350" t="s">
        <v>414</v>
      </c>
      <c r="D413" s="351"/>
      <c r="E413" s="352">
        <v>0</v>
      </c>
    </row>
    <row r="414" spans="1:5" x14ac:dyDescent="0.2">
      <c r="A414" s="353" t="s">
        <v>1752</v>
      </c>
      <c r="B414" s="354" t="s">
        <v>2367</v>
      </c>
      <c r="C414" s="350" t="s">
        <v>415</v>
      </c>
      <c r="D414" s="351"/>
      <c r="E414" s="352">
        <v>0</v>
      </c>
    </row>
    <row r="415" spans="1:5" x14ac:dyDescent="0.2">
      <c r="A415" s="355" t="s">
        <v>416</v>
      </c>
      <c r="B415" s="354" t="s">
        <v>2367</v>
      </c>
      <c r="C415" s="350" t="s">
        <v>417</v>
      </c>
      <c r="D415" s="356"/>
      <c r="E415" s="352">
        <v>0</v>
      </c>
    </row>
    <row r="416" spans="1:5" x14ac:dyDescent="0.2">
      <c r="A416" s="355" t="s">
        <v>418</v>
      </c>
      <c r="B416" s="354" t="s">
        <v>2367</v>
      </c>
      <c r="C416" s="350">
        <v>0</v>
      </c>
      <c r="D416" s="356"/>
      <c r="E416" s="352"/>
    </row>
    <row r="417" spans="1:5" ht="13.5" thickBot="1" x14ac:dyDescent="0.25">
      <c r="A417" s="357"/>
      <c r="B417" s="358" t="s">
        <v>2371</v>
      </c>
      <c r="C417" s="359" t="s">
        <v>1741</v>
      </c>
      <c r="D417" s="360"/>
      <c r="E417" s="361"/>
    </row>
    <row r="418" spans="1:5" ht="13.5" thickBot="1" x14ac:dyDescent="0.25">
      <c r="A418" s="344" t="s">
        <v>1226</v>
      </c>
      <c r="B418" s="345" t="s">
        <v>2362</v>
      </c>
      <c r="C418" s="346" t="s">
        <v>1447</v>
      </c>
      <c r="D418" s="347" t="s">
        <v>1444</v>
      </c>
      <c r="E418" s="348" t="s">
        <v>419</v>
      </c>
    </row>
    <row r="419" spans="1:5" x14ac:dyDescent="0.2">
      <c r="A419" s="386" t="s">
        <v>420</v>
      </c>
      <c r="B419" s="349" t="s">
        <v>2365</v>
      </c>
      <c r="C419" s="350" t="s">
        <v>421</v>
      </c>
      <c r="D419" s="351" t="s">
        <v>422</v>
      </c>
      <c r="E419" s="352" t="s">
        <v>423</v>
      </c>
    </row>
    <row r="420" spans="1:5" x14ac:dyDescent="0.2">
      <c r="A420" s="386" t="s">
        <v>846</v>
      </c>
      <c r="B420" s="349" t="s">
        <v>2367</v>
      </c>
      <c r="C420" s="350" t="s">
        <v>424</v>
      </c>
      <c r="D420" s="351">
        <v>0</v>
      </c>
      <c r="E420" s="352">
        <v>0</v>
      </c>
    </row>
    <row r="421" spans="1:5" x14ac:dyDescent="0.2">
      <c r="A421" s="386">
        <v>0</v>
      </c>
      <c r="B421" s="349" t="s">
        <v>2367</v>
      </c>
      <c r="C421" s="350" t="s">
        <v>1452</v>
      </c>
      <c r="D421" s="351">
        <v>0</v>
      </c>
      <c r="E421" s="352">
        <v>0</v>
      </c>
    </row>
    <row r="422" spans="1:5" x14ac:dyDescent="0.2">
      <c r="A422" s="353">
        <v>0</v>
      </c>
      <c r="B422" s="349" t="s">
        <v>2367</v>
      </c>
      <c r="C422" s="350" t="s">
        <v>1449</v>
      </c>
      <c r="D422" s="351"/>
      <c r="E422" s="352">
        <v>0</v>
      </c>
    </row>
    <row r="423" spans="1:5" x14ac:dyDescent="0.2">
      <c r="A423" s="353" t="s">
        <v>425</v>
      </c>
      <c r="B423" s="354" t="s">
        <v>2367</v>
      </c>
      <c r="C423" s="350">
        <v>0</v>
      </c>
      <c r="D423" s="351"/>
      <c r="E423" s="352">
        <v>0</v>
      </c>
    </row>
    <row r="424" spans="1:5" x14ac:dyDescent="0.2">
      <c r="A424" s="355" t="s">
        <v>426</v>
      </c>
      <c r="B424" s="354" t="s">
        <v>2367</v>
      </c>
      <c r="C424" s="350">
        <v>0</v>
      </c>
      <c r="D424" s="356"/>
      <c r="E424" s="352">
        <v>0</v>
      </c>
    </row>
    <row r="425" spans="1:5" x14ac:dyDescent="0.2">
      <c r="A425" s="355" t="s">
        <v>427</v>
      </c>
      <c r="B425" s="354" t="s">
        <v>2367</v>
      </c>
      <c r="C425" s="350">
        <v>0</v>
      </c>
      <c r="D425" s="356"/>
      <c r="E425" s="352"/>
    </row>
    <row r="426" spans="1:5" ht="13.5" thickBot="1" x14ac:dyDescent="0.25">
      <c r="A426" s="357"/>
      <c r="B426" s="358" t="s">
        <v>2371</v>
      </c>
      <c r="C426" s="359" t="s">
        <v>419</v>
      </c>
      <c r="D426" s="360"/>
      <c r="E426" s="361"/>
    </row>
    <row r="427" spans="1:5" ht="13.5" thickBot="1" x14ac:dyDescent="0.25">
      <c r="A427" s="344" t="s">
        <v>1239</v>
      </c>
      <c r="B427" s="345" t="s">
        <v>2362</v>
      </c>
      <c r="C427" s="346" t="s">
        <v>428</v>
      </c>
      <c r="D427" s="347" t="s">
        <v>429</v>
      </c>
      <c r="E427" s="348" t="s">
        <v>428</v>
      </c>
    </row>
    <row r="428" spans="1:5" x14ac:dyDescent="0.2">
      <c r="A428" s="387" t="s">
        <v>430</v>
      </c>
      <c r="B428" s="349" t="s">
        <v>2365</v>
      </c>
      <c r="C428" s="350" t="s">
        <v>431</v>
      </c>
      <c r="D428" s="351" t="s">
        <v>432</v>
      </c>
      <c r="E428" s="352">
        <v>0</v>
      </c>
    </row>
    <row r="429" spans="1:5" x14ac:dyDescent="0.2">
      <c r="A429" s="387" t="s">
        <v>847</v>
      </c>
      <c r="B429" s="349" t="s">
        <v>2367</v>
      </c>
      <c r="C429" s="350" t="s">
        <v>433</v>
      </c>
      <c r="D429" s="351">
        <v>0</v>
      </c>
      <c r="E429" s="352">
        <v>0</v>
      </c>
    </row>
    <row r="430" spans="1:5" x14ac:dyDescent="0.2">
      <c r="A430" s="387">
        <v>0</v>
      </c>
      <c r="B430" s="349" t="s">
        <v>2367</v>
      </c>
      <c r="C430" s="350" t="s">
        <v>434</v>
      </c>
      <c r="D430" s="351">
        <v>0</v>
      </c>
      <c r="E430" s="352">
        <v>0</v>
      </c>
    </row>
    <row r="431" spans="1:5" x14ac:dyDescent="0.2">
      <c r="A431" s="353">
        <v>0</v>
      </c>
      <c r="B431" s="349" t="s">
        <v>2367</v>
      </c>
      <c r="C431" s="350" t="s">
        <v>435</v>
      </c>
      <c r="D431" s="351">
        <v>0</v>
      </c>
      <c r="E431" s="352">
        <v>0</v>
      </c>
    </row>
    <row r="432" spans="1:5" x14ac:dyDescent="0.2">
      <c r="A432" s="353" t="s">
        <v>436</v>
      </c>
      <c r="B432" s="354" t="s">
        <v>2367</v>
      </c>
      <c r="C432" s="350">
        <v>0</v>
      </c>
      <c r="D432" s="351"/>
      <c r="E432" s="352">
        <v>0</v>
      </c>
    </row>
    <row r="433" spans="1:5" x14ac:dyDescent="0.2">
      <c r="A433" s="355" t="s">
        <v>437</v>
      </c>
      <c r="B433" s="354" t="s">
        <v>2367</v>
      </c>
      <c r="C433" s="350">
        <v>0</v>
      </c>
      <c r="D433" s="356"/>
      <c r="E433" s="352">
        <v>0</v>
      </c>
    </row>
    <row r="434" spans="1:5" x14ac:dyDescent="0.2">
      <c r="A434" s="355" t="s">
        <v>438</v>
      </c>
      <c r="B434" s="354" t="s">
        <v>2367</v>
      </c>
      <c r="C434" s="350">
        <v>0</v>
      </c>
      <c r="D434" s="356"/>
      <c r="E434" s="352"/>
    </row>
    <row r="435" spans="1:5" ht="13.5" thickBot="1" x14ac:dyDescent="0.25">
      <c r="A435" s="357"/>
      <c r="B435" s="358" t="s">
        <v>2371</v>
      </c>
      <c r="C435" s="359" t="s">
        <v>428</v>
      </c>
      <c r="D435" s="360"/>
      <c r="E435" s="361"/>
    </row>
    <row r="436" spans="1:5" ht="13.5" thickBot="1" x14ac:dyDescent="0.25">
      <c r="A436" s="344" t="s">
        <v>1238</v>
      </c>
      <c r="B436" s="345" t="s">
        <v>2362</v>
      </c>
      <c r="C436" s="346" t="s">
        <v>439</v>
      </c>
      <c r="D436" s="347" t="s">
        <v>440</v>
      </c>
      <c r="E436" s="348" t="s">
        <v>441</v>
      </c>
    </row>
    <row r="437" spans="1:5" x14ac:dyDescent="0.2">
      <c r="A437" s="385" t="s">
        <v>442</v>
      </c>
      <c r="B437" s="349" t="s">
        <v>2365</v>
      </c>
      <c r="C437" s="350" t="s">
        <v>441</v>
      </c>
      <c r="D437" s="351" t="s">
        <v>443</v>
      </c>
      <c r="E437" s="352">
        <v>0</v>
      </c>
    </row>
    <row r="438" spans="1:5" x14ac:dyDescent="0.2">
      <c r="A438" s="385" t="s">
        <v>848</v>
      </c>
      <c r="B438" s="349" t="s">
        <v>2367</v>
      </c>
      <c r="C438" s="350" t="s">
        <v>444</v>
      </c>
      <c r="D438" s="351">
        <v>0</v>
      </c>
      <c r="E438" s="352">
        <v>0</v>
      </c>
    </row>
    <row r="439" spans="1:5" x14ac:dyDescent="0.2">
      <c r="A439" s="385" t="s">
        <v>849</v>
      </c>
      <c r="B439" s="349" t="s">
        <v>2367</v>
      </c>
      <c r="C439" s="350" t="s">
        <v>445</v>
      </c>
      <c r="D439" s="351">
        <v>0</v>
      </c>
      <c r="E439" s="352">
        <v>0</v>
      </c>
    </row>
    <row r="440" spans="1:5" x14ac:dyDescent="0.2">
      <c r="A440" s="353">
        <v>0</v>
      </c>
      <c r="B440" s="349" t="s">
        <v>2367</v>
      </c>
      <c r="C440" s="350" t="s">
        <v>446</v>
      </c>
      <c r="D440" s="351">
        <v>0</v>
      </c>
      <c r="E440" s="352">
        <v>0</v>
      </c>
    </row>
    <row r="441" spans="1:5" x14ac:dyDescent="0.2">
      <c r="A441" s="353" t="s">
        <v>447</v>
      </c>
      <c r="B441" s="354" t="s">
        <v>2367</v>
      </c>
      <c r="C441" s="350">
        <v>0</v>
      </c>
      <c r="D441" s="351"/>
      <c r="E441" s="352">
        <v>0</v>
      </c>
    </row>
    <row r="442" spans="1:5" x14ac:dyDescent="0.2">
      <c r="A442" s="355" t="s">
        <v>448</v>
      </c>
      <c r="B442" s="354" t="s">
        <v>2367</v>
      </c>
      <c r="C442" s="350">
        <v>0</v>
      </c>
      <c r="D442" s="356"/>
      <c r="E442" s="352">
        <v>0</v>
      </c>
    </row>
    <row r="443" spans="1:5" x14ac:dyDescent="0.2">
      <c r="A443" s="355" t="s">
        <v>449</v>
      </c>
      <c r="B443" s="354" t="s">
        <v>2367</v>
      </c>
      <c r="C443" s="350">
        <v>0</v>
      </c>
      <c r="D443" s="356"/>
      <c r="E443" s="352"/>
    </row>
    <row r="444" spans="1:5" ht="13.5" thickBot="1" x14ac:dyDescent="0.25">
      <c r="A444" s="357"/>
      <c r="B444" s="358" t="s">
        <v>2371</v>
      </c>
      <c r="C444" s="359" t="s">
        <v>441</v>
      </c>
      <c r="D444" s="360"/>
      <c r="E444" s="361"/>
    </row>
    <row r="445" spans="1:5" ht="13.5" thickBot="1" x14ac:dyDescent="0.25">
      <c r="A445" s="344" t="s">
        <v>1245</v>
      </c>
      <c r="B445" s="345" t="s">
        <v>2362</v>
      </c>
      <c r="C445" s="346" t="s">
        <v>450</v>
      </c>
      <c r="D445" s="347" t="s">
        <v>274</v>
      </c>
      <c r="E445" s="348" t="s">
        <v>451</v>
      </c>
    </row>
    <row r="446" spans="1:5" x14ac:dyDescent="0.2">
      <c r="A446" s="386" t="s">
        <v>276</v>
      </c>
      <c r="B446" s="349" t="s">
        <v>2365</v>
      </c>
      <c r="C446" s="350" t="s">
        <v>885</v>
      </c>
      <c r="D446" s="351" t="s">
        <v>886</v>
      </c>
      <c r="E446" s="352" t="s">
        <v>62</v>
      </c>
    </row>
    <row r="447" spans="1:5" x14ac:dyDescent="0.2">
      <c r="A447" s="386" t="s">
        <v>819</v>
      </c>
      <c r="B447" s="349" t="s">
        <v>2367</v>
      </c>
      <c r="C447" s="350" t="s">
        <v>452</v>
      </c>
      <c r="D447" s="351">
        <v>0</v>
      </c>
      <c r="E447" s="352" t="s">
        <v>61</v>
      </c>
    </row>
    <row r="448" spans="1:5" x14ac:dyDescent="0.2">
      <c r="A448" s="386" t="s">
        <v>820</v>
      </c>
      <c r="B448" s="349" t="s">
        <v>2367</v>
      </c>
      <c r="C448" s="350" t="s">
        <v>453</v>
      </c>
      <c r="D448" s="351">
        <v>0</v>
      </c>
      <c r="E448" s="352" t="s">
        <v>454</v>
      </c>
    </row>
    <row r="449" spans="1:5" x14ac:dyDescent="0.2">
      <c r="A449" s="353">
        <v>0</v>
      </c>
      <c r="B449" s="349" t="s">
        <v>2367</v>
      </c>
      <c r="C449" s="350" t="s">
        <v>887</v>
      </c>
      <c r="D449" s="351"/>
      <c r="E449" s="352" t="s">
        <v>455</v>
      </c>
    </row>
    <row r="450" spans="1:5" x14ac:dyDescent="0.2">
      <c r="A450" s="353"/>
      <c r="B450" s="354" t="s">
        <v>2367</v>
      </c>
      <c r="C450" s="350" t="s">
        <v>456</v>
      </c>
      <c r="D450" s="351"/>
      <c r="E450" s="352" t="s">
        <v>457</v>
      </c>
    </row>
    <row r="451" spans="1:5" x14ac:dyDescent="0.2">
      <c r="A451" s="353" t="s">
        <v>906</v>
      </c>
      <c r="B451" s="354" t="s">
        <v>2367</v>
      </c>
      <c r="C451" s="350" t="s">
        <v>890</v>
      </c>
      <c r="D451" s="351"/>
      <c r="E451" s="352">
        <v>0</v>
      </c>
    </row>
    <row r="452" spans="1:5" x14ac:dyDescent="0.2">
      <c r="A452" s="355" t="s">
        <v>907</v>
      </c>
      <c r="B452" s="354" t="s">
        <v>2367</v>
      </c>
      <c r="C452" s="350" t="s">
        <v>897</v>
      </c>
      <c r="D452" s="356"/>
      <c r="E452" s="352">
        <v>0</v>
      </c>
    </row>
    <row r="453" spans="1:5" x14ac:dyDescent="0.2">
      <c r="A453" s="355" t="s">
        <v>458</v>
      </c>
      <c r="B453" s="354" t="s">
        <v>2367</v>
      </c>
      <c r="C453" s="350">
        <v>0</v>
      </c>
      <c r="D453" s="356"/>
      <c r="E453" s="352"/>
    </row>
    <row r="454" spans="1:5" ht="13.5" thickBot="1" x14ac:dyDescent="0.25">
      <c r="A454" s="357"/>
      <c r="B454" s="358" t="s">
        <v>2371</v>
      </c>
      <c r="C454" s="359" t="s">
        <v>451</v>
      </c>
      <c r="D454" s="360"/>
      <c r="E454" s="361"/>
    </row>
    <row r="455" spans="1:5" ht="13.5" thickBot="1" x14ac:dyDescent="0.25">
      <c r="A455" s="344" t="s">
        <v>1247</v>
      </c>
      <c r="B455" s="345" t="s">
        <v>2362</v>
      </c>
      <c r="C455" s="346" t="s">
        <v>459</v>
      </c>
      <c r="D455" s="347" t="s">
        <v>460</v>
      </c>
      <c r="E455" s="348" t="s">
        <v>461</v>
      </c>
    </row>
    <row r="456" spans="1:5" x14ac:dyDescent="0.2">
      <c r="A456" s="386" t="s">
        <v>462</v>
      </c>
      <c r="B456" s="349" t="s">
        <v>2365</v>
      </c>
      <c r="C456" s="350" t="s">
        <v>463</v>
      </c>
      <c r="D456" s="351" t="s">
        <v>464</v>
      </c>
      <c r="E456" s="352" t="s">
        <v>465</v>
      </c>
    </row>
    <row r="457" spans="1:5" x14ac:dyDescent="0.2">
      <c r="A457" s="386" t="s">
        <v>850</v>
      </c>
      <c r="B457" s="349" t="s">
        <v>2367</v>
      </c>
      <c r="C457" s="350" t="s">
        <v>466</v>
      </c>
      <c r="D457" s="351">
        <v>0</v>
      </c>
      <c r="E457" s="352" t="s">
        <v>467</v>
      </c>
    </row>
    <row r="458" spans="1:5" x14ac:dyDescent="0.2">
      <c r="A458" s="386" t="s">
        <v>851</v>
      </c>
      <c r="B458" s="349" t="s">
        <v>2367</v>
      </c>
      <c r="C458" s="350" t="s">
        <v>468</v>
      </c>
      <c r="D458" s="351">
        <v>0</v>
      </c>
      <c r="E458" s="352">
        <v>0</v>
      </c>
    </row>
    <row r="459" spans="1:5" x14ac:dyDescent="0.2">
      <c r="A459" s="353" t="s">
        <v>268</v>
      </c>
      <c r="B459" s="349" t="s">
        <v>2367</v>
      </c>
      <c r="C459" s="350" t="s">
        <v>469</v>
      </c>
      <c r="D459" s="351"/>
      <c r="E459" s="352">
        <v>0</v>
      </c>
    </row>
    <row r="460" spans="1:5" x14ac:dyDescent="0.2">
      <c r="A460" s="353" t="s">
        <v>470</v>
      </c>
      <c r="B460" s="354" t="s">
        <v>2367</v>
      </c>
      <c r="C460" s="350">
        <v>0</v>
      </c>
      <c r="D460" s="351"/>
      <c r="E460" s="352">
        <v>0</v>
      </c>
    </row>
    <row r="461" spans="1:5" x14ac:dyDescent="0.2">
      <c r="A461" s="355" t="s">
        <v>471</v>
      </c>
      <c r="B461" s="354" t="s">
        <v>2367</v>
      </c>
      <c r="C461" s="350">
        <v>0</v>
      </c>
      <c r="D461" s="356"/>
      <c r="E461" s="352">
        <v>0</v>
      </c>
    </row>
    <row r="462" spans="1:5" x14ac:dyDescent="0.2">
      <c r="A462" s="355" t="s">
        <v>472</v>
      </c>
      <c r="B462" s="354" t="s">
        <v>2367</v>
      </c>
      <c r="C462" s="350">
        <v>0</v>
      </c>
      <c r="D462" s="356"/>
      <c r="E462" s="352"/>
    </row>
    <row r="463" spans="1:5" ht="13.5" thickBot="1" x14ac:dyDescent="0.25">
      <c r="A463" s="357"/>
      <c r="B463" s="358" t="s">
        <v>2371</v>
      </c>
      <c r="C463" s="359" t="s">
        <v>461</v>
      </c>
      <c r="D463" s="360"/>
      <c r="E463" s="361"/>
    </row>
    <row r="464" spans="1:5" ht="13.5" thickBot="1" x14ac:dyDescent="0.25">
      <c r="A464" s="344" t="s">
        <v>0</v>
      </c>
      <c r="B464" s="345" t="s">
        <v>2362</v>
      </c>
      <c r="C464" s="346" t="s">
        <v>938</v>
      </c>
      <c r="D464" s="347" t="s">
        <v>473</v>
      </c>
      <c r="E464" s="348" t="s">
        <v>1325</v>
      </c>
    </row>
    <row r="465" spans="1:5" x14ac:dyDescent="0.2">
      <c r="A465" s="385" t="s">
        <v>474</v>
      </c>
      <c r="B465" s="349" t="s">
        <v>2365</v>
      </c>
      <c r="C465" s="350" t="s">
        <v>475</v>
      </c>
      <c r="D465" s="351" t="s">
        <v>476</v>
      </c>
      <c r="E465" s="352" t="s">
        <v>477</v>
      </c>
    </row>
    <row r="466" spans="1:5" x14ac:dyDescent="0.2">
      <c r="A466" s="385" t="s">
        <v>852</v>
      </c>
      <c r="B466" s="349" t="s">
        <v>2367</v>
      </c>
      <c r="C466" s="350" t="s">
        <v>478</v>
      </c>
      <c r="D466" s="351">
        <v>0</v>
      </c>
      <c r="E466" s="352">
        <v>0</v>
      </c>
    </row>
    <row r="467" spans="1:5" x14ac:dyDescent="0.2">
      <c r="A467" s="385">
        <v>0</v>
      </c>
      <c r="B467" s="349" t="s">
        <v>2367</v>
      </c>
      <c r="C467" s="350" t="s">
        <v>479</v>
      </c>
      <c r="D467" s="351">
        <v>0</v>
      </c>
      <c r="E467" s="352">
        <v>0</v>
      </c>
    </row>
    <row r="468" spans="1:5" x14ac:dyDescent="0.2">
      <c r="A468" s="353">
        <v>0</v>
      </c>
      <c r="B468" s="349" t="s">
        <v>2367</v>
      </c>
      <c r="C468" s="350" t="s">
        <v>1325</v>
      </c>
      <c r="D468" s="351"/>
      <c r="E468" s="352">
        <v>0</v>
      </c>
    </row>
    <row r="469" spans="1:5" x14ac:dyDescent="0.2">
      <c r="A469" s="353" t="s">
        <v>480</v>
      </c>
      <c r="B469" s="354" t="s">
        <v>2367</v>
      </c>
      <c r="C469" s="350">
        <v>0</v>
      </c>
      <c r="D469" s="351"/>
      <c r="E469" s="352">
        <v>0</v>
      </c>
    </row>
    <row r="470" spans="1:5" x14ac:dyDescent="0.2">
      <c r="A470" s="353" t="s">
        <v>481</v>
      </c>
      <c r="B470" s="354" t="s">
        <v>2367</v>
      </c>
      <c r="C470" s="350">
        <v>0</v>
      </c>
      <c r="D470" s="351"/>
      <c r="E470" s="352">
        <v>0</v>
      </c>
    </row>
    <row r="471" spans="1:5" x14ac:dyDescent="0.2">
      <c r="A471" s="355" t="s">
        <v>482</v>
      </c>
      <c r="B471" s="354" t="s">
        <v>2367</v>
      </c>
      <c r="C471" s="350">
        <v>0</v>
      </c>
      <c r="D471" s="356"/>
      <c r="E471" s="352">
        <v>0</v>
      </c>
    </row>
    <row r="472" spans="1:5" ht="13.5" thickBot="1" x14ac:dyDescent="0.25">
      <c r="A472" s="357"/>
      <c r="B472" s="358" t="s">
        <v>2371</v>
      </c>
      <c r="C472" s="359" t="s">
        <v>1325</v>
      </c>
      <c r="D472" s="360"/>
      <c r="E472" s="361"/>
    </row>
    <row r="473" spans="1:5" ht="13.5" thickBot="1" x14ac:dyDescent="0.25">
      <c r="A473" s="344" t="s">
        <v>1256</v>
      </c>
      <c r="B473" s="345" t="s">
        <v>2362</v>
      </c>
      <c r="C473" s="346" t="s">
        <v>483</v>
      </c>
      <c r="D473" s="347" t="s">
        <v>484</v>
      </c>
      <c r="E473" s="348" t="s">
        <v>485</v>
      </c>
    </row>
    <row r="474" spans="1:5" x14ac:dyDescent="0.2">
      <c r="A474" s="385" t="s">
        <v>486</v>
      </c>
      <c r="B474" s="349" t="s">
        <v>2365</v>
      </c>
      <c r="C474" s="350" t="s">
        <v>487</v>
      </c>
      <c r="D474" s="351" t="s">
        <v>488</v>
      </c>
      <c r="E474" s="352" t="s">
        <v>489</v>
      </c>
    </row>
    <row r="475" spans="1:5" x14ac:dyDescent="0.2">
      <c r="A475" s="385" t="s">
        <v>853</v>
      </c>
      <c r="B475" s="349" t="s">
        <v>2367</v>
      </c>
      <c r="C475" s="350" t="s">
        <v>490</v>
      </c>
      <c r="D475" s="351" t="s">
        <v>491</v>
      </c>
      <c r="E475" s="352" t="s">
        <v>492</v>
      </c>
    </row>
    <row r="476" spans="1:5" x14ac:dyDescent="0.2">
      <c r="A476" s="385">
        <v>0</v>
      </c>
      <c r="B476" s="349" t="s">
        <v>2367</v>
      </c>
      <c r="C476" s="350" t="s">
        <v>493</v>
      </c>
      <c r="D476" s="351">
        <v>0</v>
      </c>
      <c r="E476" s="352" t="s">
        <v>494</v>
      </c>
    </row>
    <row r="477" spans="1:5" x14ac:dyDescent="0.2">
      <c r="A477" s="353">
        <v>0</v>
      </c>
      <c r="B477" s="349" t="s">
        <v>2367</v>
      </c>
      <c r="C477" s="350" t="s">
        <v>485</v>
      </c>
      <c r="D477" s="351"/>
      <c r="E477" s="352">
        <v>0</v>
      </c>
    </row>
    <row r="478" spans="1:5" x14ac:dyDescent="0.2">
      <c r="A478" s="353" t="s">
        <v>495</v>
      </c>
      <c r="B478" s="354" t="s">
        <v>2367</v>
      </c>
      <c r="C478" s="350">
        <v>0</v>
      </c>
      <c r="D478" s="351"/>
      <c r="E478" s="352">
        <v>0</v>
      </c>
    </row>
    <row r="479" spans="1:5" x14ac:dyDescent="0.2">
      <c r="A479" s="355" t="s">
        <v>496</v>
      </c>
      <c r="B479" s="354" t="s">
        <v>2367</v>
      </c>
      <c r="C479" s="350">
        <v>0</v>
      </c>
      <c r="D479" s="356"/>
      <c r="E479" s="352">
        <v>0</v>
      </c>
    </row>
    <row r="480" spans="1:5" x14ac:dyDescent="0.2">
      <c r="A480" s="355" t="s">
        <v>497</v>
      </c>
      <c r="B480" s="354" t="s">
        <v>2367</v>
      </c>
      <c r="C480" s="350">
        <v>0</v>
      </c>
      <c r="D480" s="356"/>
      <c r="E480" s="352"/>
    </row>
    <row r="481" spans="1:5" ht="13.5" thickBot="1" x14ac:dyDescent="0.25">
      <c r="A481" s="357"/>
      <c r="B481" s="358" t="s">
        <v>2371</v>
      </c>
      <c r="C481" s="359" t="s">
        <v>485</v>
      </c>
      <c r="D481" s="360"/>
      <c r="E481" s="361"/>
    </row>
    <row r="482" spans="1:5" ht="13.5" thickBot="1" x14ac:dyDescent="0.25">
      <c r="A482" s="344" t="s">
        <v>2351</v>
      </c>
      <c r="B482" s="345" t="s">
        <v>2362</v>
      </c>
      <c r="C482" s="346" t="s">
        <v>498</v>
      </c>
      <c r="D482" s="347" t="s">
        <v>499</v>
      </c>
      <c r="E482" s="348" t="s">
        <v>500</v>
      </c>
    </row>
    <row r="483" spans="1:5" x14ac:dyDescent="0.2">
      <c r="A483" s="386" t="s">
        <v>1803</v>
      </c>
      <c r="B483" s="349" t="s">
        <v>2365</v>
      </c>
      <c r="C483" s="350" t="s">
        <v>1804</v>
      </c>
      <c r="D483" s="351" t="s">
        <v>1805</v>
      </c>
      <c r="E483" s="352" t="s">
        <v>1806</v>
      </c>
    </row>
    <row r="484" spans="1:5" x14ac:dyDescent="0.2">
      <c r="A484" s="386" t="s">
        <v>854</v>
      </c>
      <c r="B484" s="349" t="s">
        <v>2367</v>
      </c>
      <c r="C484" s="350" t="s">
        <v>1807</v>
      </c>
      <c r="D484" s="351">
        <v>0</v>
      </c>
      <c r="E484" s="352" t="s">
        <v>1808</v>
      </c>
    </row>
    <row r="485" spans="1:5" x14ac:dyDescent="0.2">
      <c r="A485" s="386" t="s">
        <v>855</v>
      </c>
      <c r="B485" s="349" t="s">
        <v>2367</v>
      </c>
      <c r="C485" s="350" t="s">
        <v>1809</v>
      </c>
      <c r="D485" s="351">
        <v>0</v>
      </c>
      <c r="E485" s="352" t="s">
        <v>1810</v>
      </c>
    </row>
    <row r="486" spans="1:5" x14ac:dyDescent="0.2">
      <c r="A486" s="353">
        <v>0</v>
      </c>
      <c r="B486" s="349" t="s">
        <v>2367</v>
      </c>
      <c r="C486" s="350" t="s">
        <v>1811</v>
      </c>
      <c r="D486" s="351"/>
      <c r="E486" s="352" t="s">
        <v>2457</v>
      </c>
    </row>
    <row r="487" spans="1:5" x14ac:dyDescent="0.2">
      <c r="A487" s="353" t="s">
        <v>2458</v>
      </c>
      <c r="B487" s="354" t="s">
        <v>2367</v>
      </c>
      <c r="C487" s="350">
        <v>0</v>
      </c>
      <c r="D487" s="351"/>
      <c r="E487" s="352" t="s">
        <v>2459</v>
      </c>
    </row>
    <row r="488" spans="1:5" x14ac:dyDescent="0.2">
      <c r="A488" s="355" t="s">
        <v>2460</v>
      </c>
      <c r="B488" s="354" t="s">
        <v>2367</v>
      </c>
      <c r="C488" s="350">
        <v>0</v>
      </c>
      <c r="D488" s="356"/>
      <c r="E488" s="352">
        <v>0</v>
      </c>
    </row>
    <row r="489" spans="1:5" x14ac:dyDescent="0.2">
      <c r="A489" s="355" t="s">
        <v>2461</v>
      </c>
      <c r="B489" s="354" t="s">
        <v>2367</v>
      </c>
      <c r="C489" s="350">
        <v>0</v>
      </c>
      <c r="D489" s="356"/>
      <c r="E489" s="352"/>
    </row>
    <row r="490" spans="1:5" ht="13.5" thickBot="1" x14ac:dyDescent="0.25">
      <c r="A490" s="357"/>
      <c r="B490" s="358" t="s">
        <v>2371</v>
      </c>
      <c r="C490" s="359" t="s">
        <v>500</v>
      </c>
      <c r="D490" s="360"/>
      <c r="E490" s="361"/>
    </row>
    <row r="491" spans="1:5" ht="13.5" thickBot="1" x14ac:dyDescent="0.25">
      <c r="A491" s="344" t="s">
        <v>1125</v>
      </c>
      <c r="B491" s="345" t="s">
        <v>2362</v>
      </c>
      <c r="C491" s="346" t="s">
        <v>2462</v>
      </c>
      <c r="D491" s="347" t="s">
        <v>2463</v>
      </c>
      <c r="E491" s="348" t="s">
        <v>2464</v>
      </c>
    </row>
    <row r="492" spans="1:5" x14ac:dyDescent="0.2">
      <c r="A492" s="387" t="s">
        <v>2465</v>
      </c>
      <c r="B492" s="349" t="s">
        <v>2365</v>
      </c>
      <c r="C492" s="350" t="s">
        <v>2466</v>
      </c>
      <c r="D492" s="351" t="s">
        <v>2467</v>
      </c>
      <c r="E492" s="352" t="s">
        <v>2468</v>
      </c>
    </row>
    <row r="493" spans="1:5" x14ac:dyDescent="0.2">
      <c r="A493" s="387" t="s">
        <v>856</v>
      </c>
      <c r="B493" s="349" t="s">
        <v>2367</v>
      </c>
      <c r="C493" s="350" t="s">
        <v>2469</v>
      </c>
      <c r="D493" s="351">
        <v>0</v>
      </c>
      <c r="E493" s="352" t="s">
        <v>2470</v>
      </c>
    </row>
    <row r="494" spans="1:5" x14ac:dyDescent="0.2">
      <c r="A494" s="387">
        <v>0</v>
      </c>
      <c r="B494" s="349" t="s">
        <v>2367</v>
      </c>
      <c r="C494" s="350" t="s">
        <v>2471</v>
      </c>
      <c r="D494" s="351">
        <v>0</v>
      </c>
      <c r="E494" s="352" t="s">
        <v>2472</v>
      </c>
    </row>
    <row r="495" spans="1:5" x14ac:dyDescent="0.2">
      <c r="A495" s="353">
        <v>0</v>
      </c>
      <c r="B495" s="349" t="s">
        <v>2367</v>
      </c>
      <c r="C495" s="350" t="s">
        <v>2473</v>
      </c>
      <c r="D495" s="351"/>
      <c r="E495" s="352" t="s">
        <v>2474</v>
      </c>
    </row>
    <row r="496" spans="1:5" x14ac:dyDescent="0.2">
      <c r="A496" s="353" t="s">
        <v>2475</v>
      </c>
      <c r="B496" s="354" t="s">
        <v>2367</v>
      </c>
      <c r="C496" s="350">
        <v>0</v>
      </c>
      <c r="D496" s="351"/>
      <c r="E496" s="352" t="s">
        <v>2476</v>
      </c>
    </row>
    <row r="497" spans="1:5" x14ac:dyDescent="0.2">
      <c r="A497" s="355" t="s">
        <v>2477</v>
      </c>
      <c r="B497" s="354" t="s">
        <v>2367</v>
      </c>
      <c r="C497" s="350">
        <v>0</v>
      </c>
      <c r="D497" s="356"/>
      <c r="E497" s="352">
        <v>0</v>
      </c>
    </row>
    <row r="498" spans="1:5" x14ac:dyDescent="0.2">
      <c r="A498" s="355" t="s">
        <v>2478</v>
      </c>
      <c r="B498" s="354" t="s">
        <v>2367</v>
      </c>
      <c r="C498" s="350">
        <v>0</v>
      </c>
      <c r="D498" s="356"/>
      <c r="E498" s="352"/>
    </row>
    <row r="499" spans="1:5" ht="13.5" thickBot="1" x14ac:dyDescent="0.25">
      <c r="A499" s="357"/>
      <c r="B499" s="358" t="s">
        <v>2371</v>
      </c>
      <c r="C499" s="359" t="s">
        <v>2464</v>
      </c>
      <c r="D499" s="360"/>
      <c r="E499" s="361"/>
    </row>
  </sheetData>
  <mergeCells count="2">
    <mergeCell ref="A5:E5"/>
    <mergeCell ref="A6:E6"/>
  </mergeCells>
  <phoneticPr fontId="2" type="noConversion"/>
  <hyperlinks>
    <hyperlink ref="A1" location="ICINDEKILER!A1" display="İçindekiler"/>
    <hyperlink ref="A2" location="CONTENTS!A1" display="Contents"/>
    <hyperlink ref="A247" r:id="rId1"/>
  </hyperlinks>
  <pageMargins left="0.75" right="0.75" top="1" bottom="1" header="0.5" footer="0.5"/>
  <pageSetup paperSize="9" orientation="portrait" r:id="rId2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workbookViewId="0">
      <selection activeCell="A4" sqref="A4"/>
    </sheetView>
  </sheetViews>
  <sheetFormatPr defaultRowHeight="12.75" x14ac:dyDescent="0.2"/>
  <cols>
    <col min="1" max="1" width="25.85546875" style="25" bestFit="1" customWidth="1"/>
    <col min="2" max="2" width="14" style="25" bestFit="1" customWidth="1"/>
    <col min="3" max="3" width="14.140625" style="25" bestFit="1" customWidth="1"/>
    <col min="4" max="4" width="13.5703125" style="25" bestFit="1" customWidth="1"/>
    <col min="5" max="6" width="14" style="25" bestFit="1" customWidth="1"/>
    <col min="7" max="7" width="14.140625" style="25" bestFit="1" customWidth="1"/>
    <col min="8" max="8" width="13.5703125" style="25" bestFit="1" customWidth="1"/>
    <col min="9" max="9" width="14" style="25" bestFit="1" customWidth="1"/>
    <col min="10" max="16384" width="9.140625" style="25"/>
  </cols>
  <sheetData>
    <row r="1" spans="1:9" x14ac:dyDescent="0.2">
      <c r="A1" s="519" t="s">
        <v>185</v>
      </c>
    </row>
    <row r="2" spans="1:9" x14ac:dyDescent="0.2">
      <c r="A2" s="519" t="s">
        <v>2786</v>
      </c>
    </row>
    <row r="3" spans="1:9" x14ac:dyDescent="0.2">
      <c r="A3" s="195" t="s">
        <v>2118</v>
      </c>
      <c r="B3" s="32"/>
      <c r="C3" s="32"/>
      <c r="D3" s="32"/>
      <c r="E3" s="196"/>
      <c r="I3" s="196" t="s">
        <v>2119</v>
      </c>
    </row>
    <row r="4" spans="1:9" x14ac:dyDescent="0.2">
      <c r="A4" s="32"/>
      <c r="B4" s="32"/>
      <c r="C4" s="32"/>
      <c r="D4" s="32"/>
      <c r="E4" s="32"/>
      <c r="I4" s="196"/>
    </row>
    <row r="5" spans="1:9" ht="14.25" customHeight="1" x14ac:dyDescent="0.2">
      <c r="A5" s="737" t="s">
        <v>2753</v>
      </c>
      <c r="B5" s="738"/>
      <c r="C5" s="738"/>
      <c r="D5" s="738"/>
      <c r="E5" s="738"/>
      <c r="F5" s="738"/>
      <c r="G5" s="738"/>
      <c r="H5" s="738"/>
      <c r="I5" s="738"/>
    </row>
    <row r="6" spans="1:9" ht="12.75" customHeight="1" x14ac:dyDescent="0.2">
      <c r="A6" s="739" t="s">
        <v>960</v>
      </c>
      <c r="B6" s="738"/>
      <c r="C6" s="738"/>
      <c r="D6" s="738"/>
      <c r="E6" s="738"/>
      <c r="F6" s="738"/>
      <c r="G6" s="738"/>
      <c r="H6" s="738"/>
      <c r="I6" s="738"/>
    </row>
    <row r="7" spans="1:9" ht="13.5" thickBot="1" x14ac:dyDescent="0.25">
      <c r="A7" s="219"/>
      <c r="B7" s="219"/>
      <c r="C7" s="219"/>
      <c r="D7" s="219"/>
      <c r="E7" s="219"/>
    </row>
    <row r="8" spans="1:9" ht="13.5" thickBot="1" x14ac:dyDescent="0.25">
      <c r="A8" s="219"/>
      <c r="B8" s="742" t="s">
        <v>961</v>
      </c>
      <c r="C8" s="743"/>
      <c r="D8" s="743"/>
      <c r="E8" s="743"/>
      <c r="F8" s="742" t="s">
        <v>962</v>
      </c>
      <c r="G8" s="743"/>
      <c r="H8" s="743"/>
      <c r="I8" s="744"/>
    </row>
    <row r="9" spans="1:9" ht="24.75" customHeight="1" x14ac:dyDescent="0.2">
      <c r="A9" s="745" t="s">
        <v>32</v>
      </c>
      <c r="B9" s="740" t="s">
        <v>2053</v>
      </c>
      <c r="C9" s="740" t="s">
        <v>2051</v>
      </c>
      <c r="D9" s="740" t="s">
        <v>2052</v>
      </c>
      <c r="E9" s="740" t="s">
        <v>2054</v>
      </c>
      <c r="F9" s="740" t="s">
        <v>2055</v>
      </c>
      <c r="G9" s="740" t="s">
        <v>2051</v>
      </c>
      <c r="H9" s="740" t="s">
        <v>2052</v>
      </c>
      <c r="I9" s="740" t="s">
        <v>2784</v>
      </c>
    </row>
    <row r="10" spans="1:9" ht="38.25" customHeight="1" thickBot="1" x14ac:dyDescent="0.25">
      <c r="A10" s="746"/>
      <c r="B10" s="741"/>
      <c r="C10" s="741"/>
      <c r="D10" s="741"/>
      <c r="E10" s="741"/>
      <c r="F10" s="741"/>
      <c r="G10" s="741"/>
      <c r="H10" s="741"/>
      <c r="I10" s="741"/>
    </row>
    <row r="11" spans="1:9" x14ac:dyDescent="0.2">
      <c r="A11" s="35" t="s">
        <v>703</v>
      </c>
      <c r="B11" s="29">
        <v>251</v>
      </c>
      <c r="C11" s="29">
        <v>106</v>
      </c>
      <c r="D11" s="29">
        <v>82</v>
      </c>
      <c r="E11" s="29">
        <v>275</v>
      </c>
      <c r="F11" s="29">
        <v>23</v>
      </c>
      <c r="G11" s="29">
        <v>3</v>
      </c>
      <c r="H11" s="29">
        <v>0</v>
      </c>
      <c r="I11" s="29">
        <v>26</v>
      </c>
    </row>
    <row r="12" spans="1:9" x14ac:dyDescent="0.2">
      <c r="A12" s="35" t="s">
        <v>704</v>
      </c>
      <c r="B12" s="29">
        <v>1055</v>
      </c>
      <c r="C12" s="29">
        <v>357</v>
      </c>
      <c r="D12" s="29">
        <v>134</v>
      </c>
      <c r="E12" s="29">
        <v>1278</v>
      </c>
      <c r="F12" s="29">
        <v>36</v>
      </c>
      <c r="G12" s="29">
        <v>5</v>
      </c>
      <c r="H12" s="29">
        <v>5</v>
      </c>
      <c r="I12" s="29">
        <v>36</v>
      </c>
    </row>
    <row r="13" spans="1:9" x14ac:dyDescent="0.2">
      <c r="A13" s="35" t="s">
        <v>705</v>
      </c>
      <c r="B13" s="29">
        <v>1304</v>
      </c>
      <c r="C13" s="29">
        <v>288</v>
      </c>
      <c r="D13" s="29">
        <v>215</v>
      </c>
      <c r="E13" s="29">
        <v>1377</v>
      </c>
      <c r="F13" s="29">
        <v>48</v>
      </c>
      <c r="G13" s="29">
        <v>7</v>
      </c>
      <c r="H13" s="29">
        <v>10</v>
      </c>
      <c r="I13" s="29">
        <v>45</v>
      </c>
    </row>
    <row r="14" spans="1:9" x14ac:dyDescent="0.2">
      <c r="A14" s="35" t="s">
        <v>706</v>
      </c>
      <c r="B14" s="29">
        <v>516</v>
      </c>
      <c r="C14" s="29">
        <v>91</v>
      </c>
      <c r="D14" s="29">
        <v>97</v>
      </c>
      <c r="E14" s="29">
        <v>510</v>
      </c>
      <c r="F14" s="29">
        <v>20</v>
      </c>
      <c r="G14" s="29">
        <v>4</v>
      </c>
      <c r="H14" s="29">
        <v>2</v>
      </c>
      <c r="I14" s="29">
        <v>22</v>
      </c>
    </row>
    <row r="15" spans="1:9" x14ac:dyDescent="0.2">
      <c r="A15" s="36" t="s">
        <v>707</v>
      </c>
      <c r="B15" s="29">
        <v>453</v>
      </c>
      <c r="C15" s="29">
        <v>120</v>
      </c>
      <c r="D15" s="29">
        <v>49</v>
      </c>
      <c r="E15" s="29">
        <v>524</v>
      </c>
      <c r="F15" s="29">
        <v>26</v>
      </c>
      <c r="G15" s="29">
        <v>10</v>
      </c>
      <c r="H15" s="29">
        <v>1</v>
      </c>
      <c r="I15" s="29">
        <v>35</v>
      </c>
    </row>
    <row r="16" spans="1:9" x14ac:dyDescent="0.2">
      <c r="A16" s="35" t="s">
        <v>708</v>
      </c>
      <c r="B16" s="44">
        <v>1338</v>
      </c>
      <c r="C16" s="44">
        <v>207</v>
      </c>
      <c r="D16" s="44">
        <v>164</v>
      </c>
      <c r="E16" s="44">
        <v>1381</v>
      </c>
      <c r="F16" s="44">
        <v>34</v>
      </c>
      <c r="G16" s="44">
        <v>3</v>
      </c>
      <c r="H16" s="44">
        <v>8</v>
      </c>
      <c r="I16" s="44">
        <v>29</v>
      </c>
    </row>
    <row r="17" spans="1:9" x14ac:dyDescent="0.2">
      <c r="A17" s="35" t="s">
        <v>284</v>
      </c>
      <c r="B17" s="29">
        <v>1480</v>
      </c>
      <c r="C17" s="29">
        <v>168</v>
      </c>
      <c r="D17" s="29">
        <v>169</v>
      </c>
      <c r="E17" s="29">
        <v>1479</v>
      </c>
      <c r="F17" s="29">
        <v>37</v>
      </c>
      <c r="G17" s="29">
        <v>4</v>
      </c>
      <c r="H17" s="29">
        <v>0</v>
      </c>
      <c r="I17" s="29">
        <v>41</v>
      </c>
    </row>
    <row r="18" spans="1:9" x14ac:dyDescent="0.2">
      <c r="A18" s="35" t="s">
        <v>709</v>
      </c>
      <c r="B18" s="29">
        <v>205</v>
      </c>
      <c r="C18" s="29">
        <v>0</v>
      </c>
      <c r="D18" s="29">
        <v>79</v>
      </c>
      <c r="E18" s="29">
        <v>126</v>
      </c>
      <c r="F18" s="29">
        <v>0</v>
      </c>
      <c r="G18" s="29">
        <v>0</v>
      </c>
      <c r="H18" s="29">
        <v>0</v>
      </c>
      <c r="I18" s="29">
        <v>0</v>
      </c>
    </row>
    <row r="19" spans="1:9" x14ac:dyDescent="0.2">
      <c r="A19" s="35" t="s">
        <v>710</v>
      </c>
      <c r="B19" s="29">
        <v>406</v>
      </c>
      <c r="C19" s="29">
        <v>37</v>
      </c>
      <c r="D19" s="29">
        <v>66</v>
      </c>
      <c r="E19" s="29">
        <v>377</v>
      </c>
      <c r="F19" s="29">
        <v>2</v>
      </c>
      <c r="G19" s="29">
        <v>0</v>
      </c>
      <c r="H19" s="29">
        <v>0</v>
      </c>
      <c r="I19" s="29">
        <v>2</v>
      </c>
    </row>
    <row r="20" spans="1:9" x14ac:dyDescent="0.2">
      <c r="A20" s="35" t="s">
        <v>711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</row>
    <row r="21" spans="1:9" x14ac:dyDescent="0.2">
      <c r="A21" s="37" t="s">
        <v>285</v>
      </c>
      <c r="B21" s="29">
        <v>1206</v>
      </c>
      <c r="C21" s="29">
        <v>286</v>
      </c>
      <c r="D21" s="29">
        <v>147</v>
      </c>
      <c r="E21" s="29">
        <v>1345</v>
      </c>
      <c r="F21" s="29">
        <v>38</v>
      </c>
      <c r="G21" s="29">
        <v>6</v>
      </c>
      <c r="H21" s="29">
        <v>0</v>
      </c>
      <c r="I21" s="29">
        <v>44</v>
      </c>
    </row>
    <row r="22" spans="1:9" x14ac:dyDescent="0.2">
      <c r="A22" s="35" t="s">
        <v>712</v>
      </c>
      <c r="B22" s="29">
        <v>543</v>
      </c>
      <c r="C22" s="29">
        <v>142</v>
      </c>
      <c r="D22" s="29">
        <v>114</v>
      </c>
      <c r="E22" s="29">
        <v>571</v>
      </c>
      <c r="F22" s="29">
        <v>28</v>
      </c>
      <c r="G22" s="29">
        <v>6</v>
      </c>
      <c r="H22" s="29">
        <v>1</v>
      </c>
      <c r="I22" s="29">
        <v>33</v>
      </c>
    </row>
    <row r="23" spans="1:9" x14ac:dyDescent="0.2">
      <c r="A23" s="35" t="s">
        <v>713</v>
      </c>
      <c r="B23" s="29">
        <v>95</v>
      </c>
      <c r="C23" s="29">
        <v>31</v>
      </c>
      <c r="D23" s="29">
        <v>30</v>
      </c>
      <c r="E23" s="29">
        <v>96</v>
      </c>
      <c r="F23" s="29">
        <v>32</v>
      </c>
      <c r="G23" s="29">
        <v>4</v>
      </c>
      <c r="H23" s="29">
        <v>0</v>
      </c>
      <c r="I23" s="29">
        <v>36</v>
      </c>
    </row>
    <row r="24" spans="1:9" x14ac:dyDescent="0.2">
      <c r="A24" s="35" t="s">
        <v>714</v>
      </c>
      <c r="B24" s="29">
        <v>334</v>
      </c>
      <c r="C24" s="29">
        <v>50</v>
      </c>
      <c r="D24" s="29">
        <v>108</v>
      </c>
      <c r="E24" s="29">
        <v>276</v>
      </c>
      <c r="F24" s="29">
        <v>18</v>
      </c>
      <c r="G24" s="29">
        <v>1</v>
      </c>
      <c r="H24" s="29">
        <v>1</v>
      </c>
      <c r="I24" s="29">
        <v>18</v>
      </c>
    </row>
    <row r="25" spans="1:9" x14ac:dyDescent="0.2">
      <c r="A25" s="36" t="s">
        <v>715</v>
      </c>
      <c r="B25" s="29">
        <v>997</v>
      </c>
      <c r="C25" s="29">
        <v>155</v>
      </c>
      <c r="D25" s="29">
        <v>144</v>
      </c>
      <c r="E25" s="29">
        <v>1008</v>
      </c>
      <c r="F25" s="29">
        <v>39</v>
      </c>
      <c r="G25" s="29">
        <v>8</v>
      </c>
      <c r="H25" s="29">
        <v>0</v>
      </c>
      <c r="I25" s="29">
        <v>47</v>
      </c>
    </row>
    <row r="26" spans="1:9" x14ac:dyDescent="0.2">
      <c r="A26" s="35" t="s">
        <v>716</v>
      </c>
      <c r="B26" s="44">
        <v>1274</v>
      </c>
      <c r="C26" s="44">
        <v>1439</v>
      </c>
      <c r="D26" s="44">
        <v>102</v>
      </c>
      <c r="E26" s="44">
        <v>2611</v>
      </c>
      <c r="F26" s="44">
        <v>11</v>
      </c>
      <c r="G26" s="44">
        <v>3</v>
      </c>
      <c r="H26" s="44">
        <v>0</v>
      </c>
      <c r="I26" s="44">
        <v>14</v>
      </c>
    </row>
    <row r="27" spans="1:9" x14ac:dyDescent="0.2">
      <c r="A27" s="35" t="s">
        <v>286</v>
      </c>
      <c r="B27" s="29">
        <v>360</v>
      </c>
      <c r="C27" s="29">
        <v>214</v>
      </c>
      <c r="D27" s="29">
        <v>37</v>
      </c>
      <c r="E27" s="29">
        <v>537</v>
      </c>
      <c r="F27" s="29">
        <v>5</v>
      </c>
      <c r="G27" s="29">
        <v>11</v>
      </c>
      <c r="H27" s="29">
        <v>0</v>
      </c>
      <c r="I27" s="29">
        <v>16</v>
      </c>
    </row>
    <row r="28" spans="1:9" x14ac:dyDescent="0.2">
      <c r="A28" s="35" t="s">
        <v>717</v>
      </c>
      <c r="B28" s="29">
        <v>444</v>
      </c>
      <c r="C28" s="29">
        <v>179</v>
      </c>
      <c r="D28" s="29">
        <v>154</v>
      </c>
      <c r="E28" s="29">
        <v>469</v>
      </c>
      <c r="F28" s="29">
        <v>0</v>
      </c>
      <c r="G28" s="29">
        <v>6</v>
      </c>
      <c r="H28" s="29">
        <v>0</v>
      </c>
      <c r="I28" s="29">
        <v>6</v>
      </c>
    </row>
    <row r="29" spans="1:9" x14ac:dyDescent="0.2">
      <c r="A29" s="35" t="s">
        <v>718</v>
      </c>
      <c r="B29" s="29">
        <v>305</v>
      </c>
      <c r="C29" s="29">
        <v>62</v>
      </c>
      <c r="D29" s="29">
        <v>50</v>
      </c>
      <c r="E29" s="29">
        <v>317</v>
      </c>
      <c r="F29" s="29">
        <v>3</v>
      </c>
      <c r="G29" s="29">
        <v>3</v>
      </c>
      <c r="H29" s="29">
        <v>0</v>
      </c>
      <c r="I29" s="29">
        <v>6</v>
      </c>
    </row>
    <row r="30" spans="1:9" x14ac:dyDescent="0.2">
      <c r="A30" s="35" t="s">
        <v>719</v>
      </c>
      <c r="B30" s="45">
        <v>1063</v>
      </c>
      <c r="C30" s="45">
        <v>208</v>
      </c>
      <c r="D30" s="45">
        <v>117</v>
      </c>
      <c r="E30" s="45">
        <v>1154</v>
      </c>
      <c r="F30" s="45">
        <v>37</v>
      </c>
      <c r="G30" s="45">
        <v>6</v>
      </c>
      <c r="H30" s="45">
        <v>0</v>
      </c>
      <c r="I30" s="45">
        <v>43</v>
      </c>
    </row>
    <row r="31" spans="1:9" x14ac:dyDescent="0.2">
      <c r="A31" s="37" t="s">
        <v>720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</row>
    <row r="32" spans="1:9" x14ac:dyDescent="0.2">
      <c r="A32" s="35" t="s">
        <v>721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</row>
    <row r="33" spans="1:9" x14ac:dyDescent="0.2">
      <c r="A33" s="35" t="s">
        <v>722</v>
      </c>
      <c r="B33" s="29">
        <v>530</v>
      </c>
      <c r="C33" s="29">
        <v>52</v>
      </c>
      <c r="D33" s="29">
        <v>90</v>
      </c>
      <c r="E33" s="29">
        <v>492</v>
      </c>
      <c r="F33" s="29">
        <v>29</v>
      </c>
      <c r="G33" s="29">
        <v>2</v>
      </c>
      <c r="H33" s="29">
        <v>1</v>
      </c>
      <c r="I33" s="29">
        <v>30</v>
      </c>
    </row>
    <row r="34" spans="1:9" x14ac:dyDescent="0.2">
      <c r="A34" s="35" t="s">
        <v>2500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</row>
    <row r="35" spans="1:9" x14ac:dyDescent="0.2">
      <c r="A35" s="36" t="s">
        <v>2501</v>
      </c>
      <c r="B35" s="29">
        <v>318</v>
      </c>
      <c r="C35" s="29">
        <v>93</v>
      </c>
      <c r="D35" s="29">
        <v>59</v>
      </c>
      <c r="E35" s="29">
        <v>352</v>
      </c>
      <c r="F35" s="29">
        <v>11</v>
      </c>
      <c r="G35" s="29">
        <v>3</v>
      </c>
      <c r="H35" s="29">
        <v>0</v>
      </c>
      <c r="I35" s="29">
        <v>14</v>
      </c>
    </row>
    <row r="36" spans="1:9" x14ac:dyDescent="0.2">
      <c r="A36" s="35" t="s">
        <v>2502</v>
      </c>
      <c r="B36" s="44">
        <v>132</v>
      </c>
      <c r="C36" s="44">
        <v>33</v>
      </c>
      <c r="D36" s="44">
        <v>40</v>
      </c>
      <c r="E36" s="44">
        <v>125</v>
      </c>
      <c r="F36" s="44">
        <v>28</v>
      </c>
      <c r="G36" s="44">
        <v>6</v>
      </c>
      <c r="H36" s="44">
        <v>0</v>
      </c>
      <c r="I36" s="44">
        <v>34</v>
      </c>
    </row>
    <row r="37" spans="1:9" x14ac:dyDescent="0.2">
      <c r="A37" s="35" t="s">
        <v>2503</v>
      </c>
      <c r="B37" s="29">
        <v>45</v>
      </c>
      <c r="C37" s="29">
        <v>0</v>
      </c>
      <c r="D37" s="29">
        <v>13</v>
      </c>
      <c r="E37" s="29">
        <v>32</v>
      </c>
      <c r="F37" s="29">
        <v>0</v>
      </c>
      <c r="G37" s="29">
        <v>0</v>
      </c>
      <c r="H37" s="29">
        <v>0</v>
      </c>
      <c r="I37" s="29">
        <v>0</v>
      </c>
    </row>
    <row r="38" spans="1:9" x14ac:dyDescent="0.2">
      <c r="A38" s="35" t="s">
        <v>2504</v>
      </c>
      <c r="B38" s="29">
        <v>94</v>
      </c>
      <c r="C38" s="29">
        <v>0</v>
      </c>
      <c r="D38" s="29">
        <v>8</v>
      </c>
      <c r="E38" s="29">
        <v>86</v>
      </c>
      <c r="F38" s="29">
        <v>0</v>
      </c>
      <c r="G38" s="29">
        <v>0</v>
      </c>
      <c r="H38" s="29">
        <v>0</v>
      </c>
      <c r="I38" s="29">
        <v>0</v>
      </c>
    </row>
    <row r="39" spans="1:9" x14ac:dyDescent="0.2">
      <c r="A39" s="35" t="s">
        <v>2505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</row>
    <row r="40" spans="1:9" x14ac:dyDescent="0.2">
      <c r="A40" s="35" t="s">
        <v>2506</v>
      </c>
      <c r="B40" s="29">
        <v>278</v>
      </c>
      <c r="C40" s="29">
        <v>44</v>
      </c>
      <c r="D40" s="29">
        <v>30</v>
      </c>
      <c r="E40" s="29">
        <v>292</v>
      </c>
      <c r="F40" s="29">
        <v>32</v>
      </c>
      <c r="G40" s="29">
        <v>4</v>
      </c>
      <c r="H40" s="29">
        <v>3</v>
      </c>
      <c r="I40" s="29">
        <v>33</v>
      </c>
    </row>
    <row r="41" spans="1:9" x14ac:dyDescent="0.2">
      <c r="A41" s="35" t="s">
        <v>1290</v>
      </c>
      <c r="B41" s="45">
        <v>708</v>
      </c>
      <c r="C41" s="45">
        <v>101</v>
      </c>
      <c r="D41" s="45">
        <v>91</v>
      </c>
      <c r="E41" s="45">
        <v>718</v>
      </c>
      <c r="F41" s="45">
        <v>42</v>
      </c>
      <c r="G41" s="45">
        <v>2</v>
      </c>
      <c r="H41" s="45">
        <v>15</v>
      </c>
      <c r="I41" s="45">
        <v>29</v>
      </c>
    </row>
    <row r="42" spans="1:9" x14ac:dyDescent="0.2">
      <c r="A42" s="38" t="s">
        <v>289</v>
      </c>
      <c r="B42" s="28">
        <f>SUM(B11:B41)</f>
        <v>15734</v>
      </c>
      <c r="C42" s="28">
        <f t="shared" ref="C42:I42" si="0">SUM(C11:C41)</f>
        <v>4463</v>
      </c>
      <c r="D42" s="28">
        <f t="shared" si="0"/>
        <v>2389</v>
      </c>
      <c r="E42" s="28">
        <f t="shared" si="0"/>
        <v>17808</v>
      </c>
      <c r="F42" s="28">
        <f t="shared" si="0"/>
        <v>579</v>
      </c>
      <c r="G42" s="28">
        <f t="shared" si="0"/>
        <v>107</v>
      </c>
      <c r="H42" s="28">
        <f t="shared" si="0"/>
        <v>47</v>
      </c>
      <c r="I42" s="28">
        <f t="shared" si="0"/>
        <v>639</v>
      </c>
    </row>
    <row r="43" spans="1:9" x14ac:dyDescent="0.2">
      <c r="A43" s="35" t="s">
        <v>2507</v>
      </c>
      <c r="B43" s="44">
        <v>319</v>
      </c>
      <c r="C43" s="44">
        <v>71</v>
      </c>
      <c r="D43" s="44">
        <v>80</v>
      </c>
      <c r="E43" s="44">
        <v>310</v>
      </c>
      <c r="F43" s="44">
        <v>26</v>
      </c>
      <c r="G43" s="44">
        <v>9</v>
      </c>
      <c r="H43" s="44">
        <v>0</v>
      </c>
      <c r="I43" s="44">
        <v>35</v>
      </c>
    </row>
    <row r="44" spans="1:9" x14ac:dyDescent="0.2">
      <c r="A44" s="35" t="s">
        <v>2508</v>
      </c>
      <c r="B44" s="29">
        <v>81</v>
      </c>
      <c r="C44" s="29">
        <v>17</v>
      </c>
      <c r="D44" s="29">
        <v>3</v>
      </c>
      <c r="E44" s="29">
        <v>95</v>
      </c>
      <c r="F44" s="29">
        <v>17</v>
      </c>
      <c r="G44" s="29">
        <v>1</v>
      </c>
      <c r="H44" s="29">
        <v>0</v>
      </c>
      <c r="I44" s="29">
        <v>18</v>
      </c>
    </row>
    <row r="45" spans="1:9" x14ac:dyDescent="0.2">
      <c r="A45" s="35" t="s">
        <v>2509</v>
      </c>
      <c r="B45" s="29">
        <v>526</v>
      </c>
      <c r="C45" s="29">
        <v>326</v>
      </c>
      <c r="D45" s="29">
        <v>301</v>
      </c>
      <c r="E45" s="29">
        <v>551</v>
      </c>
      <c r="F45" s="29">
        <v>6</v>
      </c>
      <c r="G45" s="29">
        <v>1</v>
      </c>
      <c r="H45" s="29">
        <v>0</v>
      </c>
      <c r="I45" s="29">
        <v>7</v>
      </c>
    </row>
    <row r="46" spans="1:9" x14ac:dyDescent="0.2">
      <c r="A46" s="35" t="s">
        <v>2510</v>
      </c>
      <c r="B46" s="29">
        <v>360</v>
      </c>
      <c r="C46" s="29">
        <v>20</v>
      </c>
      <c r="D46" s="29">
        <v>54</v>
      </c>
      <c r="E46" s="29">
        <v>326</v>
      </c>
      <c r="F46" s="29">
        <v>38</v>
      </c>
      <c r="G46" s="29">
        <v>2</v>
      </c>
      <c r="H46" s="29">
        <v>1</v>
      </c>
      <c r="I46" s="29">
        <v>39</v>
      </c>
    </row>
    <row r="47" spans="1:9" x14ac:dyDescent="0.2">
      <c r="A47" s="35" t="s">
        <v>2511</v>
      </c>
      <c r="B47" s="45">
        <v>81</v>
      </c>
      <c r="C47" s="45">
        <v>21</v>
      </c>
      <c r="D47" s="45">
        <v>17</v>
      </c>
      <c r="E47" s="45">
        <v>85</v>
      </c>
      <c r="F47" s="45">
        <v>6</v>
      </c>
      <c r="G47" s="45">
        <v>0</v>
      </c>
      <c r="H47" s="45">
        <v>0</v>
      </c>
      <c r="I47" s="45">
        <v>6</v>
      </c>
    </row>
    <row r="48" spans="1:9" x14ac:dyDescent="0.2">
      <c r="A48" s="37" t="s">
        <v>2512</v>
      </c>
      <c r="B48" s="29">
        <v>4</v>
      </c>
      <c r="C48" s="29">
        <v>1</v>
      </c>
      <c r="D48" s="29">
        <v>2</v>
      </c>
      <c r="E48" s="29">
        <v>3</v>
      </c>
      <c r="F48" s="29">
        <v>11</v>
      </c>
      <c r="G48" s="29">
        <v>3</v>
      </c>
      <c r="H48" s="29">
        <v>0</v>
      </c>
      <c r="I48" s="29">
        <v>14</v>
      </c>
    </row>
    <row r="49" spans="1:9" x14ac:dyDescent="0.2">
      <c r="A49" s="35" t="s">
        <v>2513</v>
      </c>
      <c r="B49" s="29">
        <v>850</v>
      </c>
      <c r="C49" s="29">
        <v>107</v>
      </c>
      <c r="D49" s="29">
        <v>101</v>
      </c>
      <c r="E49" s="29">
        <v>856</v>
      </c>
      <c r="F49" s="29">
        <v>27</v>
      </c>
      <c r="G49" s="29">
        <v>3</v>
      </c>
      <c r="H49" s="29">
        <v>6</v>
      </c>
      <c r="I49" s="29">
        <v>24</v>
      </c>
    </row>
    <row r="50" spans="1:9" x14ac:dyDescent="0.2">
      <c r="A50" s="35" t="s">
        <v>287</v>
      </c>
      <c r="B50" s="29">
        <v>172</v>
      </c>
      <c r="C50" s="29">
        <v>7</v>
      </c>
      <c r="D50" s="29">
        <v>20</v>
      </c>
      <c r="E50" s="29">
        <v>159</v>
      </c>
      <c r="F50" s="29">
        <v>29</v>
      </c>
      <c r="G50" s="29">
        <v>0</v>
      </c>
      <c r="H50" s="29">
        <v>0</v>
      </c>
      <c r="I50" s="29">
        <v>29</v>
      </c>
    </row>
    <row r="51" spans="1:9" x14ac:dyDescent="0.2">
      <c r="A51" s="35" t="s">
        <v>2514</v>
      </c>
      <c r="B51" s="29">
        <v>73</v>
      </c>
      <c r="C51" s="29">
        <v>4</v>
      </c>
      <c r="D51" s="29">
        <v>2</v>
      </c>
      <c r="E51" s="29">
        <v>75</v>
      </c>
      <c r="F51" s="29">
        <v>0</v>
      </c>
      <c r="G51" s="29">
        <v>0</v>
      </c>
      <c r="H51" s="29">
        <v>0</v>
      </c>
      <c r="I51" s="29">
        <v>0</v>
      </c>
    </row>
    <row r="52" spans="1:9" x14ac:dyDescent="0.2">
      <c r="A52" s="36" t="s">
        <v>2515</v>
      </c>
      <c r="B52" s="29">
        <v>50</v>
      </c>
      <c r="C52" s="29">
        <v>18</v>
      </c>
      <c r="D52" s="29">
        <v>8</v>
      </c>
      <c r="E52" s="29">
        <v>60</v>
      </c>
      <c r="F52" s="29">
        <v>21</v>
      </c>
      <c r="G52" s="29">
        <v>4</v>
      </c>
      <c r="H52" s="29">
        <v>0</v>
      </c>
      <c r="I52" s="29">
        <v>25</v>
      </c>
    </row>
    <row r="53" spans="1:9" x14ac:dyDescent="0.2">
      <c r="A53" s="35" t="s">
        <v>288</v>
      </c>
      <c r="B53" s="44">
        <v>349</v>
      </c>
      <c r="C53" s="44">
        <v>36</v>
      </c>
      <c r="D53" s="44">
        <v>58</v>
      </c>
      <c r="E53" s="44">
        <v>327</v>
      </c>
      <c r="F53" s="44">
        <v>35</v>
      </c>
      <c r="G53" s="44">
        <v>3</v>
      </c>
      <c r="H53" s="44">
        <v>0</v>
      </c>
      <c r="I53" s="44">
        <v>38</v>
      </c>
    </row>
    <row r="54" spans="1:9" x14ac:dyDescent="0.2">
      <c r="A54" s="35" t="s">
        <v>2516</v>
      </c>
      <c r="B54" s="29">
        <v>66</v>
      </c>
      <c r="C54" s="29">
        <v>19</v>
      </c>
      <c r="D54" s="29">
        <v>4</v>
      </c>
      <c r="E54" s="29">
        <v>81</v>
      </c>
      <c r="F54" s="29">
        <v>0</v>
      </c>
      <c r="G54" s="29">
        <v>0</v>
      </c>
      <c r="H54" s="29">
        <v>0</v>
      </c>
      <c r="I54" s="29">
        <v>0</v>
      </c>
    </row>
    <row r="55" spans="1:9" x14ac:dyDescent="0.2">
      <c r="A55" s="35" t="s">
        <v>2517</v>
      </c>
      <c r="B55" s="29">
        <v>8</v>
      </c>
      <c r="C55" s="29">
        <v>3</v>
      </c>
      <c r="D55" s="29">
        <v>2</v>
      </c>
      <c r="E55" s="29">
        <v>9</v>
      </c>
      <c r="F55" s="29">
        <v>9</v>
      </c>
      <c r="G55" s="29">
        <v>3</v>
      </c>
      <c r="H55" s="29">
        <v>0</v>
      </c>
      <c r="I55" s="29">
        <v>12</v>
      </c>
    </row>
    <row r="56" spans="1:9" x14ac:dyDescent="0.2">
      <c r="A56" s="35" t="s">
        <v>2518</v>
      </c>
      <c r="B56" s="29">
        <v>138</v>
      </c>
      <c r="C56" s="29">
        <v>36</v>
      </c>
      <c r="D56" s="29">
        <v>15</v>
      </c>
      <c r="E56" s="29">
        <v>159</v>
      </c>
      <c r="F56" s="29">
        <v>18</v>
      </c>
      <c r="G56" s="29">
        <v>5</v>
      </c>
      <c r="H56" s="29">
        <v>0</v>
      </c>
      <c r="I56" s="29">
        <v>23</v>
      </c>
    </row>
    <row r="57" spans="1:9" x14ac:dyDescent="0.2">
      <c r="A57" s="35" t="s">
        <v>2519</v>
      </c>
      <c r="B57" s="45">
        <v>3</v>
      </c>
      <c r="C57" s="45">
        <v>6</v>
      </c>
      <c r="D57" s="45">
        <v>1</v>
      </c>
      <c r="E57" s="45">
        <v>8</v>
      </c>
      <c r="F57" s="45">
        <v>0</v>
      </c>
      <c r="G57" s="45">
        <v>0</v>
      </c>
      <c r="H57" s="45">
        <v>0</v>
      </c>
      <c r="I57" s="45">
        <v>0</v>
      </c>
    </row>
    <row r="58" spans="1:9" x14ac:dyDescent="0.2">
      <c r="A58" s="37" t="s">
        <v>2520</v>
      </c>
      <c r="B58" s="29">
        <v>157</v>
      </c>
      <c r="C58" s="29">
        <v>17</v>
      </c>
      <c r="D58" s="29">
        <v>2</v>
      </c>
      <c r="E58" s="29">
        <v>172</v>
      </c>
      <c r="F58" s="29">
        <v>3</v>
      </c>
      <c r="G58" s="29">
        <v>1</v>
      </c>
      <c r="H58" s="29">
        <v>0</v>
      </c>
      <c r="I58" s="29">
        <v>4</v>
      </c>
    </row>
    <row r="59" spans="1:9" x14ac:dyDescent="0.2">
      <c r="A59" s="35" t="s">
        <v>2521</v>
      </c>
      <c r="B59" s="29">
        <v>514</v>
      </c>
      <c r="C59" s="29">
        <v>77</v>
      </c>
      <c r="D59" s="29">
        <v>38</v>
      </c>
      <c r="E59" s="29">
        <v>553</v>
      </c>
      <c r="F59" s="29">
        <v>34</v>
      </c>
      <c r="G59" s="29">
        <v>5</v>
      </c>
      <c r="H59" s="29">
        <v>0</v>
      </c>
      <c r="I59" s="29">
        <v>39</v>
      </c>
    </row>
    <row r="60" spans="1:9" x14ac:dyDescent="0.2">
      <c r="A60" s="35" t="s">
        <v>2522</v>
      </c>
      <c r="B60" s="29">
        <v>238</v>
      </c>
      <c r="C60" s="29">
        <v>36</v>
      </c>
      <c r="D60" s="29">
        <v>19</v>
      </c>
      <c r="E60" s="29">
        <v>255</v>
      </c>
      <c r="F60" s="29">
        <v>27</v>
      </c>
      <c r="G60" s="29">
        <v>0</v>
      </c>
      <c r="H60" s="29">
        <v>0</v>
      </c>
      <c r="I60" s="29">
        <v>27</v>
      </c>
    </row>
    <row r="61" spans="1:9" x14ac:dyDescent="0.2">
      <c r="A61" s="35" t="s">
        <v>2523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</row>
    <row r="62" spans="1:9" x14ac:dyDescent="0.2">
      <c r="A62" s="35" t="s">
        <v>2524</v>
      </c>
      <c r="B62" s="29">
        <v>180</v>
      </c>
      <c r="C62" s="29">
        <v>19</v>
      </c>
      <c r="D62" s="29">
        <v>22</v>
      </c>
      <c r="E62" s="29">
        <v>177</v>
      </c>
      <c r="F62" s="29">
        <v>17</v>
      </c>
      <c r="G62" s="29">
        <v>1</v>
      </c>
      <c r="H62" s="29">
        <v>0</v>
      </c>
      <c r="I62" s="29">
        <v>18</v>
      </c>
    </row>
    <row r="63" spans="1:9" x14ac:dyDescent="0.2">
      <c r="A63" s="35" t="s">
        <v>1291</v>
      </c>
      <c r="B63" s="29">
        <v>170</v>
      </c>
      <c r="C63" s="29">
        <v>4</v>
      </c>
      <c r="D63" s="29">
        <v>33</v>
      </c>
      <c r="E63" s="29">
        <v>141</v>
      </c>
      <c r="F63" s="29">
        <v>26</v>
      </c>
      <c r="G63" s="29">
        <v>2</v>
      </c>
      <c r="H63" s="29">
        <v>0</v>
      </c>
      <c r="I63" s="29">
        <v>28</v>
      </c>
    </row>
    <row r="64" spans="1:9" x14ac:dyDescent="0.2">
      <c r="A64" s="38" t="s">
        <v>290</v>
      </c>
      <c r="B64" s="46">
        <f>SUM(B43:B63)</f>
        <v>4339</v>
      </c>
      <c r="C64" s="46">
        <f t="shared" ref="C64:I64" si="1">SUM(C43:C63)</f>
        <v>845</v>
      </c>
      <c r="D64" s="46">
        <f t="shared" si="1"/>
        <v>782</v>
      </c>
      <c r="E64" s="46">
        <f t="shared" si="1"/>
        <v>4402</v>
      </c>
      <c r="F64" s="46">
        <f t="shared" si="1"/>
        <v>350</v>
      </c>
      <c r="G64" s="46">
        <f t="shared" si="1"/>
        <v>43</v>
      </c>
      <c r="H64" s="46">
        <f t="shared" si="1"/>
        <v>7</v>
      </c>
      <c r="I64" s="46">
        <f t="shared" si="1"/>
        <v>386</v>
      </c>
    </row>
    <row r="65" spans="1:9" ht="13.5" thickBot="1" x14ac:dyDescent="0.25">
      <c r="A65" s="40" t="s">
        <v>1406</v>
      </c>
      <c r="B65" s="54">
        <f>+B64+B42</f>
        <v>20073</v>
      </c>
      <c r="C65" s="54">
        <f t="shared" ref="C65:I65" si="2">+C64+C42</f>
        <v>5308</v>
      </c>
      <c r="D65" s="54">
        <f t="shared" si="2"/>
        <v>3171</v>
      </c>
      <c r="E65" s="54">
        <f t="shared" si="2"/>
        <v>22210</v>
      </c>
      <c r="F65" s="54">
        <f t="shared" si="2"/>
        <v>929</v>
      </c>
      <c r="G65" s="54">
        <f t="shared" si="2"/>
        <v>150</v>
      </c>
      <c r="H65" s="54">
        <f t="shared" si="2"/>
        <v>54</v>
      </c>
      <c r="I65" s="54">
        <f t="shared" si="2"/>
        <v>1025</v>
      </c>
    </row>
  </sheetData>
  <mergeCells count="13">
    <mergeCell ref="A9:A10"/>
    <mergeCell ref="B8:E8"/>
    <mergeCell ref="F9:F10"/>
    <mergeCell ref="A5:I5"/>
    <mergeCell ref="A6:I6"/>
    <mergeCell ref="G9:G10"/>
    <mergeCell ref="E9:E10"/>
    <mergeCell ref="D9:D10"/>
    <mergeCell ref="C9:C10"/>
    <mergeCell ref="B9:B10"/>
    <mergeCell ref="H9:H10"/>
    <mergeCell ref="I9:I10"/>
    <mergeCell ref="F8:I8"/>
  </mergeCells>
  <phoneticPr fontId="2" type="noConversion"/>
  <conditionalFormatting sqref="A11:A65">
    <cfRule type="expression" dxfId="7" priority="1" stopIfTrue="1">
      <formula>$AW11=1</formula>
    </cfRule>
  </conditionalFormatting>
  <conditionalFormatting sqref="B11:I65">
    <cfRule type="expression" dxfId="6" priority="2" stopIfTrue="1">
      <formula>$AX11=1</formula>
    </cfRule>
  </conditionalFormatting>
  <hyperlinks>
    <hyperlink ref="A1" location="ICINDEKILER!A1" display="İçindekiler"/>
    <hyperlink ref="A2" location="CONTENTS!A1" display="Contents"/>
  </hyperlinks>
  <pageMargins left="0.75" right="0.75" top="1.35" bottom="1" header="0.5" footer="0.5"/>
  <pageSetup paperSize="8" scale="96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5"/>
  <sheetViews>
    <sheetView showGridLines="0" workbookViewId="0"/>
  </sheetViews>
  <sheetFormatPr defaultRowHeight="12.75" x14ac:dyDescent="0.2"/>
  <cols>
    <col min="1" max="1" width="16" style="25" bestFit="1" customWidth="1"/>
    <col min="2" max="2" width="29.42578125" style="25" bestFit="1" customWidth="1"/>
    <col min="3" max="3" width="8.5703125" style="25" bestFit="1" customWidth="1"/>
    <col min="4" max="4" width="9.140625" style="25"/>
    <col min="5" max="5" width="20.140625" style="25" bestFit="1" customWidth="1"/>
    <col min="6" max="6" width="30.140625" style="25" bestFit="1" customWidth="1"/>
    <col min="7" max="7" width="9.28515625" style="25" bestFit="1" customWidth="1"/>
    <col min="8" max="16384" width="9.140625" style="25"/>
  </cols>
  <sheetData>
    <row r="1" spans="1:7" x14ac:dyDescent="0.2">
      <c r="A1" s="519" t="s">
        <v>185</v>
      </c>
    </row>
    <row r="2" spans="1:7" x14ac:dyDescent="0.2">
      <c r="A2" s="519" t="s">
        <v>2786</v>
      </c>
    </row>
    <row r="3" spans="1:7" s="32" customFormat="1" x14ac:dyDescent="0.2">
      <c r="A3" s="195" t="s">
        <v>519</v>
      </c>
      <c r="G3" s="196" t="s">
        <v>2832</v>
      </c>
    </row>
    <row r="4" spans="1:7" s="32" customFormat="1" x14ac:dyDescent="0.2"/>
    <row r="5" spans="1:7" s="32" customFormat="1" ht="14.25" customHeight="1" x14ac:dyDescent="0.2">
      <c r="A5" s="733" t="s">
        <v>410</v>
      </c>
      <c r="B5" s="733"/>
      <c r="C5" s="733"/>
      <c r="D5" s="733"/>
      <c r="E5" s="733"/>
      <c r="F5" s="733"/>
      <c r="G5" s="733"/>
    </row>
    <row r="6" spans="1:7" s="32" customFormat="1" ht="15" customHeight="1" x14ac:dyDescent="0.2">
      <c r="A6" s="734" t="s">
        <v>405</v>
      </c>
      <c r="B6" s="733"/>
      <c r="C6" s="733"/>
      <c r="D6" s="733"/>
      <c r="E6" s="733"/>
      <c r="F6" s="733"/>
      <c r="G6" s="733"/>
    </row>
    <row r="7" spans="1:7" s="32" customFormat="1" ht="12.75" customHeight="1" thickBot="1" x14ac:dyDescent="0.3">
      <c r="A7" s="220"/>
      <c r="B7" s="220"/>
      <c r="C7" s="220"/>
      <c r="D7" s="220"/>
      <c r="E7" s="220"/>
      <c r="F7" s="220"/>
      <c r="G7" s="220"/>
    </row>
    <row r="8" spans="1:7" s="32" customFormat="1" ht="17.25" customHeight="1" x14ac:dyDescent="0.2">
      <c r="A8" s="749" t="s">
        <v>328</v>
      </c>
      <c r="B8" s="740" t="s">
        <v>11</v>
      </c>
      <c r="C8" s="740" t="s">
        <v>12</v>
      </c>
      <c r="E8" s="749" t="s">
        <v>328</v>
      </c>
      <c r="F8" s="740" t="s">
        <v>11</v>
      </c>
      <c r="G8" s="740" t="s">
        <v>12</v>
      </c>
    </row>
    <row r="9" spans="1:7" s="32" customFormat="1" ht="12.75" customHeight="1" x14ac:dyDescent="0.2">
      <c r="A9" s="750"/>
      <c r="B9" s="747"/>
      <c r="C9" s="747"/>
      <c r="E9" s="750"/>
      <c r="F9" s="747"/>
      <c r="G9" s="747"/>
    </row>
    <row r="10" spans="1:7" s="32" customFormat="1" ht="19.5" customHeight="1" thickBot="1" x14ac:dyDescent="0.25">
      <c r="A10" s="751"/>
      <c r="B10" s="748"/>
      <c r="C10" s="748"/>
      <c r="E10" s="751"/>
      <c r="F10" s="748"/>
      <c r="G10" s="748"/>
    </row>
    <row r="11" spans="1:7" s="32" customFormat="1" x14ac:dyDescent="0.2">
      <c r="A11" s="306" t="s">
        <v>703</v>
      </c>
      <c r="B11" s="165" t="s">
        <v>2056</v>
      </c>
      <c r="C11" s="309">
        <v>1</v>
      </c>
      <c r="D11" s="164"/>
      <c r="E11" s="306" t="s">
        <v>722</v>
      </c>
      <c r="F11" s="165" t="s">
        <v>359</v>
      </c>
      <c r="G11" s="312">
        <v>218</v>
      </c>
    </row>
    <row r="12" spans="1:7" s="32" customFormat="1" ht="13.5" thickBot="1" x14ac:dyDescent="0.25">
      <c r="A12" s="66"/>
      <c r="B12" s="160" t="s">
        <v>333</v>
      </c>
      <c r="C12" s="310">
        <v>1</v>
      </c>
      <c r="D12" s="164"/>
      <c r="E12" s="66"/>
      <c r="F12" s="160" t="s">
        <v>360</v>
      </c>
      <c r="G12" s="313">
        <v>1</v>
      </c>
    </row>
    <row r="13" spans="1:7" s="32" customFormat="1" ht="13.5" thickBot="1" x14ac:dyDescent="0.25">
      <c r="A13" s="306" t="s">
        <v>704</v>
      </c>
      <c r="B13" s="165" t="s">
        <v>339</v>
      </c>
      <c r="C13" s="309">
        <v>688</v>
      </c>
      <c r="D13" s="164"/>
      <c r="E13" s="306" t="s">
        <v>2501</v>
      </c>
      <c r="F13" s="165" t="s">
        <v>361</v>
      </c>
      <c r="G13" s="312">
        <v>208</v>
      </c>
    </row>
    <row r="14" spans="1:7" s="32" customFormat="1" ht="13.5" thickBot="1" x14ac:dyDescent="0.25">
      <c r="A14" s="306" t="s">
        <v>705</v>
      </c>
      <c r="B14" s="165" t="s">
        <v>337</v>
      </c>
      <c r="C14" s="309">
        <v>877</v>
      </c>
      <c r="D14" s="164"/>
      <c r="E14" s="306" t="s">
        <v>2502</v>
      </c>
      <c r="F14" s="165" t="s">
        <v>2502</v>
      </c>
      <c r="G14" s="312">
        <v>167</v>
      </c>
    </row>
    <row r="15" spans="1:7" s="32" customFormat="1" x14ac:dyDescent="0.2">
      <c r="A15" s="66"/>
      <c r="B15" s="160" t="s">
        <v>338</v>
      </c>
      <c r="C15" s="310">
        <v>28</v>
      </c>
      <c r="D15" s="164"/>
      <c r="E15" s="306" t="s">
        <v>2504</v>
      </c>
      <c r="F15" s="165" t="s">
        <v>362</v>
      </c>
      <c r="G15" s="312">
        <v>1</v>
      </c>
    </row>
    <row r="16" spans="1:7" s="32" customFormat="1" ht="13.5" thickBot="1" x14ac:dyDescent="0.25">
      <c r="A16" s="160"/>
      <c r="B16" s="160" t="s">
        <v>334</v>
      </c>
      <c r="C16" s="310">
        <v>1</v>
      </c>
      <c r="D16" s="164"/>
      <c r="E16" s="66"/>
      <c r="F16" s="160" t="s">
        <v>346</v>
      </c>
      <c r="G16" s="313">
        <v>1</v>
      </c>
    </row>
    <row r="17" spans="1:7" s="32" customFormat="1" ht="13.5" thickBot="1" x14ac:dyDescent="0.25">
      <c r="A17" s="160"/>
      <c r="B17" s="160" t="s">
        <v>335</v>
      </c>
      <c r="C17" s="310">
        <v>3</v>
      </c>
      <c r="D17" s="164"/>
      <c r="E17" s="306" t="s">
        <v>1290</v>
      </c>
      <c r="F17" s="165" t="s">
        <v>358</v>
      </c>
      <c r="G17" s="312">
        <v>588</v>
      </c>
    </row>
    <row r="18" spans="1:7" s="32" customFormat="1" ht="13.5" thickBot="1" x14ac:dyDescent="0.25">
      <c r="A18" s="306" t="s">
        <v>707</v>
      </c>
      <c r="B18" s="165" t="s">
        <v>2056</v>
      </c>
      <c r="C18" s="309">
        <v>190</v>
      </c>
      <c r="D18" s="164"/>
      <c r="E18" s="66"/>
      <c r="F18" s="160" t="s">
        <v>363</v>
      </c>
      <c r="G18" s="313">
        <v>45</v>
      </c>
    </row>
    <row r="19" spans="1:7" s="32" customFormat="1" ht="13.5" thickBot="1" x14ac:dyDescent="0.25">
      <c r="A19" s="66"/>
      <c r="B19" s="160" t="s">
        <v>336</v>
      </c>
      <c r="C19" s="310">
        <v>262</v>
      </c>
      <c r="D19" s="164"/>
      <c r="E19" s="306" t="s">
        <v>2508</v>
      </c>
      <c r="F19" s="165" t="s">
        <v>364</v>
      </c>
      <c r="G19" s="312">
        <v>679</v>
      </c>
    </row>
    <row r="20" spans="1:7" s="32" customFormat="1" ht="13.5" thickBot="1" x14ac:dyDescent="0.25">
      <c r="A20" s="160"/>
      <c r="B20" s="160" t="s">
        <v>340</v>
      </c>
      <c r="C20" s="310">
        <v>46</v>
      </c>
      <c r="D20" s="164"/>
      <c r="E20" s="306" t="s">
        <v>2509</v>
      </c>
      <c r="F20" s="165" t="s">
        <v>333</v>
      </c>
      <c r="G20" s="312">
        <v>1</v>
      </c>
    </row>
    <row r="21" spans="1:7" s="32" customFormat="1" x14ac:dyDescent="0.2">
      <c r="A21" s="160"/>
      <c r="B21" s="160" t="s">
        <v>331</v>
      </c>
      <c r="C21" s="310">
        <v>63</v>
      </c>
      <c r="D21" s="164"/>
      <c r="E21" s="306" t="s">
        <v>2510</v>
      </c>
      <c r="F21" s="165" t="s">
        <v>365</v>
      </c>
      <c r="G21" s="312">
        <v>892</v>
      </c>
    </row>
    <row r="22" spans="1:7" s="32" customFormat="1" x14ac:dyDescent="0.2">
      <c r="A22" s="160"/>
      <c r="B22" s="160" t="s">
        <v>341</v>
      </c>
      <c r="C22" s="310">
        <v>1</v>
      </c>
      <c r="D22" s="164"/>
      <c r="E22" s="66"/>
      <c r="F22" s="160" t="s">
        <v>359</v>
      </c>
      <c r="G22" s="313">
        <v>21</v>
      </c>
    </row>
    <row r="23" spans="1:7" s="32" customFormat="1" ht="13.5" thickBot="1" x14ac:dyDescent="0.25">
      <c r="A23" s="160"/>
      <c r="B23" s="160" t="s">
        <v>342</v>
      </c>
      <c r="C23" s="310">
        <v>1</v>
      </c>
      <c r="D23" s="164"/>
      <c r="E23" s="160"/>
      <c r="F23" s="160" t="s">
        <v>366</v>
      </c>
      <c r="G23" s="313">
        <v>193</v>
      </c>
    </row>
    <row r="24" spans="1:7" s="32" customFormat="1" x14ac:dyDescent="0.2">
      <c r="A24" s="306" t="s">
        <v>708</v>
      </c>
      <c r="B24" s="165" t="s">
        <v>343</v>
      </c>
      <c r="C24" s="309">
        <v>64</v>
      </c>
      <c r="D24" s="164"/>
      <c r="E24" s="160"/>
      <c r="F24" s="160" t="s">
        <v>367</v>
      </c>
      <c r="G24" s="313">
        <v>162</v>
      </c>
    </row>
    <row r="25" spans="1:7" s="32" customFormat="1" ht="13.5" thickBot="1" x14ac:dyDescent="0.25">
      <c r="A25" s="66"/>
      <c r="B25" s="160" t="s">
        <v>336</v>
      </c>
      <c r="C25" s="310">
        <v>250</v>
      </c>
      <c r="D25" s="164"/>
      <c r="E25" s="160"/>
      <c r="F25" s="160" t="s">
        <v>343</v>
      </c>
      <c r="G25" s="313">
        <v>68</v>
      </c>
    </row>
    <row r="26" spans="1:7" s="32" customFormat="1" ht="13.5" thickBot="1" x14ac:dyDescent="0.25">
      <c r="A26" s="160"/>
      <c r="B26" s="160" t="s">
        <v>2056</v>
      </c>
      <c r="C26" s="310">
        <v>193</v>
      </c>
      <c r="D26" s="164"/>
      <c r="E26" s="306" t="s">
        <v>2511</v>
      </c>
      <c r="F26" s="165" t="s">
        <v>361</v>
      </c>
      <c r="G26" s="312">
        <v>209</v>
      </c>
    </row>
    <row r="27" spans="1:7" s="32" customFormat="1" x14ac:dyDescent="0.2">
      <c r="A27" s="160"/>
      <c r="B27" s="160" t="s">
        <v>344</v>
      </c>
      <c r="C27" s="310">
        <v>230</v>
      </c>
      <c r="D27" s="164"/>
      <c r="E27" s="306" t="s">
        <v>2512</v>
      </c>
      <c r="F27" s="165" t="s">
        <v>349</v>
      </c>
      <c r="G27" s="312">
        <v>176</v>
      </c>
    </row>
    <row r="28" spans="1:7" s="32" customFormat="1" ht="13.5" thickBot="1" x14ac:dyDescent="0.25">
      <c r="A28" s="160"/>
      <c r="B28" s="160" t="s">
        <v>369</v>
      </c>
      <c r="C28" s="310">
        <v>17</v>
      </c>
      <c r="D28" s="164"/>
      <c r="E28" s="66"/>
      <c r="F28" s="160" t="s">
        <v>333</v>
      </c>
      <c r="G28" s="313">
        <v>1</v>
      </c>
    </row>
    <row r="29" spans="1:7" s="32" customFormat="1" ht="12" customHeight="1" x14ac:dyDescent="0.2">
      <c r="A29" s="306" t="s">
        <v>332</v>
      </c>
      <c r="B29" s="165" t="s">
        <v>345</v>
      </c>
      <c r="C29" s="309">
        <v>1142</v>
      </c>
      <c r="D29" s="164"/>
      <c r="E29" s="160"/>
      <c r="F29" s="160" t="s">
        <v>366</v>
      </c>
      <c r="G29" s="313">
        <v>1</v>
      </c>
    </row>
    <row r="30" spans="1:7" s="32" customFormat="1" ht="13.5" thickBot="1" x14ac:dyDescent="0.25">
      <c r="A30" s="66"/>
      <c r="B30" s="160" t="s">
        <v>336</v>
      </c>
      <c r="C30" s="310">
        <v>247</v>
      </c>
      <c r="D30" s="164"/>
      <c r="E30" s="160"/>
      <c r="F30" s="160" t="s">
        <v>368</v>
      </c>
      <c r="G30" s="313">
        <v>16</v>
      </c>
    </row>
    <row r="31" spans="1:7" s="32" customFormat="1" x14ac:dyDescent="0.2">
      <c r="A31" s="160"/>
      <c r="B31" s="160" t="s">
        <v>343</v>
      </c>
      <c r="C31" s="310">
        <v>63</v>
      </c>
      <c r="D31" s="164"/>
      <c r="E31" s="306" t="s">
        <v>2513</v>
      </c>
      <c r="F31" s="165" t="s">
        <v>349</v>
      </c>
      <c r="G31" s="312">
        <v>215</v>
      </c>
    </row>
    <row r="32" spans="1:7" s="32" customFormat="1" x14ac:dyDescent="0.2">
      <c r="A32" s="160"/>
      <c r="B32" s="160" t="s">
        <v>346</v>
      </c>
      <c r="C32" s="310">
        <v>1</v>
      </c>
      <c r="D32" s="164"/>
      <c r="E32" s="66"/>
      <c r="F32" s="160" t="s">
        <v>344</v>
      </c>
      <c r="G32" s="313">
        <v>230</v>
      </c>
    </row>
    <row r="33" spans="1:7" s="32" customFormat="1" ht="13.5" thickBot="1" x14ac:dyDescent="0.25">
      <c r="A33" s="160"/>
      <c r="B33" s="160" t="s">
        <v>347</v>
      </c>
      <c r="C33" s="310">
        <v>1</v>
      </c>
      <c r="D33" s="164"/>
      <c r="E33" s="160"/>
      <c r="F33" s="160" t="s">
        <v>369</v>
      </c>
      <c r="G33" s="313">
        <v>17</v>
      </c>
    </row>
    <row r="34" spans="1:7" s="32" customFormat="1" ht="13.5" thickBot="1" x14ac:dyDescent="0.25">
      <c r="A34" s="306" t="s">
        <v>710</v>
      </c>
      <c r="B34" s="165" t="s">
        <v>348</v>
      </c>
      <c r="C34" s="309">
        <v>555</v>
      </c>
      <c r="D34" s="164"/>
      <c r="E34" s="306" t="s">
        <v>2040</v>
      </c>
      <c r="F34" s="165" t="s">
        <v>370</v>
      </c>
      <c r="G34" s="312">
        <v>1137</v>
      </c>
    </row>
    <row r="35" spans="1:7" s="32" customFormat="1" ht="13.5" thickBot="1" x14ac:dyDescent="0.25">
      <c r="A35" s="306" t="s">
        <v>712</v>
      </c>
      <c r="B35" s="165" t="s">
        <v>349</v>
      </c>
      <c r="C35" s="309">
        <v>312</v>
      </c>
      <c r="D35" s="164"/>
      <c r="E35" s="66"/>
      <c r="F35" s="160" t="s">
        <v>343</v>
      </c>
      <c r="G35" s="313">
        <v>63</v>
      </c>
    </row>
    <row r="36" spans="1:7" s="32" customFormat="1" x14ac:dyDescent="0.2">
      <c r="A36" s="306" t="s">
        <v>713</v>
      </c>
      <c r="B36" s="165" t="s">
        <v>350</v>
      </c>
      <c r="C36" s="309">
        <v>476</v>
      </c>
      <c r="D36" s="164"/>
      <c r="E36" s="160"/>
      <c r="F36" s="160" t="s">
        <v>371</v>
      </c>
      <c r="G36" s="313">
        <v>254</v>
      </c>
    </row>
    <row r="37" spans="1:7" s="32" customFormat="1" ht="13.5" thickBot="1" x14ac:dyDescent="0.25">
      <c r="A37" s="66"/>
      <c r="B37" s="160" t="s">
        <v>351</v>
      </c>
      <c r="C37" s="310">
        <v>38</v>
      </c>
      <c r="D37" s="164"/>
      <c r="E37" s="160"/>
      <c r="F37" s="160" t="s">
        <v>360</v>
      </c>
      <c r="G37" s="313">
        <v>32</v>
      </c>
    </row>
    <row r="38" spans="1:7" s="32" customFormat="1" ht="13.5" thickBot="1" x14ac:dyDescent="0.25">
      <c r="A38" s="160"/>
      <c r="B38" s="160" t="s">
        <v>336</v>
      </c>
      <c r="C38" s="310">
        <v>102</v>
      </c>
      <c r="D38" s="164"/>
      <c r="E38" s="306" t="s">
        <v>2514</v>
      </c>
      <c r="F38" s="165" t="s">
        <v>372</v>
      </c>
      <c r="G38" s="312">
        <v>553</v>
      </c>
    </row>
    <row r="39" spans="1:7" s="32" customFormat="1" ht="13.5" thickBot="1" x14ac:dyDescent="0.25">
      <c r="A39" s="306" t="s">
        <v>714</v>
      </c>
      <c r="B39" s="165" t="s">
        <v>351</v>
      </c>
      <c r="C39" s="309">
        <v>30</v>
      </c>
      <c r="D39" s="164"/>
      <c r="E39" s="306" t="s">
        <v>2516</v>
      </c>
      <c r="F39" s="165" t="s">
        <v>359</v>
      </c>
      <c r="G39" s="312">
        <v>230</v>
      </c>
    </row>
    <row r="40" spans="1:7" s="32" customFormat="1" x14ac:dyDescent="0.2">
      <c r="A40" s="306" t="s">
        <v>715</v>
      </c>
      <c r="B40" s="165" t="s">
        <v>352</v>
      </c>
      <c r="C40" s="309">
        <v>307</v>
      </c>
      <c r="D40" s="164"/>
      <c r="E40" s="306" t="s">
        <v>2517</v>
      </c>
      <c r="F40" s="165" t="s">
        <v>371</v>
      </c>
      <c r="G40" s="312">
        <v>261</v>
      </c>
    </row>
    <row r="41" spans="1:7" s="32" customFormat="1" x14ac:dyDescent="0.2">
      <c r="A41" s="66"/>
      <c r="B41" s="160" t="s">
        <v>340</v>
      </c>
      <c r="C41" s="310">
        <v>47</v>
      </c>
      <c r="D41" s="164"/>
      <c r="E41" s="66"/>
      <c r="F41" s="160" t="s">
        <v>354</v>
      </c>
      <c r="G41" s="313">
        <v>10</v>
      </c>
    </row>
    <row r="42" spans="1:7" s="32" customFormat="1" x14ac:dyDescent="0.2">
      <c r="A42" s="160"/>
      <c r="B42" s="160" t="s">
        <v>353</v>
      </c>
      <c r="C42" s="310">
        <v>51</v>
      </c>
      <c r="D42" s="164"/>
      <c r="E42" s="160"/>
      <c r="F42" s="160" t="s">
        <v>351</v>
      </c>
      <c r="G42" s="313">
        <v>31</v>
      </c>
    </row>
    <row r="43" spans="1:7" s="32" customFormat="1" x14ac:dyDescent="0.2">
      <c r="A43" s="160"/>
      <c r="B43" s="160" t="s">
        <v>354</v>
      </c>
      <c r="C43" s="310">
        <v>6</v>
      </c>
      <c r="D43" s="164"/>
      <c r="E43" s="160"/>
      <c r="F43" s="160" t="s">
        <v>350</v>
      </c>
      <c r="G43" s="313">
        <v>407</v>
      </c>
    </row>
    <row r="44" spans="1:7" s="32" customFormat="1" ht="13.5" thickBot="1" x14ac:dyDescent="0.25">
      <c r="A44" s="160"/>
      <c r="B44" s="160" t="s">
        <v>355</v>
      </c>
      <c r="C44" s="310">
        <v>1</v>
      </c>
      <c r="D44" s="164"/>
      <c r="E44" s="160"/>
      <c r="F44" s="160"/>
      <c r="G44" s="313"/>
    </row>
    <row r="45" spans="1:7" s="32" customFormat="1" ht="13.5" thickBot="1" x14ac:dyDescent="0.25">
      <c r="A45" s="160"/>
      <c r="B45" s="160" t="s">
        <v>346</v>
      </c>
      <c r="C45" s="310">
        <v>1</v>
      </c>
      <c r="D45" s="164"/>
      <c r="E45" s="306" t="s">
        <v>2521</v>
      </c>
      <c r="F45" s="165" t="s">
        <v>358</v>
      </c>
      <c r="G45" s="312">
        <v>179</v>
      </c>
    </row>
    <row r="46" spans="1:7" s="32" customFormat="1" ht="13.5" thickBot="1" x14ac:dyDescent="0.25">
      <c r="A46" s="160"/>
      <c r="B46" s="160" t="s">
        <v>347</v>
      </c>
      <c r="C46" s="310">
        <v>1</v>
      </c>
      <c r="D46" s="164"/>
      <c r="E46" s="306" t="s">
        <v>2522</v>
      </c>
      <c r="F46" s="165" t="s">
        <v>344</v>
      </c>
      <c r="G46" s="312">
        <v>306</v>
      </c>
    </row>
    <row r="47" spans="1:7" s="32" customFormat="1" ht="13.5" thickBot="1" x14ac:dyDescent="0.25">
      <c r="A47" s="306" t="s">
        <v>716</v>
      </c>
      <c r="B47" s="165" t="s">
        <v>356</v>
      </c>
      <c r="C47" s="309">
        <v>8</v>
      </c>
      <c r="D47" s="164"/>
      <c r="E47" s="306" t="s">
        <v>2523</v>
      </c>
      <c r="F47" s="165" t="s">
        <v>373</v>
      </c>
      <c r="G47" s="312">
        <v>1</v>
      </c>
    </row>
    <row r="48" spans="1:7" s="32" customFormat="1" ht="13.5" thickBot="1" x14ac:dyDescent="0.25">
      <c r="A48" s="66"/>
      <c r="B48" s="160" t="s">
        <v>336</v>
      </c>
      <c r="C48" s="310">
        <v>196</v>
      </c>
      <c r="D48" s="164"/>
      <c r="E48" s="306" t="s">
        <v>2524</v>
      </c>
      <c r="F48" s="165" t="s">
        <v>374</v>
      </c>
      <c r="G48" s="312">
        <v>345</v>
      </c>
    </row>
    <row r="49" spans="1:7" s="32" customFormat="1" x14ac:dyDescent="0.2">
      <c r="A49" s="306" t="s">
        <v>718</v>
      </c>
      <c r="B49" s="165" t="s">
        <v>357</v>
      </c>
      <c r="C49" s="309">
        <v>102</v>
      </c>
      <c r="D49" s="164"/>
      <c r="E49" s="66"/>
      <c r="F49" s="160" t="s">
        <v>2502</v>
      </c>
      <c r="G49" s="313">
        <v>161</v>
      </c>
    </row>
    <row r="50" spans="1:7" s="32" customFormat="1" ht="13.5" thickBot="1" x14ac:dyDescent="0.25">
      <c r="A50" s="66"/>
      <c r="B50" s="160" t="s">
        <v>353</v>
      </c>
      <c r="C50" s="310">
        <v>63</v>
      </c>
      <c r="D50" s="164"/>
      <c r="E50" s="160"/>
      <c r="F50" s="160" t="s">
        <v>363</v>
      </c>
      <c r="G50" s="313">
        <v>49</v>
      </c>
    </row>
    <row r="51" spans="1:7" s="32" customFormat="1" ht="13.5" thickBot="1" x14ac:dyDescent="0.25">
      <c r="A51" s="307" t="s">
        <v>719</v>
      </c>
      <c r="B51" s="308" t="s">
        <v>358</v>
      </c>
      <c r="C51" s="311">
        <v>179</v>
      </c>
      <c r="D51" s="164"/>
      <c r="E51" s="307" t="s">
        <v>1291</v>
      </c>
      <c r="F51" s="308" t="s">
        <v>358</v>
      </c>
      <c r="G51" s="314">
        <v>407</v>
      </c>
    </row>
    <row r="52" spans="1:7" s="32" customFormat="1" x14ac:dyDescent="0.2">
      <c r="A52" s="221"/>
      <c r="B52" s="42"/>
      <c r="C52" s="42"/>
      <c r="D52" s="42"/>
      <c r="E52" s="164"/>
      <c r="F52" s="164"/>
      <c r="G52" s="164"/>
    </row>
    <row r="53" spans="1:7" s="32" customFormat="1" x14ac:dyDescent="0.2">
      <c r="A53" s="221"/>
      <c r="B53" s="42"/>
      <c r="C53" s="42"/>
      <c r="D53" s="42"/>
      <c r="E53" s="42"/>
      <c r="F53" s="42"/>
      <c r="G53" s="42"/>
    </row>
    <row r="54" spans="1:7" s="32" customFormat="1" x14ac:dyDescent="0.2">
      <c r="A54" s="42"/>
      <c r="B54" s="42"/>
      <c r="C54" s="42"/>
      <c r="D54" s="42"/>
      <c r="E54" s="42"/>
      <c r="F54" s="42"/>
      <c r="G54" s="42"/>
    </row>
    <row r="55" spans="1:7" s="32" customFormat="1" x14ac:dyDescent="0.2">
      <c r="A55" s="42"/>
      <c r="B55" s="42"/>
      <c r="C55" s="42"/>
      <c r="D55" s="42"/>
      <c r="E55" s="42"/>
      <c r="F55" s="42"/>
      <c r="G55" s="42"/>
    </row>
    <row r="56" spans="1:7" x14ac:dyDescent="0.2">
      <c r="E56" s="42"/>
      <c r="F56" s="42"/>
      <c r="G56" s="42"/>
    </row>
    <row r="181" spans="7:7" x14ac:dyDescent="0.2">
      <c r="G181" s="42"/>
    </row>
    <row r="182" spans="7:7" x14ac:dyDescent="0.2">
      <c r="G182" s="42"/>
    </row>
    <row r="183" spans="7:7" x14ac:dyDescent="0.2">
      <c r="G183" s="42"/>
    </row>
    <row r="184" spans="7:7" x14ac:dyDescent="0.2">
      <c r="G184" s="42"/>
    </row>
    <row r="185" spans="7:7" x14ac:dyDescent="0.2">
      <c r="G185" s="42"/>
    </row>
    <row r="186" spans="7:7" x14ac:dyDescent="0.2">
      <c r="G186" s="42"/>
    </row>
    <row r="187" spans="7:7" x14ac:dyDescent="0.2">
      <c r="G187" s="42"/>
    </row>
    <row r="188" spans="7:7" x14ac:dyDescent="0.2">
      <c r="G188" s="42"/>
    </row>
    <row r="189" spans="7:7" x14ac:dyDescent="0.2">
      <c r="G189" s="42"/>
    </row>
    <row r="190" spans="7:7" x14ac:dyDescent="0.2">
      <c r="G190" s="42"/>
    </row>
    <row r="191" spans="7:7" x14ac:dyDescent="0.2">
      <c r="G191" s="42"/>
    </row>
    <row r="192" spans="7:7" x14ac:dyDescent="0.2">
      <c r="G192" s="42"/>
    </row>
    <row r="193" spans="7:7" x14ac:dyDescent="0.2">
      <c r="G193" s="42"/>
    </row>
    <row r="194" spans="7:7" x14ac:dyDescent="0.2">
      <c r="G194" s="42"/>
    </row>
    <row r="195" spans="7:7" x14ac:dyDescent="0.2">
      <c r="G195" s="42"/>
    </row>
    <row r="196" spans="7:7" x14ac:dyDescent="0.2">
      <c r="G196" s="42"/>
    </row>
    <row r="197" spans="7:7" x14ac:dyDescent="0.2">
      <c r="G197" s="42"/>
    </row>
    <row r="198" spans="7:7" x14ac:dyDescent="0.2">
      <c r="G198" s="42"/>
    </row>
    <row r="199" spans="7:7" x14ac:dyDescent="0.2">
      <c r="G199" s="42"/>
    </row>
    <row r="200" spans="7:7" x14ac:dyDescent="0.2">
      <c r="G200" s="42"/>
    </row>
    <row r="201" spans="7:7" x14ac:dyDescent="0.2">
      <c r="G201" s="42"/>
    </row>
    <row r="202" spans="7:7" x14ac:dyDescent="0.2">
      <c r="G202" s="42"/>
    </row>
    <row r="203" spans="7:7" x14ac:dyDescent="0.2">
      <c r="G203" s="42"/>
    </row>
    <row r="204" spans="7:7" x14ac:dyDescent="0.2">
      <c r="G204" s="42"/>
    </row>
    <row r="205" spans="7:7" x14ac:dyDescent="0.2">
      <c r="G205" s="42"/>
    </row>
    <row r="206" spans="7:7" x14ac:dyDescent="0.2">
      <c r="G206" s="42"/>
    </row>
    <row r="207" spans="7:7" x14ac:dyDescent="0.2">
      <c r="G207" s="42"/>
    </row>
    <row r="208" spans="7:7" x14ac:dyDescent="0.2">
      <c r="G208" s="42"/>
    </row>
    <row r="209" spans="7:7" x14ac:dyDescent="0.2">
      <c r="G209" s="42"/>
    </row>
    <row r="210" spans="7:7" x14ac:dyDescent="0.2">
      <c r="G210" s="42"/>
    </row>
    <row r="211" spans="7:7" x14ac:dyDescent="0.2">
      <c r="G211" s="42"/>
    </row>
    <row r="212" spans="7:7" x14ac:dyDescent="0.2">
      <c r="G212" s="42"/>
    </row>
    <row r="213" spans="7:7" x14ac:dyDescent="0.2">
      <c r="G213" s="42"/>
    </row>
    <row r="214" spans="7:7" x14ac:dyDescent="0.2">
      <c r="G214" s="42"/>
    </row>
    <row r="215" spans="7:7" x14ac:dyDescent="0.2">
      <c r="G215" s="42"/>
    </row>
    <row r="216" spans="7:7" x14ac:dyDescent="0.2">
      <c r="G216" s="42"/>
    </row>
    <row r="217" spans="7:7" x14ac:dyDescent="0.2">
      <c r="G217" s="42"/>
    </row>
    <row r="218" spans="7:7" x14ac:dyDescent="0.2">
      <c r="G218" s="42"/>
    </row>
    <row r="219" spans="7:7" x14ac:dyDescent="0.2">
      <c r="G219" s="42"/>
    </row>
    <row r="220" spans="7:7" x14ac:dyDescent="0.2">
      <c r="G220" s="42"/>
    </row>
    <row r="221" spans="7:7" x14ac:dyDescent="0.2">
      <c r="G221" s="42"/>
    </row>
    <row r="222" spans="7:7" x14ac:dyDescent="0.2">
      <c r="G222" s="42"/>
    </row>
    <row r="223" spans="7:7" x14ac:dyDescent="0.2">
      <c r="G223" s="42"/>
    </row>
    <row r="224" spans="7:7" x14ac:dyDescent="0.2">
      <c r="G224" s="42"/>
    </row>
    <row r="225" spans="7:7" x14ac:dyDescent="0.2">
      <c r="G225" s="42"/>
    </row>
  </sheetData>
  <mergeCells count="8">
    <mergeCell ref="A5:G5"/>
    <mergeCell ref="A6:G6"/>
    <mergeCell ref="F8:F10"/>
    <mergeCell ref="G8:G10"/>
    <mergeCell ref="A8:A10"/>
    <mergeCell ref="B8:B10"/>
    <mergeCell ref="C8:C10"/>
    <mergeCell ref="E8:E10"/>
  </mergeCells>
  <phoneticPr fontId="2" type="noConversion"/>
  <hyperlinks>
    <hyperlink ref="A1" location="ICINDEKILER!A1" display="İçindekiler"/>
    <hyperlink ref="A2" location="CONTENTS!A1" display="Contents"/>
  </hyperlinks>
  <printOptions horizontalCentered="1" verticalCentered="1"/>
  <pageMargins left="0.31" right="0.4" top="0.74" bottom="1.91" header="0.51181102362204722" footer="0.51181102362204722"/>
  <pageSetup paperSize="9" scale="80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showGridLines="0" workbookViewId="0">
      <selection activeCell="A3" sqref="A3"/>
    </sheetView>
  </sheetViews>
  <sheetFormatPr defaultRowHeight="12.75" x14ac:dyDescent="0.2"/>
  <cols>
    <col min="1" max="1" width="25.140625" style="25" bestFit="1" customWidth="1"/>
    <col min="2" max="2" width="6.7109375" style="25" bestFit="1" customWidth="1"/>
    <col min="3" max="3" width="8.140625" style="25" customWidth="1"/>
    <col min="4" max="4" width="8.42578125" style="25" customWidth="1"/>
    <col min="5" max="5" width="9" style="25" bestFit="1" customWidth="1"/>
    <col min="6" max="6" width="8.140625" style="25" bestFit="1" customWidth="1"/>
    <col min="7" max="16384" width="9.140625" style="25"/>
  </cols>
  <sheetData>
    <row r="1" spans="1:14" x14ac:dyDescent="0.2">
      <c r="A1" s="519" t="s">
        <v>185</v>
      </c>
    </row>
    <row r="2" spans="1:14" x14ac:dyDescent="0.2">
      <c r="A2" s="519" t="s">
        <v>2786</v>
      </c>
    </row>
    <row r="3" spans="1:14" x14ac:dyDescent="0.2">
      <c r="A3" s="195" t="s">
        <v>866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196" t="s">
        <v>865</v>
      </c>
    </row>
    <row r="4" spans="1:14" x14ac:dyDescent="0.2">
      <c r="A4" s="19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206"/>
    </row>
    <row r="5" spans="1:14" ht="12.75" customHeight="1" x14ac:dyDescent="0.2">
      <c r="A5" s="733" t="s">
        <v>1463</v>
      </c>
      <c r="B5" s="733"/>
      <c r="C5" s="733"/>
      <c r="D5" s="733"/>
      <c r="E5" s="733"/>
      <c r="F5" s="733"/>
      <c r="G5" s="733"/>
      <c r="H5" s="733"/>
      <c r="I5" s="733"/>
      <c r="J5" s="733"/>
      <c r="K5" s="733"/>
      <c r="L5" s="733"/>
      <c r="M5" s="733"/>
      <c r="N5" s="733"/>
    </row>
    <row r="6" spans="1:14" ht="12.75" customHeight="1" x14ac:dyDescent="0.2">
      <c r="A6" s="734" t="s">
        <v>406</v>
      </c>
      <c r="B6" s="733"/>
      <c r="C6" s="733"/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733"/>
    </row>
    <row r="7" spans="1:14" ht="13.5" thickBot="1" x14ac:dyDescent="0.25">
      <c r="A7" s="42"/>
      <c r="B7" s="42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1:14" x14ac:dyDescent="0.2">
      <c r="A8" s="745" t="s">
        <v>13</v>
      </c>
      <c r="B8" s="755" t="s">
        <v>2418</v>
      </c>
      <c r="C8" s="756"/>
      <c r="D8" s="756"/>
      <c r="E8" s="756"/>
      <c r="F8" s="756"/>
      <c r="G8" s="756"/>
      <c r="H8" s="756"/>
      <c r="I8" s="756"/>
      <c r="J8" s="756"/>
      <c r="K8" s="756"/>
      <c r="L8" s="756"/>
      <c r="M8" s="756"/>
      <c r="N8" s="757"/>
    </row>
    <row r="9" spans="1:14" ht="13.5" thickBot="1" x14ac:dyDescent="0.25">
      <c r="A9" s="754"/>
      <c r="B9" s="758"/>
      <c r="C9" s="759"/>
      <c r="D9" s="759"/>
      <c r="E9" s="759"/>
      <c r="F9" s="759"/>
      <c r="G9" s="759"/>
      <c r="H9" s="759"/>
      <c r="I9" s="759"/>
      <c r="J9" s="759"/>
      <c r="K9" s="759"/>
      <c r="L9" s="759"/>
      <c r="M9" s="759"/>
      <c r="N9" s="760"/>
    </row>
    <row r="10" spans="1:14" ht="13.5" customHeight="1" thickBot="1" x14ac:dyDescent="0.25">
      <c r="A10" s="754"/>
      <c r="B10" s="755" t="s">
        <v>2415</v>
      </c>
      <c r="C10" s="756"/>
      <c r="D10" s="756"/>
      <c r="E10" s="756"/>
      <c r="F10" s="756"/>
      <c r="G10" s="757"/>
      <c r="H10" s="761" t="s">
        <v>2416</v>
      </c>
      <c r="I10" s="762"/>
      <c r="J10" s="762"/>
      <c r="K10" s="762"/>
      <c r="L10" s="762"/>
      <c r="M10" s="763"/>
      <c r="N10" s="764" t="s">
        <v>2417</v>
      </c>
    </row>
    <row r="11" spans="1:14" x14ac:dyDescent="0.2">
      <c r="A11" s="754"/>
      <c r="B11" s="740" t="s">
        <v>2107</v>
      </c>
      <c r="C11" s="740" t="s">
        <v>2108</v>
      </c>
      <c r="D11" s="740" t="s">
        <v>2109</v>
      </c>
      <c r="E11" s="740" t="s">
        <v>2110</v>
      </c>
      <c r="F11" s="740" t="s">
        <v>1591</v>
      </c>
      <c r="G11" s="752" t="s">
        <v>2111</v>
      </c>
      <c r="H11" s="740" t="s">
        <v>2107</v>
      </c>
      <c r="I11" s="740" t="s">
        <v>2108</v>
      </c>
      <c r="J11" s="740" t="s">
        <v>2112</v>
      </c>
      <c r="K11" s="740" t="s">
        <v>2110</v>
      </c>
      <c r="L11" s="740" t="s">
        <v>2113</v>
      </c>
      <c r="M11" s="740" t="s">
        <v>2114</v>
      </c>
      <c r="N11" s="765"/>
    </row>
    <row r="12" spans="1:14" ht="37.5" customHeight="1" thickBot="1" x14ac:dyDescent="0.25">
      <c r="A12" s="746"/>
      <c r="B12" s="741"/>
      <c r="C12" s="741"/>
      <c r="D12" s="741"/>
      <c r="E12" s="741"/>
      <c r="F12" s="741"/>
      <c r="G12" s="753"/>
      <c r="H12" s="741"/>
      <c r="I12" s="741"/>
      <c r="J12" s="741"/>
      <c r="K12" s="741"/>
      <c r="L12" s="741"/>
      <c r="M12" s="741"/>
      <c r="N12" s="766"/>
    </row>
    <row r="13" spans="1:14" x14ac:dyDescent="0.2">
      <c r="A13" s="34" t="s">
        <v>2589</v>
      </c>
      <c r="B13" s="49"/>
      <c r="C13" s="42"/>
      <c r="D13" s="49"/>
      <c r="E13" s="42"/>
      <c r="F13" s="49"/>
      <c r="G13" s="49"/>
      <c r="H13" s="49"/>
      <c r="I13" s="42"/>
      <c r="J13" s="49"/>
      <c r="K13" s="42"/>
      <c r="L13" s="49"/>
      <c r="M13" s="49"/>
      <c r="N13" s="49"/>
    </row>
    <row r="14" spans="1:14" x14ac:dyDescent="0.2">
      <c r="A14" s="35" t="s">
        <v>703</v>
      </c>
      <c r="B14" s="29">
        <v>0</v>
      </c>
      <c r="C14" s="29">
        <v>1</v>
      </c>
      <c r="D14" s="29">
        <v>21</v>
      </c>
      <c r="E14" s="29">
        <v>53</v>
      </c>
      <c r="F14" s="29">
        <v>6</v>
      </c>
      <c r="G14" s="29">
        <f>SUM(B14:F14)</f>
        <v>81</v>
      </c>
      <c r="H14" s="29">
        <v>2</v>
      </c>
      <c r="I14" s="29">
        <v>1</v>
      </c>
      <c r="J14" s="29">
        <v>15</v>
      </c>
      <c r="K14" s="29">
        <v>31</v>
      </c>
      <c r="L14" s="29">
        <v>9</v>
      </c>
      <c r="M14" s="29">
        <f>SUM(H14:L14)</f>
        <v>58</v>
      </c>
      <c r="N14" s="29">
        <f>+M14+G14</f>
        <v>139</v>
      </c>
    </row>
    <row r="15" spans="1:14" x14ac:dyDescent="0.2">
      <c r="A15" s="35" t="s">
        <v>704</v>
      </c>
      <c r="B15" s="29">
        <v>0</v>
      </c>
      <c r="C15" s="29">
        <v>0</v>
      </c>
      <c r="D15" s="29">
        <v>58</v>
      </c>
      <c r="E15" s="29">
        <v>182</v>
      </c>
      <c r="F15" s="29">
        <v>9</v>
      </c>
      <c r="G15" s="29">
        <f t="shared" ref="G15:G70" si="0">SUM(B15:F15)</f>
        <v>249</v>
      </c>
      <c r="H15" s="29">
        <v>3</v>
      </c>
      <c r="I15" s="29">
        <v>2</v>
      </c>
      <c r="J15" s="29">
        <v>36</v>
      </c>
      <c r="K15" s="29">
        <v>209</v>
      </c>
      <c r="L15" s="29">
        <v>20</v>
      </c>
      <c r="M15" s="29">
        <f t="shared" ref="M15:M70" si="1">SUM(H15:L15)</f>
        <v>270</v>
      </c>
      <c r="N15" s="29">
        <f t="shared" ref="N15:N70" si="2">+M15+G15</f>
        <v>519</v>
      </c>
    </row>
    <row r="16" spans="1:14" x14ac:dyDescent="0.2">
      <c r="A16" s="35" t="s">
        <v>705</v>
      </c>
      <c r="B16" s="29">
        <v>1</v>
      </c>
      <c r="C16" s="29">
        <v>0</v>
      </c>
      <c r="D16" s="29">
        <v>54</v>
      </c>
      <c r="E16" s="29">
        <v>218</v>
      </c>
      <c r="F16" s="29">
        <v>14</v>
      </c>
      <c r="G16" s="29">
        <f t="shared" si="0"/>
        <v>287</v>
      </c>
      <c r="H16" s="29">
        <v>8</v>
      </c>
      <c r="I16" s="29">
        <v>5</v>
      </c>
      <c r="J16" s="29">
        <v>53</v>
      </c>
      <c r="K16" s="29">
        <v>221</v>
      </c>
      <c r="L16" s="29">
        <v>15</v>
      </c>
      <c r="M16" s="29">
        <f t="shared" si="1"/>
        <v>302</v>
      </c>
      <c r="N16" s="29">
        <f t="shared" si="2"/>
        <v>589</v>
      </c>
    </row>
    <row r="17" spans="1:14" x14ac:dyDescent="0.2">
      <c r="A17" s="35" t="s">
        <v>706</v>
      </c>
      <c r="B17" s="29">
        <v>0</v>
      </c>
      <c r="C17" s="29">
        <v>0</v>
      </c>
      <c r="D17" s="29">
        <v>34</v>
      </c>
      <c r="E17" s="29">
        <v>58</v>
      </c>
      <c r="F17" s="29">
        <v>1</v>
      </c>
      <c r="G17" s="29">
        <f t="shared" si="0"/>
        <v>93</v>
      </c>
      <c r="H17" s="29">
        <v>2</v>
      </c>
      <c r="I17" s="29">
        <v>1</v>
      </c>
      <c r="J17" s="29">
        <v>33</v>
      </c>
      <c r="K17" s="29">
        <v>60</v>
      </c>
      <c r="L17" s="29">
        <v>7</v>
      </c>
      <c r="M17" s="29">
        <f t="shared" si="1"/>
        <v>103</v>
      </c>
      <c r="N17" s="29">
        <f t="shared" si="2"/>
        <v>196</v>
      </c>
    </row>
    <row r="18" spans="1:14" x14ac:dyDescent="0.2">
      <c r="A18" s="36" t="s">
        <v>707</v>
      </c>
      <c r="B18" s="29">
        <v>1</v>
      </c>
      <c r="C18" s="29">
        <v>0</v>
      </c>
      <c r="D18" s="29">
        <v>26</v>
      </c>
      <c r="E18" s="29">
        <v>51</v>
      </c>
      <c r="F18" s="29">
        <v>6</v>
      </c>
      <c r="G18" s="29">
        <f t="shared" si="0"/>
        <v>84</v>
      </c>
      <c r="H18" s="29">
        <v>4</v>
      </c>
      <c r="I18" s="29">
        <v>2</v>
      </c>
      <c r="J18" s="29">
        <v>23</v>
      </c>
      <c r="K18" s="29">
        <v>22</v>
      </c>
      <c r="L18" s="29">
        <v>6</v>
      </c>
      <c r="M18" s="29">
        <f t="shared" si="1"/>
        <v>57</v>
      </c>
      <c r="N18" s="29">
        <f t="shared" si="2"/>
        <v>141</v>
      </c>
    </row>
    <row r="19" spans="1:14" x14ac:dyDescent="0.2">
      <c r="A19" s="35" t="s">
        <v>708</v>
      </c>
      <c r="B19" s="44">
        <v>0</v>
      </c>
      <c r="C19" s="44">
        <v>0</v>
      </c>
      <c r="D19" s="44">
        <v>57</v>
      </c>
      <c r="E19" s="44">
        <v>167</v>
      </c>
      <c r="F19" s="44">
        <v>2</v>
      </c>
      <c r="G19" s="44">
        <f t="shared" si="0"/>
        <v>226</v>
      </c>
      <c r="H19" s="44">
        <v>0</v>
      </c>
      <c r="I19" s="44">
        <v>8</v>
      </c>
      <c r="J19" s="44">
        <v>28</v>
      </c>
      <c r="K19" s="44">
        <v>166</v>
      </c>
      <c r="L19" s="44">
        <v>9</v>
      </c>
      <c r="M19" s="44">
        <f t="shared" si="1"/>
        <v>211</v>
      </c>
      <c r="N19" s="44">
        <f t="shared" si="2"/>
        <v>437</v>
      </c>
    </row>
    <row r="20" spans="1:14" x14ac:dyDescent="0.2">
      <c r="A20" s="35" t="s">
        <v>284</v>
      </c>
      <c r="B20" s="29">
        <v>1</v>
      </c>
      <c r="C20" s="29">
        <v>0</v>
      </c>
      <c r="D20" s="29">
        <v>36</v>
      </c>
      <c r="E20" s="29">
        <v>118</v>
      </c>
      <c r="F20" s="29">
        <v>13</v>
      </c>
      <c r="G20" s="29">
        <f t="shared" si="0"/>
        <v>168</v>
      </c>
      <c r="H20" s="29">
        <v>6</v>
      </c>
      <c r="I20" s="29">
        <v>4</v>
      </c>
      <c r="J20" s="29">
        <v>24</v>
      </c>
      <c r="K20" s="29">
        <v>144</v>
      </c>
      <c r="L20" s="29">
        <v>14</v>
      </c>
      <c r="M20" s="29">
        <f t="shared" si="1"/>
        <v>192</v>
      </c>
      <c r="N20" s="29">
        <f t="shared" si="2"/>
        <v>360</v>
      </c>
    </row>
    <row r="21" spans="1:14" x14ac:dyDescent="0.2">
      <c r="A21" s="35" t="s">
        <v>709</v>
      </c>
      <c r="B21" s="29">
        <v>0</v>
      </c>
      <c r="C21" s="29">
        <v>0</v>
      </c>
      <c r="D21" s="29">
        <v>0</v>
      </c>
      <c r="E21" s="29">
        <v>1</v>
      </c>
      <c r="F21" s="29">
        <v>0</v>
      </c>
      <c r="G21" s="29">
        <f t="shared" si="0"/>
        <v>1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f t="shared" si="1"/>
        <v>0</v>
      </c>
      <c r="N21" s="29">
        <f t="shared" si="2"/>
        <v>1</v>
      </c>
    </row>
    <row r="22" spans="1:14" x14ac:dyDescent="0.2">
      <c r="A22" s="35" t="s">
        <v>710</v>
      </c>
      <c r="B22" s="29">
        <v>1</v>
      </c>
      <c r="C22" s="29">
        <v>1</v>
      </c>
      <c r="D22" s="29">
        <v>24</v>
      </c>
      <c r="E22" s="29">
        <v>28</v>
      </c>
      <c r="F22" s="29">
        <v>3</v>
      </c>
      <c r="G22" s="29">
        <f t="shared" si="0"/>
        <v>57</v>
      </c>
      <c r="H22" s="29">
        <v>2</v>
      </c>
      <c r="I22" s="29">
        <v>3</v>
      </c>
      <c r="J22" s="29">
        <v>23</v>
      </c>
      <c r="K22" s="29">
        <v>36</v>
      </c>
      <c r="L22" s="29">
        <v>0</v>
      </c>
      <c r="M22" s="29">
        <f t="shared" si="1"/>
        <v>64</v>
      </c>
      <c r="N22" s="29">
        <f t="shared" si="2"/>
        <v>121</v>
      </c>
    </row>
    <row r="23" spans="1:14" x14ac:dyDescent="0.2">
      <c r="A23" s="35" t="s">
        <v>711</v>
      </c>
      <c r="B23" s="45">
        <v>0</v>
      </c>
      <c r="C23" s="45">
        <v>0</v>
      </c>
      <c r="D23" s="45">
        <v>1</v>
      </c>
      <c r="E23" s="45">
        <v>2</v>
      </c>
      <c r="F23" s="45">
        <v>0</v>
      </c>
      <c r="G23" s="45">
        <f t="shared" si="0"/>
        <v>3</v>
      </c>
      <c r="H23" s="45">
        <v>0</v>
      </c>
      <c r="I23" s="45">
        <v>0</v>
      </c>
      <c r="J23" s="45">
        <v>1</v>
      </c>
      <c r="K23" s="45">
        <v>5</v>
      </c>
      <c r="L23" s="45">
        <v>1</v>
      </c>
      <c r="M23" s="45">
        <f t="shared" si="1"/>
        <v>7</v>
      </c>
      <c r="N23" s="45">
        <f t="shared" si="2"/>
        <v>10</v>
      </c>
    </row>
    <row r="24" spans="1:14" x14ac:dyDescent="0.2">
      <c r="A24" s="37" t="s">
        <v>285</v>
      </c>
      <c r="B24" s="29">
        <v>0</v>
      </c>
      <c r="C24" s="29">
        <v>1</v>
      </c>
      <c r="D24" s="29">
        <v>83</v>
      </c>
      <c r="E24" s="29">
        <v>131</v>
      </c>
      <c r="F24" s="29">
        <v>3</v>
      </c>
      <c r="G24" s="29">
        <f t="shared" si="0"/>
        <v>218</v>
      </c>
      <c r="H24" s="29">
        <v>6</v>
      </c>
      <c r="I24" s="29">
        <v>5</v>
      </c>
      <c r="J24" s="29">
        <v>49</v>
      </c>
      <c r="K24" s="29">
        <v>106</v>
      </c>
      <c r="L24" s="29">
        <v>2</v>
      </c>
      <c r="M24" s="29">
        <f t="shared" si="1"/>
        <v>168</v>
      </c>
      <c r="N24" s="29">
        <f t="shared" si="2"/>
        <v>386</v>
      </c>
    </row>
    <row r="25" spans="1:14" x14ac:dyDescent="0.2">
      <c r="A25" s="35" t="s">
        <v>712</v>
      </c>
      <c r="B25" s="29">
        <v>0</v>
      </c>
      <c r="C25" s="29">
        <v>0</v>
      </c>
      <c r="D25" s="29">
        <v>37</v>
      </c>
      <c r="E25" s="29">
        <v>85</v>
      </c>
      <c r="F25" s="29">
        <v>3</v>
      </c>
      <c r="G25" s="29">
        <f t="shared" si="0"/>
        <v>125</v>
      </c>
      <c r="H25" s="29">
        <v>0</v>
      </c>
      <c r="I25" s="29">
        <v>1</v>
      </c>
      <c r="J25" s="29">
        <v>29</v>
      </c>
      <c r="K25" s="29">
        <v>74</v>
      </c>
      <c r="L25" s="29">
        <v>5</v>
      </c>
      <c r="M25" s="29">
        <f t="shared" si="1"/>
        <v>109</v>
      </c>
      <c r="N25" s="29">
        <f t="shared" si="2"/>
        <v>234</v>
      </c>
    </row>
    <row r="26" spans="1:14" x14ac:dyDescent="0.2">
      <c r="A26" s="35" t="s">
        <v>713</v>
      </c>
      <c r="B26" s="29">
        <v>0</v>
      </c>
      <c r="C26" s="29">
        <v>0</v>
      </c>
      <c r="D26" s="29">
        <v>8</v>
      </c>
      <c r="E26" s="29">
        <v>97</v>
      </c>
      <c r="F26" s="29">
        <v>8</v>
      </c>
      <c r="G26" s="29">
        <f t="shared" si="0"/>
        <v>113</v>
      </c>
      <c r="H26" s="29">
        <v>2</v>
      </c>
      <c r="I26" s="29">
        <v>0</v>
      </c>
      <c r="J26" s="29">
        <v>18</v>
      </c>
      <c r="K26" s="29">
        <v>61</v>
      </c>
      <c r="L26" s="29">
        <v>8</v>
      </c>
      <c r="M26" s="29">
        <f t="shared" si="1"/>
        <v>89</v>
      </c>
      <c r="N26" s="29">
        <f t="shared" si="2"/>
        <v>202</v>
      </c>
    </row>
    <row r="27" spans="1:14" x14ac:dyDescent="0.2">
      <c r="A27" s="35" t="s">
        <v>714</v>
      </c>
      <c r="B27" s="29">
        <v>1</v>
      </c>
      <c r="C27" s="29">
        <v>0</v>
      </c>
      <c r="D27" s="29">
        <v>21</v>
      </c>
      <c r="E27" s="29">
        <v>18</v>
      </c>
      <c r="F27" s="29">
        <v>2</v>
      </c>
      <c r="G27" s="29">
        <f t="shared" si="0"/>
        <v>42</v>
      </c>
      <c r="H27" s="29">
        <v>2</v>
      </c>
      <c r="I27" s="29">
        <v>2</v>
      </c>
      <c r="J27" s="29">
        <v>14</v>
      </c>
      <c r="K27" s="29">
        <v>30</v>
      </c>
      <c r="L27" s="29">
        <v>5</v>
      </c>
      <c r="M27" s="29">
        <f t="shared" si="1"/>
        <v>53</v>
      </c>
      <c r="N27" s="29">
        <f t="shared" si="2"/>
        <v>95</v>
      </c>
    </row>
    <row r="28" spans="1:14" x14ac:dyDescent="0.2">
      <c r="A28" s="36" t="s">
        <v>715</v>
      </c>
      <c r="B28" s="29">
        <v>0</v>
      </c>
      <c r="C28" s="29">
        <v>1</v>
      </c>
      <c r="D28" s="29">
        <v>37</v>
      </c>
      <c r="E28" s="29">
        <v>95</v>
      </c>
      <c r="F28" s="29">
        <v>5</v>
      </c>
      <c r="G28" s="29">
        <f t="shared" si="0"/>
        <v>138</v>
      </c>
      <c r="H28" s="29">
        <v>4</v>
      </c>
      <c r="I28" s="29">
        <v>5</v>
      </c>
      <c r="J28" s="29">
        <v>38</v>
      </c>
      <c r="K28" s="29">
        <v>135</v>
      </c>
      <c r="L28" s="29">
        <v>15</v>
      </c>
      <c r="M28" s="29">
        <f t="shared" si="1"/>
        <v>197</v>
      </c>
      <c r="N28" s="29">
        <f t="shared" si="2"/>
        <v>335</v>
      </c>
    </row>
    <row r="29" spans="1:14" x14ac:dyDescent="0.2">
      <c r="A29" s="35" t="s">
        <v>716</v>
      </c>
      <c r="B29" s="44">
        <v>1</v>
      </c>
      <c r="C29" s="44">
        <v>0</v>
      </c>
      <c r="D29" s="44">
        <v>14</v>
      </c>
      <c r="E29" s="44">
        <v>55</v>
      </c>
      <c r="F29" s="44">
        <v>1</v>
      </c>
      <c r="G29" s="44">
        <f t="shared" si="0"/>
        <v>71</v>
      </c>
      <c r="H29" s="44">
        <v>7</v>
      </c>
      <c r="I29" s="44">
        <v>4</v>
      </c>
      <c r="J29" s="44">
        <v>26</v>
      </c>
      <c r="K29" s="44">
        <v>91</v>
      </c>
      <c r="L29" s="44">
        <v>6</v>
      </c>
      <c r="M29" s="44">
        <f t="shared" si="1"/>
        <v>134</v>
      </c>
      <c r="N29" s="44">
        <f t="shared" si="2"/>
        <v>205</v>
      </c>
    </row>
    <row r="30" spans="1:14" x14ac:dyDescent="0.2">
      <c r="A30" s="35" t="s">
        <v>286</v>
      </c>
      <c r="B30" s="29">
        <v>1</v>
      </c>
      <c r="C30" s="29">
        <v>1</v>
      </c>
      <c r="D30" s="29">
        <v>23</v>
      </c>
      <c r="E30" s="29">
        <v>24</v>
      </c>
      <c r="F30" s="29">
        <v>2</v>
      </c>
      <c r="G30" s="29">
        <f t="shared" si="0"/>
        <v>51</v>
      </c>
      <c r="H30" s="29">
        <v>9</v>
      </c>
      <c r="I30" s="29">
        <v>3</v>
      </c>
      <c r="J30" s="29">
        <v>26</v>
      </c>
      <c r="K30" s="29">
        <v>57</v>
      </c>
      <c r="L30" s="29">
        <v>2</v>
      </c>
      <c r="M30" s="29">
        <f t="shared" si="1"/>
        <v>97</v>
      </c>
      <c r="N30" s="29">
        <f t="shared" si="2"/>
        <v>148</v>
      </c>
    </row>
    <row r="31" spans="1:14" x14ac:dyDescent="0.2">
      <c r="A31" s="35" t="s">
        <v>717</v>
      </c>
      <c r="B31" s="29">
        <v>1</v>
      </c>
      <c r="C31" s="29">
        <v>0</v>
      </c>
      <c r="D31" s="29">
        <v>31</v>
      </c>
      <c r="E31" s="29">
        <v>19</v>
      </c>
      <c r="F31" s="29">
        <v>1</v>
      </c>
      <c r="G31" s="29">
        <f t="shared" si="0"/>
        <v>52</v>
      </c>
      <c r="H31" s="29">
        <v>4</v>
      </c>
      <c r="I31" s="29">
        <v>2</v>
      </c>
      <c r="J31" s="29">
        <v>21</v>
      </c>
      <c r="K31" s="29">
        <v>38</v>
      </c>
      <c r="L31" s="29">
        <v>0</v>
      </c>
      <c r="M31" s="29">
        <f t="shared" si="1"/>
        <v>65</v>
      </c>
      <c r="N31" s="29">
        <f t="shared" si="2"/>
        <v>117</v>
      </c>
    </row>
    <row r="32" spans="1:14" x14ac:dyDescent="0.2">
      <c r="A32" s="35" t="s">
        <v>718</v>
      </c>
      <c r="B32" s="29">
        <v>0</v>
      </c>
      <c r="C32" s="29">
        <v>0</v>
      </c>
      <c r="D32" s="29">
        <v>13</v>
      </c>
      <c r="E32" s="29">
        <v>22</v>
      </c>
      <c r="F32" s="29">
        <v>1</v>
      </c>
      <c r="G32" s="29">
        <f t="shared" si="0"/>
        <v>36</v>
      </c>
      <c r="H32" s="29">
        <v>3</v>
      </c>
      <c r="I32" s="29">
        <v>1</v>
      </c>
      <c r="J32" s="29">
        <v>25</v>
      </c>
      <c r="K32" s="29">
        <v>55</v>
      </c>
      <c r="L32" s="29">
        <v>4</v>
      </c>
      <c r="M32" s="29">
        <f t="shared" si="1"/>
        <v>88</v>
      </c>
      <c r="N32" s="29">
        <f t="shared" si="2"/>
        <v>124</v>
      </c>
    </row>
    <row r="33" spans="1:14" x14ac:dyDescent="0.2">
      <c r="A33" s="35" t="s">
        <v>719</v>
      </c>
      <c r="B33" s="45">
        <v>0</v>
      </c>
      <c r="C33" s="45">
        <v>1</v>
      </c>
      <c r="D33" s="45">
        <v>61</v>
      </c>
      <c r="E33" s="45">
        <v>235</v>
      </c>
      <c r="F33" s="45">
        <v>16</v>
      </c>
      <c r="G33" s="45">
        <f t="shared" si="0"/>
        <v>313</v>
      </c>
      <c r="H33" s="45">
        <v>7</v>
      </c>
      <c r="I33" s="45">
        <v>3</v>
      </c>
      <c r="J33" s="45">
        <v>37</v>
      </c>
      <c r="K33" s="45">
        <v>195</v>
      </c>
      <c r="L33" s="45">
        <v>16</v>
      </c>
      <c r="M33" s="45">
        <f t="shared" si="1"/>
        <v>258</v>
      </c>
      <c r="N33" s="45">
        <f t="shared" si="2"/>
        <v>571</v>
      </c>
    </row>
    <row r="34" spans="1:14" x14ac:dyDescent="0.2">
      <c r="A34" s="37" t="s">
        <v>720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f t="shared" si="0"/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f t="shared" si="1"/>
        <v>0</v>
      </c>
      <c r="N34" s="29">
        <f t="shared" si="2"/>
        <v>0</v>
      </c>
    </row>
    <row r="35" spans="1:14" x14ac:dyDescent="0.2">
      <c r="A35" s="35" t="s">
        <v>721</v>
      </c>
      <c r="B35" s="29">
        <v>0</v>
      </c>
      <c r="C35" s="29">
        <v>0</v>
      </c>
      <c r="D35" s="29">
        <v>1</v>
      </c>
      <c r="E35" s="29">
        <v>2</v>
      </c>
      <c r="F35" s="29">
        <v>0</v>
      </c>
      <c r="G35" s="29">
        <f t="shared" si="0"/>
        <v>3</v>
      </c>
      <c r="H35" s="29">
        <v>1</v>
      </c>
      <c r="I35" s="29">
        <v>0</v>
      </c>
      <c r="J35" s="29">
        <v>0</v>
      </c>
      <c r="K35" s="29">
        <v>0</v>
      </c>
      <c r="L35" s="29">
        <v>1</v>
      </c>
      <c r="M35" s="29">
        <f t="shared" si="1"/>
        <v>2</v>
      </c>
      <c r="N35" s="29">
        <f t="shared" si="2"/>
        <v>5</v>
      </c>
    </row>
    <row r="36" spans="1:14" x14ac:dyDescent="0.2">
      <c r="A36" s="35" t="s">
        <v>722</v>
      </c>
      <c r="B36" s="29">
        <v>5</v>
      </c>
      <c r="C36" s="29">
        <v>3</v>
      </c>
      <c r="D36" s="29">
        <v>19</v>
      </c>
      <c r="E36" s="29">
        <v>65</v>
      </c>
      <c r="F36" s="29">
        <v>5</v>
      </c>
      <c r="G36" s="29">
        <f t="shared" si="0"/>
        <v>97</v>
      </c>
      <c r="H36" s="29">
        <v>0</v>
      </c>
      <c r="I36" s="29">
        <v>0</v>
      </c>
      <c r="J36" s="29">
        <v>29</v>
      </c>
      <c r="K36" s="29">
        <v>71</v>
      </c>
      <c r="L36" s="29">
        <v>7</v>
      </c>
      <c r="M36" s="29">
        <f t="shared" si="1"/>
        <v>107</v>
      </c>
      <c r="N36" s="29">
        <f t="shared" si="2"/>
        <v>204</v>
      </c>
    </row>
    <row r="37" spans="1:14" x14ac:dyDescent="0.2">
      <c r="A37" s="35" t="s">
        <v>2500</v>
      </c>
      <c r="B37" s="29">
        <v>0</v>
      </c>
      <c r="C37" s="29">
        <v>0</v>
      </c>
      <c r="D37" s="29">
        <v>3</v>
      </c>
      <c r="E37" s="29">
        <v>0</v>
      </c>
      <c r="F37" s="29">
        <v>0</v>
      </c>
      <c r="G37" s="29">
        <f t="shared" si="0"/>
        <v>3</v>
      </c>
      <c r="H37" s="29">
        <v>0</v>
      </c>
      <c r="I37" s="29">
        <v>0</v>
      </c>
      <c r="J37" s="29">
        <v>1</v>
      </c>
      <c r="K37" s="29">
        <v>0</v>
      </c>
      <c r="L37" s="29">
        <v>0</v>
      </c>
      <c r="M37" s="29">
        <f t="shared" si="1"/>
        <v>1</v>
      </c>
      <c r="N37" s="29">
        <f t="shared" si="2"/>
        <v>4</v>
      </c>
    </row>
    <row r="38" spans="1:14" x14ac:dyDescent="0.2">
      <c r="A38" s="36" t="s">
        <v>2501</v>
      </c>
      <c r="B38" s="29">
        <v>1</v>
      </c>
      <c r="C38" s="29">
        <v>2</v>
      </c>
      <c r="D38" s="29">
        <v>34</v>
      </c>
      <c r="E38" s="29">
        <v>54</v>
      </c>
      <c r="F38" s="29">
        <v>1</v>
      </c>
      <c r="G38" s="29">
        <f t="shared" si="0"/>
        <v>92</v>
      </c>
      <c r="H38" s="29">
        <v>3</v>
      </c>
      <c r="I38" s="29">
        <v>4</v>
      </c>
      <c r="J38" s="29">
        <v>29</v>
      </c>
      <c r="K38" s="29">
        <v>53</v>
      </c>
      <c r="L38" s="29">
        <v>1</v>
      </c>
      <c r="M38" s="29">
        <f t="shared" si="1"/>
        <v>90</v>
      </c>
      <c r="N38" s="29">
        <f t="shared" si="2"/>
        <v>182</v>
      </c>
    </row>
    <row r="39" spans="1:14" x14ac:dyDescent="0.2">
      <c r="A39" s="35" t="s">
        <v>2502</v>
      </c>
      <c r="B39" s="44">
        <v>0</v>
      </c>
      <c r="C39" s="44">
        <v>0</v>
      </c>
      <c r="D39" s="44">
        <v>8</v>
      </c>
      <c r="E39" s="44">
        <v>35</v>
      </c>
      <c r="F39" s="44">
        <v>3</v>
      </c>
      <c r="G39" s="44">
        <f t="shared" si="0"/>
        <v>46</v>
      </c>
      <c r="H39" s="44">
        <v>0</v>
      </c>
      <c r="I39" s="44">
        <v>0</v>
      </c>
      <c r="J39" s="44">
        <v>5</v>
      </c>
      <c r="K39" s="44">
        <v>24</v>
      </c>
      <c r="L39" s="44">
        <v>4</v>
      </c>
      <c r="M39" s="44">
        <f t="shared" si="1"/>
        <v>33</v>
      </c>
      <c r="N39" s="44">
        <f t="shared" si="2"/>
        <v>79</v>
      </c>
    </row>
    <row r="40" spans="1:14" x14ac:dyDescent="0.2">
      <c r="A40" s="35" t="s">
        <v>2503</v>
      </c>
      <c r="B40" s="29">
        <v>0</v>
      </c>
      <c r="C40" s="29">
        <v>0</v>
      </c>
      <c r="D40" s="29">
        <v>3</v>
      </c>
      <c r="E40" s="29">
        <v>3</v>
      </c>
      <c r="F40" s="29">
        <v>1</v>
      </c>
      <c r="G40" s="29">
        <f t="shared" si="0"/>
        <v>7</v>
      </c>
      <c r="H40" s="29">
        <v>0</v>
      </c>
      <c r="I40" s="29">
        <v>0</v>
      </c>
      <c r="J40" s="29">
        <v>2</v>
      </c>
      <c r="K40" s="29">
        <v>3</v>
      </c>
      <c r="L40" s="29">
        <v>0</v>
      </c>
      <c r="M40" s="29">
        <f t="shared" si="1"/>
        <v>5</v>
      </c>
      <c r="N40" s="29">
        <f t="shared" si="2"/>
        <v>12</v>
      </c>
    </row>
    <row r="41" spans="1:14" x14ac:dyDescent="0.2">
      <c r="A41" s="35" t="s">
        <v>2504</v>
      </c>
      <c r="B41" s="29">
        <v>0</v>
      </c>
      <c r="C41" s="29">
        <v>0</v>
      </c>
      <c r="D41" s="29">
        <v>6</v>
      </c>
      <c r="E41" s="29">
        <v>7</v>
      </c>
      <c r="F41" s="29">
        <v>1</v>
      </c>
      <c r="G41" s="29">
        <f t="shared" si="0"/>
        <v>14</v>
      </c>
      <c r="H41" s="29">
        <v>0</v>
      </c>
      <c r="I41" s="29">
        <v>0</v>
      </c>
      <c r="J41" s="29">
        <v>3</v>
      </c>
      <c r="K41" s="29">
        <v>5</v>
      </c>
      <c r="L41" s="29">
        <v>0</v>
      </c>
      <c r="M41" s="29">
        <f t="shared" si="1"/>
        <v>8</v>
      </c>
      <c r="N41" s="29">
        <f t="shared" si="2"/>
        <v>22</v>
      </c>
    </row>
    <row r="42" spans="1:14" x14ac:dyDescent="0.2">
      <c r="A42" s="35" t="s">
        <v>2505</v>
      </c>
      <c r="B42" s="29">
        <v>0</v>
      </c>
      <c r="C42" s="29">
        <v>0</v>
      </c>
      <c r="D42" s="29">
        <v>1</v>
      </c>
      <c r="E42" s="29">
        <v>2</v>
      </c>
      <c r="F42" s="29">
        <v>0</v>
      </c>
      <c r="G42" s="29">
        <f t="shared" si="0"/>
        <v>3</v>
      </c>
      <c r="H42" s="29">
        <v>0</v>
      </c>
      <c r="I42" s="29">
        <v>0</v>
      </c>
      <c r="J42" s="29">
        <v>1</v>
      </c>
      <c r="K42" s="29">
        <v>3</v>
      </c>
      <c r="L42" s="29">
        <v>0</v>
      </c>
      <c r="M42" s="29">
        <f t="shared" si="1"/>
        <v>4</v>
      </c>
      <c r="N42" s="29">
        <f t="shared" si="2"/>
        <v>7</v>
      </c>
    </row>
    <row r="43" spans="1:14" x14ac:dyDescent="0.2">
      <c r="A43" s="35" t="s">
        <v>2506</v>
      </c>
      <c r="B43" s="29">
        <v>2</v>
      </c>
      <c r="C43" s="29">
        <v>1</v>
      </c>
      <c r="D43" s="29">
        <v>28</v>
      </c>
      <c r="E43" s="29">
        <v>61</v>
      </c>
      <c r="F43" s="29">
        <v>3</v>
      </c>
      <c r="G43" s="29">
        <f t="shared" si="0"/>
        <v>95</v>
      </c>
      <c r="H43" s="29">
        <v>3</v>
      </c>
      <c r="I43" s="29">
        <v>1</v>
      </c>
      <c r="J43" s="29">
        <v>31</v>
      </c>
      <c r="K43" s="29">
        <v>68</v>
      </c>
      <c r="L43" s="29">
        <v>0</v>
      </c>
      <c r="M43" s="29">
        <f t="shared" si="1"/>
        <v>103</v>
      </c>
      <c r="N43" s="29">
        <f t="shared" si="2"/>
        <v>198</v>
      </c>
    </row>
    <row r="44" spans="1:14" x14ac:dyDescent="0.2">
      <c r="A44" s="35" t="s">
        <v>1290</v>
      </c>
      <c r="B44" s="45">
        <v>0</v>
      </c>
      <c r="C44" s="45">
        <v>0</v>
      </c>
      <c r="D44" s="45">
        <v>68</v>
      </c>
      <c r="E44" s="45">
        <v>215</v>
      </c>
      <c r="F44" s="45">
        <v>6</v>
      </c>
      <c r="G44" s="45">
        <f t="shared" si="0"/>
        <v>289</v>
      </c>
      <c r="H44" s="45">
        <v>8</v>
      </c>
      <c r="I44" s="45">
        <v>4</v>
      </c>
      <c r="J44" s="45">
        <v>49</v>
      </c>
      <c r="K44" s="45">
        <v>159</v>
      </c>
      <c r="L44" s="45">
        <v>16</v>
      </c>
      <c r="M44" s="45">
        <f t="shared" si="1"/>
        <v>236</v>
      </c>
      <c r="N44" s="45">
        <f t="shared" si="2"/>
        <v>525</v>
      </c>
    </row>
    <row r="45" spans="1:14" x14ac:dyDescent="0.2">
      <c r="A45" s="38" t="s">
        <v>289</v>
      </c>
      <c r="B45" s="28">
        <f>SUM(B14:B44)</f>
        <v>16</v>
      </c>
      <c r="C45" s="28">
        <f t="shared" ref="C45:N45" si="3">SUM(C14:C44)</f>
        <v>12</v>
      </c>
      <c r="D45" s="28">
        <f t="shared" si="3"/>
        <v>810</v>
      </c>
      <c r="E45" s="28">
        <f t="shared" si="3"/>
        <v>2103</v>
      </c>
      <c r="F45" s="28">
        <f t="shared" si="3"/>
        <v>116</v>
      </c>
      <c r="G45" s="28">
        <f t="shared" si="3"/>
        <v>3057</v>
      </c>
      <c r="H45" s="28">
        <f t="shared" si="3"/>
        <v>86</v>
      </c>
      <c r="I45" s="28">
        <f t="shared" si="3"/>
        <v>61</v>
      </c>
      <c r="J45" s="28">
        <f t="shared" si="3"/>
        <v>669</v>
      </c>
      <c r="K45" s="28">
        <f t="shared" si="3"/>
        <v>2122</v>
      </c>
      <c r="L45" s="28">
        <f t="shared" si="3"/>
        <v>173</v>
      </c>
      <c r="M45" s="28">
        <f t="shared" si="3"/>
        <v>3111</v>
      </c>
      <c r="N45" s="28">
        <f t="shared" si="3"/>
        <v>6168</v>
      </c>
    </row>
    <row r="46" spans="1:14" x14ac:dyDescent="0.2">
      <c r="A46" s="35" t="s">
        <v>2507</v>
      </c>
      <c r="B46" s="44">
        <v>2</v>
      </c>
      <c r="C46" s="44">
        <v>1</v>
      </c>
      <c r="D46" s="44">
        <v>18</v>
      </c>
      <c r="E46" s="44">
        <v>59</v>
      </c>
      <c r="F46" s="44">
        <v>3</v>
      </c>
      <c r="G46" s="44">
        <f t="shared" si="0"/>
        <v>83</v>
      </c>
      <c r="H46" s="44">
        <v>4</v>
      </c>
      <c r="I46" s="44">
        <v>5</v>
      </c>
      <c r="J46" s="44">
        <v>25</v>
      </c>
      <c r="K46" s="44">
        <v>19</v>
      </c>
      <c r="L46" s="44">
        <v>2</v>
      </c>
      <c r="M46" s="44">
        <f t="shared" si="1"/>
        <v>55</v>
      </c>
      <c r="N46" s="44">
        <f t="shared" si="2"/>
        <v>138</v>
      </c>
    </row>
    <row r="47" spans="1:14" x14ac:dyDescent="0.2">
      <c r="A47" s="35" t="s">
        <v>2508</v>
      </c>
      <c r="B47" s="29">
        <v>0</v>
      </c>
      <c r="C47" s="29">
        <v>0</v>
      </c>
      <c r="D47" s="29">
        <v>8</v>
      </c>
      <c r="E47" s="29">
        <v>95</v>
      </c>
      <c r="F47" s="29">
        <v>14</v>
      </c>
      <c r="G47" s="29">
        <f t="shared" si="0"/>
        <v>117</v>
      </c>
      <c r="H47" s="29">
        <v>0</v>
      </c>
      <c r="I47" s="29">
        <v>1</v>
      </c>
      <c r="J47" s="29">
        <v>8</v>
      </c>
      <c r="K47" s="29">
        <v>62</v>
      </c>
      <c r="L47" s="29">
        <v>13</v>
      </c>
      <c r="M47" s="29">
        <f t="shared" si="1"/>
        <v>84</v>
      </c>
      <c r="N47" s="29">
        <f t="shared" si="2"/>
        <v>201</v>
      </c>
    </row>
    <row r="48" spans="1:14" x14ac:dyDescent="0.2">
      <c r="A48" s="35" t="s">
        <v>2509</v>
      </c>
      <c r="B48" s="29">
        <v>3</v>
      </c>
      <c r="C48" s="29">
        <v>1</v>
      </c>
      <c r="D48" s="29">
        <v>19</v>
      </c>
      <c r="E48" s="29">
        <v>36</v>
      </c>
      <c r="F48" s="29">
        <v>8</v>
      </c>
      <c r="G48" s="29">
        <f t="shared" si="0"/>
        <v>67</v>
      </c>
      <c r="H48" s="29">
        <v>2</v>
      </c>
      <c r="I48" s="29">
        <v>7</v>
      </c>
      <c r="J48" s="29">
        <v>18</v>
      </c>
      <c r="K48" s="29">
        <v>13</v>
      </c>
      <c r="L48" s="29">
        <v>3</v>
      </c>
      <c r="M48" s="29">
        <f t="shared" si="1"/>
        <v>43</v>
      </c>
      <c r="N48" s="29">
        <f t="shared" si="2"/>
        <v>110</v>
      </c>
    </row>
    <row r="49" spans="1:14" x14ac:dyDescent="0.2">
      <c r="A49" s="35" t="s">
        <v>2510</v>
      </c>
      <c r="B49" s="29">
        <v>1</v>
      </c>
      <c r="C49" s="29">
        <v>0</v>
      </c>
      <c r="D49" s="29">
        <v>32</v>
      </c>
      <c r="E49" s="29">
        <v>95</v>
      </c>
      <c r="F49" s="29">
        <v>16</v>
      </c>
      <c r="G49" s="29">
        <f t="shared" si="0"/>
        <v>144</v>
      </c>
      <c r="H49" s="29">
        <v>7</v>
      </c>
      <c r="I49" s="29">
        <v>10</v>
      </c>
      <c r="J49" s="29">
        <v>32</v>
      </c>
      <c r="K49" s="29">
        <v>73</v>
      </c>
      <c r="L49" s="29">
        <v>7</v>
      </c>
      <c r="M49" s="29">
        <f t="shared" si="1"/>
        <v>129</v>
      </c>
      <c r="N49" s="29">
        <f t="shared" si="2"/>
        <v>273</v>
      </c>
    </row>
    <row r="50" spans="1:14" x14ac:dyDescent="0.2">
      <c r="A50" s="35" t="s">
        <v>2511</v>
      </c>
      <c r="B50" s="45">
        <v>2</v>
      </c>
      <c r="C50" s="45">
        <v>0</v>
      </c>
      <c r="D50" s="45">
        <v>15</v>
      </c>
      <c r="E50" s="45">
        <v>54</v>
      </c>
      <c r="F50" s="45">
        <v>5</v>
      </c>
      <c r="G50" s="45">
        <f t="shared" si="0"/>
        <v>76</v>
      </c>
      <c r="H50" s="45">
        <v>0</v>
      </c>
      <c r="I50" s="45">
        <v>1</v>
      </c>
      <c r="J50" s="45">
        <v>9</v>
      </c>
      <c r="K50" s="45">
        <v>34</v>
      </c>
      <c r="L50" s="45">
        <v>2</v>
      </c>
      <c r="M50" s="45">
        <f t="shared" si="1"/>
        <v>46</v>
      </c>
      <c r="N50" s="45">
        <f t="shared" si="2"/>
        <v>122</v>
      </c>
    </row>
    <row r="51" spans="1:14" x14ac:dyDescent="0.2">
      <c r="A51" s="37" t="s">
        <v>2512</v>
      </c>
      <c r="B51" s="29">
        <v>4</v>
      </c>
      <c r="C51" s="29">
        <v>1</v>
      </c>
      <c r="D51" s="29">
        <v>41</v>
      </c>
      <c r="E51" s="29">
        <v>219</v>
      </c>
      <c r="F51" s="29">
        <v>17</v>
      </c>
      <c r="G51" s="29">
        <f t="shared" si="0"/>
        <v>282</v>
      </c>
      <c r="H51" s="29">
        <v>12</v>
      </c>
      <c r="I51" s="29">
        <v>10</v>
      </c>
      <c r="J51" s="29">
        <v>44</v>
      </c>
      <c r="K51" s="29">
        <v>133</v>
      </c>
      <c r="L51" s="29">
        <v>6</v>
      </c>
      <c r="M51" s="29">
        <f t="shared" si="1"/>
        <v>205</v>
      </c>
      <c r="N51" s="29">
        <f t="shared" si="2"/>
        <v>487</v>
      </c>
    </row>
    <row r="52" spans="1:14" x14ac:dyDescent="0.2">
      <c r="A52" s="35" t="s">
        <v>2513</v>
      </c>
      <c r="B52" s="29">
        <v>0</v>
      </c>
      <c r="C52" s="29">
        <v>0</v>
      </c>
      <c r="D52" s="29">
        <v>20</v>
      </c>
      <c r="E52" s="29">
        <v>56</v>
      </c>
      <c r="F52" s="29">
        <v>2</v>
      </c>
      <c r="G52" s="29">
        <f t="shared" si="0"/>
        <v>78</v>
      </c>
      <c r="H52" s="29">
        <v>0</v>
      </c>
      <c r="I52" s="29">
        <v>6</v>
      </c>
      <c r="J52" s="29">
        <v>7</v>
      </c>
      <c r="K52" s="29">
        <v>37</v>
      </c>
      <c r="L52" s="29">
        <v>6</v>
      </c>
      <c r="M52" s="29">
        <f t="shared" si="1"/>
        <v>56</v>
      </c>
      <c r="N52" s="29">
        <f t="shared" si="2"/>
        <v>134</v>
      </c>
    </row>
    <row r="53" spans="1:14" x14ac:dyDescent="0.2">
      <c r="A53" s="35" t="s">
        <v>287</v>
      </c>
      <c r="B53" s="29">
        <v>0</v>
      </c>
      <c r="C53" s="29">
        <v>0</v>
      </c>
      <c r="D53" s="29">
        <v>8</v>
      </c>
      <c r="E53" s="29">
        <v>32</v>
      </c>
      <c r="F53" s="29">
        <v>5</v>
      </c>
      <c r="G53" s="29">
        <f t="shared" si="0"/>
        <v>45</v>
      </c>
      <c r="H53" s="29">
        <v>2</v>
      </c>
      <c r="I53" s="29">
        <v>1</v>
      </c>
      <c r="J53" s="29">
        <v>9</v>
      </c>
      <c r="K53" s="29">
        <v>49</v>
      </c>
      <c r="L53" s="29">
        <v>5</v>
      </c>
      <c r="M53" s="29">
        <f t="shared" si="1"/>
        <v>66</v>
      </c>
      <c r="N53" s="29">
        <f t="shared" si="2"/>
        <v>111</v>
      </c>
    </row>
    <row r="54" spans="1:14" x14ac:dyDescent="0.2">
      <c r="A54" s="35" t="s">
        <v>2514</v>
      </c>
      <c r="B54" s="29">
        <v>0</v>
      </c>
      <c r="C54" s="29">
        <v>0</v>
      </c>
      <c r="D54" s="29">
        <v>5</v>
      </c>
      <c r="E54" s="29">
        <v>6</v>
      </c>
      <c r="F54" s="29">
        <v>1</v>
      </c>
      <c r="G54" s="29">
        <f t="shared" si="0"/>
        <v>12</v>
      </c>
      <c r="H54" s="29">
        <v>1</v>
      </c>
      <c r="I54" s="29">
        <v>0</v>
      </c>
      <c r="J54" s="29">
        <v>4</v>
      </c>
      <c r="K54" s="29">
        <v>4</v>
      </c>
      <c r="L54" s="29">
        <v>0</v>
      </c>
      <c r="M54" s="29">
        <f t="shared" si="1"/>
        <v>9</v>
      </c>
      <c r="N54" s="29">
        <f t="shared" si="2"/>
        <v>21</v>
      </c>
    </row>
    <row r="55" spans="1:14" x14ac:dyDescent="0.2">
      <c r="A55" s="36" t="s">
        <v>2515</v>
      </c>
      <c r="B55" s="29">
        <v>0</v>
      </c>
      <c r="C55" s="29">
        <v>0</v>
      </c>
      <c r="D55" s="29">
        <v>12</v>
      </c>
      <c r="E55" s="29">
        <v>25</v>
      </c>
      <c r="F55" s="29">
        <v>4</v>
      </c>
      <c r="G55" s="29">
        <f t="shared" si="0"/>
        <v>41</v>
      </c>
      <c r="H55" s="29">
        <v>0</v>
      </c>
      <c r="I55" s="29">
        <v>1</v>
      </c>
      <c r="J55" s="29">
        <v>11</v>
      </c>
      <c r="K55" s="29">
        <v>26</v>
      </c>
      <c r="L55" s="29">
        <v>5</v>
      </c>
      <c r="M55" s="29">
        <f t="shared" si="1"/>
        <v>43</v>
      </c>
      <c r="N55" s="29">
        <f t="shared" si="2"/>
        <v>84</v>
      </c>
    </row>
    <row r="56" spans="1:14" x14ac:dyDescent="0.2">
      <c r="A56" s="35" t="s">
        <v>288</v>
      </c>
      <c r="B56" s="44">
        <v>0</v>
      </c>
      <c r="C56" s="44">
        <v>0</v>
      </c>
      <c r="D56" s="44">
        <v>30</v>
      </c>
      <c r="E56" s="44">
        <v>45</v>
      </c>
      <c r="F56" s="44">
        <v>2</v>
      </c>
      <c r="G56" s="44">
        <f t="shared" si="0"/>
        <v>77</v>
      </c>
      <c r="H56" s="44">
        <v>2</v>
      </c>
      <c r="I56" s="44">
        <v>2</v>
      </c>
      <c r="J56" s="44">
        <v>8</v>
      </c>
      <c r="K56" s="44">
        <v>13</v>
      </c>
      <c r="L56" s="44">
        <v>1</v>
      </c>
      <c r="M56" s="44">
        <f t="shared" si="1"/>
        <v>26</v>
      </c>
      <c r="N56" s="44">
        <f t="shared" si="2"/>
        <v>103</v>
      </c>
    </row>
    <row r="57" spans="1:14" x14ac:dyDescent="0.2">
      <c r="A57" s="35" t="s">
        <v>2516</v>
      </c>
      <c r="B57" s="29">
        <v>0</v>
      </c>
      <c r="C57" s="29">
        <v>0</v>
      </c>
      <c r="D57" s="29">
        <v>10</v>
      </c>
      <c r="E57" s="29">
        <v>43</v>
      </c>
      <c r="F57" s="29">
        <v>5</v>
      </c>
      <c r="G57" s="29">
        <f t="shared" si="0"/>
        <v>58</v>
      </c>
      <c r="H57" s="29">
        <v>2</v>
      </c>
      <c r="I57" s="29">
        <v>19</v>
      </c>
      <c r="J57" s="29">
        <v>30</v>
      </c>
      <c r="K57" s="29">
        <v>4</v>
      </c>
      <c r="L57" s="29">
        <v>0</v>
      </c>
      <c r="M57" s="29">
        <f t="shared" si="1"/>
        <v>55</v>
      </c>
      <c r="N57" s="29">
        <f t="shared" si="2"/>
        <v>113</v>
      </c>
    </row>
    <row r="58" spans="1:14" x14ac:dyDescent="0.2">
      <c r="A58" s="35" t="s">
        <v>2517</v>
      </c>
      <c r="B58" s="29">
        <v>1</v>
      </c>
      <c r="C58" s="29">
        <v>0</v>
      </c>
      <c r="D58" s="29">
        <v>6</v>
      </c>
      <c r="E58" s="29">
        <v>72</v>
      </c>
      <c r="F58" s="29">
        <v>7</v>
      </c>
      <c r="G58" s="29">
        <f t="shared" si="0"/>
        <v>86</v>
      </c>
      <c r="H58" s="29">
        <v>2</v>
      </c>
      <c r="I58" s="29">
        <v>0</v>
      </c>
      <c r="J58" s="29">
        <v>5</v>
      </c>
      <c r="K58" s="29">
        <v>40</v>
      </c>
      <c r="L58" s="29">
        <v>9</v>
      </c>
      <c r="M58" s="29">
        <f t="shared" si="1"/>
        <v>56</v>
      </c>
      <c r="N58" s="29">
        <f t="shared" si="2"/>
        <v>142</v>
      </c>
    </row>
    <row r="59" spans="1:14" x14ac:dyDescent="0.2">
      <c r="A59" s="35" t="s">
        <v>2518</v>
      </c>
      <c r="B59" s="29">
        <v>0</v>
      </c>
      <c r="C59" s="29">
        <v>0</v>
      </c>
      <c r="D59" s="29">
        <v>31</v>
      </c>
      <c r="E59" s="29">
        <v>28</v>
      </c>
      <c r="F59" s="29">
        <v>2</v>
      </c>
      <c r="G59" s="29">
        <f t="shared" si="0"/>
        <v>61</v>
      </c>
      <c r="H59" s="29">
        <v>1</v>
      </c>
      <c r="I59" s="29">
        <v>1</v>
      </c>
      <c r="J59" s="29">
        <v>5</v>
      </c>
      <c r="K59" s="29">
        <v>8</v>
      </c>
      <c r="L59" s="29">
        <v>2</v>
      </c>
      <c r="M59" s="29">
        <f t="shared" si="1"/>
        <v>17</v>
      </c>
      <c r="N59" s="29">
        <f t="shared" si="2"/>
        <v>78</v>
      </c>
    </row>
    <row r="60" spans="1:14" x14ac:dyDescent="0.2">
      <c r="A60" s="35" t="s">
        <v>2519</v>
      </c>
      <c r="B60" s="45">
        <v>0</v>
      </c>
      <c r="C60" s="45">
        <v>0</v>
      </c>
      <c r="D60" s="45">
        <v>2</v>
      </c>
      <c r="E60" s="45">
        <v>7</v>
      </c>
      <c r="F60" s="45">
        <v>1</v>
      </c>
      <c r="G60" s="45">
        <f t="shared" si="0"/>
        <v>10</v>
      </c>
      <c r="H60" s="45">
        <v>0</v>
      </c>
      <c r="I60" s="45">
        <v>1</v>
      </c>
      <c r="J60" s="45">
        <v>0</v>
      </c>
      <c r="K60" s="45">
        <v>7</v>
      </c>
      <c r="L60" s="45">
        <v>0</v>
      </c>
      <c r="M60" s="45">
        <f t="shared" si="1"/>
        <v>8</v>
      </c>
      <c r="N60" s="45">
        <f t="shared" si="2"/>
        <v>18</v>
      </c>
    </row>
    <row r="61" spans="1:14" x14ac:dyDescent="0.2">
      <c r="A61" s="37" t="s">
        <v>2520</v>
      </c>
      <c r="B61" s="29">
        <v>0</v>
      </c>
      <c r="C61" s="29">
        <v>0</v>
      </c>
      <c r="D61" s="29">
        <v>3</v>
      </c>
      <c r="E61" s="29">
        <v>9</v>
      </c>
      <c r="F61" s="29">
        <v>1</v>
      </c>
      <c r="G61" s="29">
        <f t="shared" si="0"/>
        <v>13</v>
      </c>
      <c r="H61" s="29">
        <v>0</v>
      </c>
      <c r="I61" s="29">
        <v>1</v>
      </c>
      <c r="J61" s="29">
        <v>2</v>
      </c>
      <c r="K61" s="29">
        <v>5</v>
      </c>
      <c r="L61" s="29">
        <v>2</v>
      </c>
      <c r="M61" s="29">
        <f t="shared" si="1"/>
        <v>10</v>
      </c>
      <c r="N61" s="29">
        <f t="shared" si="2"/>
        <v>23</v>
      </c>
    </row>
    <row r="62" spans="1:14" x14ac:dyDescent="0.2">
      <c r="A62" s="35" t="s">
        <v>2521</v>
      </c>
      <c r="B62" s="29">
        <v>0</v>
      </c>
      <c r="C62" s="29">
        <v>0</v>
      </c>
      <c r="D62" s="29">
        <v>27</v>
      </c>
      <c r="E62" s="29">
        <v>86</v>
      </c>
      <c r="F62" s="29">
        <v>7</v>
      </c>
      <c r="G62" s="29">
        <f t="shared" si="0"/>
        <v>120</v>
      </c>
      <c r="H62" s="29">
        <v>4</v>
      </c>
      <c r="I62" s="29">
        <v>1</v>
      </c>
      <c r="J62" s="29">
        <v>10</v>
      </c>
      <c r="K62" s="29">
        <v>74</v>
      </c>
      <c r="L62" s="29">
        <v>3</v>
      </c>
      <c r="M62" s="29">
        <f t="shared" si="1"/>
        <v>92</v>
      </c>
      <c r="N62" s="29">
        <f t="shared" si="2"/>
        <v>212</v>
      </c>
    </row>
    <row r="63" spans="1:14" x14ac:dyDescent="0.2">
      <c r="A63" s="35" t="s">
        <v>2522</v>
      </c>
      <c r="B63" s="29">
        <v>0</v>
      </c>
      <c r="C63" s="29">
        <v>0</v>
      </c>
      <c r="D63" s="29">
        <v>5</v>
      </c>
      <c r="E63" s="29">
        <v>45</v>
      </c>
      <c r="F63" s="29">
        <v>3</v>
      </c>
      <c r="G63" s="29">
        <f t="shared" si="0"/>
        <v>53</v>
      </c>
      <c r="H63" s="29">
        <v>0</v>
      </c>
      <c r="I63" s="29">
        <v>2</v>
      </c>
      <c r="J63" s="29">
        <v>11</v>
      </c>
      <c r="K63" s="29">
        <v>46</v>
      </c>
      <c r="L63" s="29">
        <v>3</v>
      </c>
      <c r="M63" s="29">
        <f t="shared" si="1"/>
        <v>62</v>
      </c>
      <c r="N63" s="29">
        <f t="shared" si="2"/>
        <v>115</v>
      </c>
    </row>
    <row r="64" spans="1:14" x14ac:dyDescent="0.2">
      <c r="A64" s="35" t="s">
        <v>2523</v>
      </c>
      <c r="B64" s="29">
        <v>0</v>
      </c>
      <c r="C64" s="29">
        <v>0</v>
      </c>
      <c r="D64" s="29">
        <v>1</v>
      </c>
      <c r="E64" s="29">
        <v>1</v>
      </c>
      <c r="F64" s="29">
        <v>0</v>
      </c>
      <c r="G64" s="29">
        <f t="shared" si="0"/>
        <v>2</v>
      </c>
      <c r="H64" s="29">
        <v>0</v>
      </c>
      <c r="I64" s="29">
        <v>0</v>
      </c>
      <c r="J64" s="29">
        <v>3</v>
      </c>
      <c r="K64" s="29">
        <v>0</v>
      </c>
      <c r="L64" s="29">
        <v>0</v>
      </c>
      <c r="M64" s="29">
        <f t="shared" si="1"/>
        <v>3</v>
      </c>
      <c r="N64" s="29">
        <f t="shared" si="2"/>
        <v>5</v>
      </c>
    </row>
    <row r="65" spans="1:14" x14ac:dyDescent="0.2">
      <c r="A65" s="35" t="s">
        <v>2524</v>
      </c>
      <c r="B65" s="29">
        <v>0</v>
      </c>
      <c r="C65" s="29">
        <v>0</v>
      </c>
      <c r="D65" s="29">
        <v>22</v>
      </c>
      <c r="E65" s="29">
        <v>41</v>
      </c>
      <c r="F65" s="29">
        <v>6</v>
      </c>
      <c r="G65" s="29">
        <f t="shared" si="0"/>
        <v>69</v>
      </c>
      <c r="H65" s="29">
        <v>2</v>
      </c>
      <c r="I65" s="29">
        <v>7</v>
      </c>
      <c r="J65" s="29">
        <v>17</v>
      </c>
      <c r="K65" s="29">
        <v>42</v>
      </c>
      <c r="L65" s="29">
        <v>4</v>
      </c>
      <c r="M65" s="29">
        <f t="shared" si="1"/>
        <v>72</v>
      </c>
      <c r="N65" s="29">
        <f t="shared" si="2"/>
        <v>141</v>
      </c>
    </row>
    <row r="66" spans="1:14" x14ac:dyDescent="0.2">
      <c r="A66" s="35" t="s">
        <v>1291</v>
      </c>
      <c r="B66" s="29">
        <v>0</v>
      </c>
      <c r="C66" s="29">
        <v>0</v>
      </c>
      <c r="D66" s="29">
        <v>26</v>
      </c>
      <c r="E66" s="29">
        <v>117</v>
      </c>
      <c r="F66" s="29">
        <v>6</v>
      </c>
      <c r="G66" s="29">
        <f t="shared" si="0"/>
        <v>149</v>
      </c>
      <c r="H66" s="29">
        <v>4</v>
      </c>
      <c r="I66" s="29">
        <v>6</v>
      </c>
      <c r="J66" s="29">
        <v>35</v>
      </c>
      <c r="K66" s="29">
        <v>78</v>
      </c>
      <c r="L66" s="29">
        <v>13</v>
      </c>
      <c r="M66" s="29">
        <f t="shared" si="1"/>
        <v>136</v>
      </c>
      <c r="N66" s="29">
        <f t="shared" si="2"/>
        <v>285</v>
      </c>
    </row>
    <row r="67" spans="1:14" x14ac:dyDescent="0.2">
      <c r="A67" s="38" t="s">
        <v>290</v>
      </c>
      <c r="B67" s="46">
        <f>SUM(B46:B66)</f>
        <v>13</v>
      </c>
      <c r="C67" s="46">
        <f t="shared" ref="C67:N67" si="4">SUM(C46:C66)</f>
        <v>3</v>
      </c>
      <c r="D67" s="46">
        <f t="shared" si="4"/>
        <v>341</v>
      </c>
      <c r="E67" s="46">
        <f t="shared" si="4"/>
        <v>1171</v>
      </c>
      <c r="F67" s="46">
        <f t="shared" si="4"/>
        <v>115</v>
      </c>
      <c r="G67" s="46">
        <f t="shared" si="4"/>
        <v>1643</v>
      </c>
      <c r="H67" s="46">
        <f t="shared" si="4"/>
        <v>45</v>
      </c>
      <c r="I67" s="46">
        <f t="shared" si="4"/>
        <v>82</v>
      </c>
      <c r="J67" s="46">
        <f t="shared" si="4"/>
        <v>293</v>
      </c>
      <c r="K67" s="46">
        <f t="shared" si="4"/>
        <v>767</v>
      </c>
      <c r="L67" s="46">
        <f t="shared" si="4"/>
        <v>86</v>
      </c>
      <c r="M67" s="46">
        <f t="shared" si="4"/>
        <v>1273</v>
      </c>
      <c r="N67" s="46">
        <f t="shared" si="4"/>
        <v>2916</v>
      </c>
    </row>
    <row r="68" spans="1:14" x14ac:dyDescent="0.2">
      <c r="A68" s="299" t="s">
        <v>2590</v>
      </c>
      <c r="B68" s="47">
        <f>+B67+B45</f>
        <v>29</v>
      </c>
      <c r="C68" s="47">
        <f t="shared" ref="C68:N68" si="5">+C67+C45</f>
        <v>15</v>
      </c>
      <c r="D68" s="47">
        <f t="shared" si="5"/>
        <v>1151</v>
      </c>
      <c r="E68" s="47">
        <f t="shared" si="5"/>
        <v>3274</v>
      </c>
      <c r="F68" s="47">
        <f t="shared" si="5"/>
        <v>231</v>
      </c>
      <c r="G68" s="47">
        <f t="shared" si="5"/>
        <v>4700</v>
      </c>
      <c r="H68" s="47">
        <f t="shared" si="5"/>
        <v>131</v>
      </c>
      <c r="I68" s="47">
        <f t="shared" si="5"/>
        <v>143</v>
      </c>
      <c r="J68" s="47">
        <f t="shared" si="5"/>
        <v>962</v>
      </c>
      <c r="K68" s="47">
        <f t="shared" si="5"/>
        <v>2889</v>
      </c>
      <c r="L68" s="47">
        <f t="shared" si="5"/>
        <v>259</v>
      </c>
      <c r="M68" s="47">
        <f t="shared" si="5"/>
        <v>4384</v>
      </c>
      <c r="N68" s="47">
        <f t="shared" si="5"/>
        <v>9084</v>
      </c>
    </row>
    <row r="69" spans="1:14" x14ac:dyDescent="0.2">
      <c r="A69" s="301" t="s">
        <v>769</v>
      </c>
      <c r="B69" s="208"/>
      <c r="C69" s="208"/>
      <c r="D69" s="208"/>
      <c r="E69" s="208"/>
      <c r="F69" s="208"/>
      <c r="G69" s="208">
        <f t="shared" si="0"/>
        <v>0</v>
      </c>
      <c r="H69" s="208"/>
      <c r="I69" s="208"/>
      <c r="J69" s="208"/>
      <c r="K69" s="208"/>
      <c r="L69" s="208"/>
      <c r="M69" s="208">
        <f t="shared" si="1"/>
        <v>0</v>
      </c>
      <c r="N69" s="208">
        <f t="shared" si="2"/>
        <v>0</v>
      </c>
    </row>
    <row r="70" spans="1:14" ht="13.5" thickBot="1" x14ac:dyDescent="0.25">
      <c r="A70" s="35" t="s">
        <v>1292</v>
      </c>
      <c r="B70" s="209">
        <v>2</v>
      </c>
      <c r="C70" s="209">
        <v>0</v>
      </c>
      <c r="D70" s="209">
        <v>14</v>
      </c>
      <c r="E70" s="209">
        <v>48</v>
      </c>
      <c r="F70" s="209">
        <v>6</v>
      </c>
      <c r="G70" s="209">
        <f t="shared" si="0"/>
        <v>70</v>
      </c>
      <c r="H70" s="209">
        <v>32</v>
      </c>
      <c r="I70" s="209">
        <v>3</v>
      </c>
      <c r="J70" s="209">
        <v>32</v>
      </c>
      <c r="K70" s="209">
        <v>49</v>
      </c>
      <c r="L70" s="209">
        <v>6</v>
      </c>
      <c r="M70" s="209">
        <f t="shared" si="1"/>
        <v>122</v>
      </c>
      <c r="N70" s="209">
        <f t="shared" si="2"/>
        <v>192</v>
      </c>
    </row>
    <row r="71" spans="1:14" ht="13.5" thickBot="1" x14ac:dyDescent="0.25">
      <c r="A71" s="40" t="s">
        <v>1552</v>
      </c>
      <c r="B71" s="211">
        <f>+B68+B70</f>
        <v>31</v>
      </c>
      <c r="C71" s="211">
        <f t="shared" ref="C71:N71" si="6">+C68+C70</f>
        <v>15</v>
      </c>
      <c r="D71" s="211">
        <f t="shared" si="6"/>
        <v>1165</v>
      </c>
      <c r="E71" s="211">
        <f t="shared" si="6"/>
        <v>3322</v>
      </c>
      <c r="F71" s="211">
        <f t="shared" si="6"/>
        <v>237</v>
      </c>
      <c r="G71" s="211">
        <f t="shared" si="6"/>
        <v>4770</v>
      </c>
      <c r="H71" s="211">
        <f t="shared" si="6"/>
        <v>163</v>
      </c>
      <c r="I71" s="211">
        <f t="shared" si="6"/>
        <v>146</v>
      </c>
      <c r="J71" s="211">
        <f t="shared" si="6"/>
        <v>994</v>
      </c>
      <c r="K71" s="211">
        <f t="shared" si="6"/>
        <v>2938</v>
      </c>
      <c r="L71" s="211">
        <f t="shared" si="6"/>
        <v>265</v>
      </c>
      <c r="M71" s="211">
        <f t="shared" si="6"/>
        <v>4506</v>
      </c>
      <c r="N71" s="211">
        <f t="shared" si="6"/>
        <v>9276</v>
      </c>
    </row>
  </sheetData>
  <mergeCells count="19">
    <mergeCell ref="A8:A12"/>
    <mergeCell ref="B8:N9"/>
    <mergeCell ref="B10:G10"/>
    <mergeCell ref="H10:M10"/>
    <mergeCell ref="B11:B12"/>
    <mergeCell ref="C11:C12"/>
    <mergeCell ref="D11:D12"/>
    <mergeCell ref="E11:E12"/>
    <mergeCell ref="N10:N12"/>
    <mergeCell ref="A5:N5"/>
    <mergeCell ref="A6:N6"/>
    <mergeCell ref="J11:J12"/>
    <mergeCell ref="K11:K12"/>
    <mergeCell ref="L11:L12"/>
    <mergeCell ref="M11:M12"/>
    <mergeCell ref="F11:F12"/>
    <mergeCell ref="G11:G12"/>
    <mergeCell ref="H11:H12"/>
    <mergeCell ref="I11:I12"/>
  </mergeCells>
  <phoneticPr fontId="2" type="noConversion"/>
  <conditionalFormatting sqref="B14:N68">
    <cfRule type="expression" dxfId="5" priority="1" stopIfTrue="1">
      <formula>$AX14=1</formula>
    </cfRule>
  </conditionalFormatting>
  <conditionalFormatting sqref="A14:A69 A71">
    <cfRule type="expression" dxfId="4" priority="2" stopIfTrue="1">
      <formula>$AW14=1</formula>
    </cfRule>
  </conditionalFormatting>
  <conditionalFormatting sqref="A70">
    <cfRule type="expression" dxfId="3" priority="3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38" right="0.24" top="0.68" bottom="0.7" header="0.51181102362204722" footer="0.51181102362204722"/>
  <pageSetup paperSize="9" scale="72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showGridLines="0" workbookViewId="0">
      <selection activeCell="A4" sqref="A4"/>
    </sheetView>
  </sheetViews>
  <sheetFormatPr defaultRowHeight="12.75" x14ac:dyDescent="0.2"/>
  <cols>
    <col min="1" max="1" width="24.5703125" style="218" bestFit="1" customWidth="1"/>
    <col min="2" max="2" width="7" style="218" bestFit="1" customWidth="1"/>
    <col min="3" max="3" width="8.42578125" style="218" bestFit="1" customWidth="1"/>
    <col min="4" max="4" width="5.85546875" style="218" bestFit="1" customWidth="1"/>
    <col min="5" max="5" width="9" style="218" bestFit="1" customWidth="1"/>
    <col min="6" max="6" width="8.140625" style="218" bestFit="1" customWidth="1"/>
    <col min="7" max="7" width="6.7109375" style="218" bestFit="1" customWidth="1"/>
    <col min="8" max="8" width="7" style="218" bestFit="1" customWidth="1"/>
    <col min="9" max="9" width="8.42578125" style="218" bestFit="1" customWidth="1"/>
    <col min="10" max="10" width="5.85546875" style="218" bestFit="1" customWidth="1"/>
    <col min="11" max="11" width="9" style="218" bestFit="1" customWidth="1"/>
    <col min="12" max="12" width="8.140625" style="218" bestFit="1" customWidth="1"/>
    <col min="13" max="13" width="6.7109375" style="218" bestFit="1" customWidth="1"/>
    <col min="14" max="14" width="10.28515625" style="218" bestFit="1" customWidth="1"/>
    <col min="15" max="16384" width="9.140625" style="218"/>
  </cols>
  <sheetData>
    <row r="1" spans="1:15" x14ac:dyDescent="0.2">
      <c r="A1" s="519" t="s">
        <v>185</v>
      </c>
    </row>
    <row r="2" spans="1:15" x14ac:dyDescent="0.2">
      <c r="A2" s="519" t="s">
        <v>2786</v>
      </c>
    </row>
    <row r="3" spans="1:15" s="213" customFormat="1" x14ac:dyDescent="0.2">
      <c r="A3" s="212" t="s">
        <v>864</v>
      </c>
      <c r="N3" s="214" t="s">
        <v>863</v>
      </c>
    </row>
    <row r="4" spans="1:15" s="213" customFormat="1" x14ac:dyDescent="0.2">
      <c r="D4" s="212"/>
      <c r="E4" s="212"/>
      <c r="F4" s="212"/>
      <c r="G4" s="212"/>
      <c r="H4" s="212"/>
      <c r="I4" s="212"/>
      <c r="J4" s="212"/>
    </row>
    <row r="5" spans="1:15" s="213" customFormat="1" ht="14.25" customHeight="1" x14ac:dyDescent="0.2">
      <c r="A5" s="767" t="s">
        <v>1464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215"/>
    </row>
    <row r="6" spans="1:15" s="213" customFormat="1" ht="14.25" customHeight="1" x14ac:dyDescent="0.2">
      <c r="A6" s="768" t="s">
        <v>407</v>
      </c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767"/>
      <c r="O6" s="215"/>
    </row>
    <row r="7" spans="1:15" s="213" customFormat="1" ht="13.5" thickBot="1" x14ac:dyDescent="0.25">
      <c r="A7" s="216"/>
      <c r="B7" s="216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</row>
    <row r="8" spans="1:15" s="213" customFormat="1" ht="12.75" customHeight="1" x14ac:dyDescent="0.2">
      <c r="A8" s="745" t="s">
        <v>13</v>
      </c>
      <c r="B8" s="755" t="s">
        <v>2418</v>
      </c>
      <c r="C8" s="756"/>
      <c r="D8" s="756"/>
      <c r="E8" s="756"/>
      <c r="F8" s="756"/>
      <c r="G8" s="756"/>
      <c r="H8" s="756"/>
      <c r="I8" s="756"/>
      <c r="J8" s="756"/>
      <c r="K8" s="756"/>
      <c r="L8" s="756"/>
      <c r="M8" s="756"/>
      <c r="N8" s="757"/>
    </row>
    <row r="9" spans="1:15" s="213" customFormat="1" ht="13.5" thickBot="1" x14ac:dyDescent="0.25">
      <c r="A9" s="754"/>
      <c r="B9" s="758"/>
      <c r="C9" s="759"/>
      <c r="D9" s="759"/>
      <c r="E9" s="759"/>
      <c r="F9" s="759"/>
      <c r="G9" s="759"/>
      <c r="H9" s="759"/>
      <c r="I9" s="759"/>
      <c r="J9" s="759"/>
      <c r="K9" s="759"/>
      <c r="L9" s="759"/>
      <c r="M9" s="759"/>
      <c r="N9" s="760"/>
    </row>
    <row r="10" spans="1:15" s="213" customFormat="1" ht="13.5" thickBot="1" x14ac:dyDescent="0.25">
      <c r="A10" s="754"/>
      <c r="B10" s="755" t="s">
        <v>2415</v>
      </c>
      <c r="C10" s="756"/>
      <c r="D10" s="756"/>
      <c r="E10" s="756"/>
      <c r="F10" s="756"/>
      <c r="G10" s="757"/>
      <c r="H10" s="761" t="s">
        <v>2416</v>
      </c>
      <c r="I10" s="762"/>
      <c r="J10" s="762"/>
      <c r="K10" s="762"/>
      <c r="L10" s="762"/>
      <c r="M10" s="763"/>
      <c r="N10" s="764" t="s">
        <v>2417</v>
      </c>
    </row>
    <row r="11" spans="1:15" s="213" customFormat="1" x14ac:dyDescent="0.2">
      <c r="A11" s="754"/>
      <c r="B11" s="764" t="s">
        <v>2107</v>
      </c>
      <c r="C11" s="764" t="s">
        <v>2108</v>
      </c>
      <c r="D11" s="771" t="s">
        <v>2112</v>
      </c>
      <c r="E11" s="764" t="s">
        <v>2115</v>
      </c>
      <c r="F11" s="764" t="s">
        <v>1592</v>
      </c>
      <c r="G11" s="769" t="s">
        <v>2114</v>
      </c>
      <c r="H11" s="764" t="s">
        <v>2107</v>
      </c>
      <c r="I11" s="764" t="s">
        <v>2116</v>
      </c>
      <c r="J11" s="764" t="s">
        <v>2117</v>
      </c>
      <c r="K11" s="764" t="s">
        <v>2110</v>
      </c>
      <c r="L11" s="764" t="s">
        <v>1593</v>
      </c>
      <c r="M11" s="764" t="s">
        <v>2114</v>
      </c>
      <c r="N11" s="765"/>
    </row>
    <row r="12" spans="1:15" s="213" customFormat="1" ht="36.75" customHeight="1" thickBot="1" x14ac:dyDescent="0.25">
      <c r="A12" s="746"/>
      <c r="B12" s="766"/>
      <c r="C12" s="766"/>
      <c r="D12" s="772"/>
      <c r="E12" s="766"/>
      <c r="F12" s="766"/>
      <c r="G12" s="770"/>
      <c r="H12" s="766"/>
      <c r="I12" s="766"/>
      <c r="J12" s="766"/>
      <c r="K12" s="766"/>
      <c r="L12" s="766"/>
      <c r="M12" s="766"/>
      <c r="N12" s="766"/>
    </row>
    <row r="13" spans="1:15" s="213" customFormat="1" x14ac:dyDescent="0.2">
      <c r="A13" s="34" t="s">
        <v>2589</v>
      </c>
      <c r="B13" s="250"/>
      <c r="C13" s="250"/>
      <c r="D13" s="251"/>
      <c r="E13" s="250"/>
      <c r="F13" s="250"/>
      <c r="G13" s="250"/>
      <c r="H13" s="250"/>
      <c r="I13" s="250"/>
      <c r="J13" s="250"/>
      <c r="K13" s="250"/>
      <c r="L13" s="250"/>
      <c r="M13" s="250"/>
      <c r="N13" s="250"/>
    </row>
    <row r="14" spans="1:15" s="213" customFormat="1" x14ac:dyDescent="0.2">
      <c r="A14" s="35" t="s">
        <v>703</v>
      </c>
      <c r="B14" s="29">
        <v>0</v>
      </c>
      <c r="C14" s="29">
        <v>0</v>
      </c>
      <c r="D14" s="29">
        <v>4</v>
      </c>
      <c r="E14" s="29">
        <v>10</v>
      </c>
      <c r="F14" s="29">
        <v>0</v>
      </c>
      <c r="G14" s="29">
        <f>SUM(B14:F14)</f>
        <v>14</v>
      </c>
      <c r="H14" s="29">
        <v>0</v>
      </c>
      <c r="I14" s="29">
        <v>0</v>
      </c>
      <c r="J14" s="29">
        <v>2</v>
      </c>
      <c r="K14" s="29">
        <v>12</v>
      </c>
      <c r="L14" s="29">
        <v>0</v>
      </c>
      <c r="M14" s="29">
        <f>SUM(H14:L14)</f>
        <v>14</v>
      </c>
      <c r="N14" s="29">
        <f>+M14+G14</f>
        <v>28</v>
      </c>
    </row>
    <row r="15" spans="1:15" s="213" customFormat="1" x14ac:dyDescent="0.2">
      <c r="A15" s="35" t="s">
        <v>704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f t="shared" ref="G15:G71" si="0">SUM(B15:F15)</f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f t="shared" ref="M15:M71" si="1">SUM(H15:L15)</f>
        <v>0</v>
      </c>
      <c r="N15" s="29">
        <f t="shared" ref="N15:N71" si="2">+M15+G15</f>
        <v>0</v>
      </c>
    </row>
    <row r="16" spans="1:15" s="213" customFormat="1" x14ac:dyDescent="0.2">
      <c r="A16" s="35" t="s">
        <v>705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f t="shared" si="0"/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f t="shared" si="1"/>
        <v>0</v>
      </c>
      <c r="N16" s="29">
        <f t="shared" si="2"/>
        <v>0</v>
      </c>
    </row>
    <row r="17" spans="1:14" s="213" customFormat="1" x14ac:dyDescent="0.2">
      <c r="A17" s="35" t="s">
        <v>706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f t="shared" si="0"/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f t="shared" si="1"/>
        <v>0</v>
      </c>
      <c r="N17" s="29">
        <f t="shared" si="2"/>
        <v>0</v>
      </c>
    </row>
    <row r="18" spans="1:14" s="213" customFormat="1" x14ac:dyDescent="0.2">
      <c r="A18" s="36" t="s">
        <v>707</v>
      </c>
      <c r="B18" s="29">
        <v>0</v>
      </c>
      <c r="C18" s="29">
        <v>0</v>
      </c>
      <c r="D18" s="29">
        <v>1</v>
      </c>
      <c r="E18" s="29">
        <v>16</v>
      </c>
      <c r="F18" s="29">
        <v>0</v>
      </c>
      <c r="G18" s="29">
        <f t="shared" si="0"/>
        <v>17</v>
      </c>
      <c r="H18" s="29">
        <v>0</v>
      </c>
      <c r="I18" s="29">
        <v>0</v>
      </c>
      <c r="J18" s="29">
        <v>5</v>
      </c>
      <c r="K18" s="29">
        <v>20</v>
      </c>
      <c r="L18" s="29">
        <v>0</v>
      </c>
      <c r="M18" s="29">
        <f t="shared" si="1"/>
        <v>25</v>
      </c>
      <c r="N18" s="29">
        <f t="shared" si="2"/>
        <v>42</v>
      </c>
    </row>
    <row r="19" spans="1:14" s="213" customFormat="1" x14ac:dyDescent="0.2">
      <c r="A19" s="35" t="s">
        <v>708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f t="shared" si="0"/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f t="shared" si="1"/>
        <v>0</v>
      </c>
      <c r="N19" s="44">
        <f t="shared" si="2"/>
        <v>0</v>
      </c>
    </row>
    <row r="20" spans="1:14" s="213" customFormat="1" x14ac:dyDescent="0.2">
      <c r="A20" s="35" t="s">
        <v>284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f t="shared" si="0"/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f t="shared" si="1"/>
        <v>0</v>
      </c>
      <c r="N20" s="29">
        <f t="shared" si="2"/>
        <v>0</v>
      </c>
    </row>
    <row r="21" spans="1:14" s="213" customFormat="1" x14ac:dyDescent="0.2">
      <c r="A21" s="35" t="s">
        <v>709</v>
      </c>
      <c r="B21" s="29">
        <v>0</v>
      </c>
      <c r="C21" s="29">
        <v>1</v>
      </c>
      <c r="D21" s="29">
        <v>3</v>
      </c>
      <c r="E21" s="29">
        <v>4</v>
      </c>
      <c r="F21" s="29">
        <v>0</v>
      </c>
      <c r="G21" s="29">
        <f t="shared" si="0"/>
        <v>8</v>
      </c>
      <c r="H21" s="29">
        <v>0</v>
      </c>
      <c r="I21" s="29">
        <v>0</v>
      </c>
      <c r="J21" s="29">
        <v>3</v>
      </c>
      <c r="K21" s="29">
        <v>4</v>
      </c>
      <c r="L21" s="29">
        <v>0</v>
      </c>
      <c r="M21" s="29">
        <f t="shared" si="1"/>
        <v>7</v>
      </c>
      <c r="N21" s="29">
        <f t="shared" si="2"/>
        <v>15</v>
      </c>
    </row>
    <row r="22" spans="1:14" s="213" customFormat="1" x14ac:dyDescent="0.2">
      <c r="A22" s="35" t="s">
        <v>710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f t="shared" si="0"/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f t="shared" si="1"/>
        <v>0</v>
      </c>
      <c r="N22" s="29">
        <f t="shared" si="2"/>
        <v>0</v>
      </c>
    </row>
    <row r="23" spans="1:14" s="213" customFormat="1" x14ac:dyDescent="0.2">
      <c r="A23" s="35" t="s">
        <v>711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0"/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f t="shared" si="1"/>
        <v>0</v>
      </c>
      <c r="N23" s="45">
        <f t="shared" si="2"/>
        <v>0</v>
      </c>
    </row>
    <row r="24" spans="1:14" s="213" customFormat="1" x14ac:dyDescent="0.2">
      <c r="A24" s="37" t="s">
        <v>285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f t="shared" si="0"/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f t="shared" si="1"/>
        <v>0</v>
      </c>
      <c r="N24" s="29">
        <f t="shared" si="2"/>
        <v>0</v>
      </c>
    </row>
    <row r="25" spans="1:14" s="213" customFormat="1" x14ac:dyDescent="0.2">
      <c r="A25" s="35" t="s">
        <v>712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f t="shared" si="0"/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f t="shared" si="1"/>
        <v>0</v>
      </c>
      <c r="N25" s="29">
        <f t="shared" si="2"/>
        <v>0</v>
      </c>
    </row>
    <row r="26" spans="1:14" s="213" customFormat="1" x14ac:dyDescent="0.2">
      <c r="A26" s="35" t="s">
        <v>713</v>
      </c>
      <c r="B26" s="29">
        <v>0</v>
      </c>
      <c r="C26" s="29">
        <v>0</v>
      </c>
      <c r="D26" s="29">
        <v>8</v>
      </c>
      <c r="E26" s="29">
        <v>84</v>
      </c>
      <c r="F26" s="29">
        <v>3</v>
      </c>
      <c r="G26" s="29">
        <f t="shared" si="0"/>
        <v>95</v>
      </c>
      <c r="H26" s="29">
        <v>0</v>
      </c>
      <c r="I26" s="29">
        <v>0</v>
      </c>
      <c r="J26" s="29">
        <v>1</v>
      </c>
      <c r="K26" s="29">
        <v>58</v>
      </c>
      <c r="L26" s="29">
        <v>1</v>
      </c>
      <c r="M26" s="29">
        <f t="shared" si="1"/>
        <v>60</v>
      </c>
      <c r="N26" s="29">
        <f t="shared" si="2"/>
        <v>155</v>
      </c>
    </row>
    <row r="27" spans="1:14" s="213" customFormat="1" x14ac:dyDescent="0.2">
      <c r="A27" s="35" t="s">
        <v>714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f t="shared" si="0"/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f t="shared" si="1"/>
        <v>0</v>
      </c>
      <c r="N27" s="29">
        <f t="shared" si="2"/>
        <v>0</v>
      </c>
    </row>
    <row r="28" spans="1:14" s="213" customFormat="1" x14ac:dyDescent="0.2">
      <c r="A28" s="36" t="s">
        <v>715</v>
      </c>
      <c r="B28" s="29">
        <v>0</v>
      </c>
      <c r="C28" s="29">
        <v>0</v>
      </c>
      <c r="D28" s="29">
        <v>24</v>
      </c>
      <c r="E28" s="29">
        <v>11</v>
      </c>
      <c r="F28" s="29">
        <v>0</v>
      </c>
      <c r="G28" s="29">
        <f t="shared" si="0"/>
        <v>35</v>
      </c>
      <c r="H28" s="29">
        <v>0</v>
      </c>
      <c r="I28" s="29">
        <v>0</v>
      </c>
      <c r="J28" s="29">
        <v>16</v>
      </c>
      <c r="K28" s="29">
        <v>16</v>
      </c>
      <c r="L28" s="29">
        <v>0</v>
      </c>
      <c r="M28" s="29">
        <f t="shared" si="1"/>
        <v>32</v>
      </c>
      <c r="N28" s="29">
        <f t="shared" si="2"/>
        <v>67</v>
      </c>
    </row>
    <row r="29" spans="1:14" s="213" customFormat="1" ht="14.25" customHeight="1" x14ac:dyDescent="0.2">
      <c r="A29" s="35" t="s">
        <v>716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f t="shared" si="0"/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f t="shared" si="1"/>
        <v>0</v>
      </c>
      <c r="N29" s="44">
        <f t="shared" si="2"/>
        <v>0</v>
      </c>
    </row>
    <row r="30" spans="1:14" s="213" customFormat="1" x14ac:dyDescent="0.2">
      <c r="A30" s="35" t="s">
        <v>286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f t="shared" si="0"/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f t="shared" si="1"/>
        <v>0</v>
      </c>
      <c r="N30" s="29">
        <f t="shared" si="2"/>
        <v>0</v>
      </c>
    </row>
    <row r="31" spans="1:14" s="213" customFormat="1" x14ac:dyDescent="0.2">
      <c r="A31" s="35" t="s">
        <v>717</v>
      </c>
      <c r="B31" s="29">
        <v>0</v>
      </c>
      <c r="C31" s="29">
        <v>0</v>
      </c>
      <c r="D31" s="29">
        <v>2</v>
      </c>
      <c r="E31" s="29">
        <v>0</v>
      </c>
      <c r="F31" s="29">
        <v>0</v>
      </c>
      <c r="G31" s="29">
        <f t="shared" si="0"/>
        <v>2</v>
      </c>
      <c r="H31" s="29">
        <v>0</v>
      </c>
      <c r="I31" s="29">
        <v>0</v>
      </c>
      <c r="J31" s="29">
        <v>0</v>
      </c>
      <c r="K31" s="29">
        <v>2</v>
      </c>
      <c r="L31" s="29">
        <v>0</v>
      </c>
      <c r="M31" s="29">
        <f t="shared" si="1"/>
        <v>2</v>
      </c>
      <c r="N31" s="29">
        <f t="shared" si="2"/>
        <v>4</v>
      </c>
    </row>
    <row r="32" spans="1:14" s="213" customFormat="1" x14ac:dyDescent="0.2">
      <c r="A32" s="35" t="s">
        <v>718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f t="shared" si="0"/>
        <v>0</v>
      </c>
      <c r="H32" s="29">
        <v>0</v>
      </c>
      <c r="I32" s="29">
        <v>0</v>
      </c>
      <c r="J32" s="29">
        <v>3</v>
      </c>
      <c r="K32" s="29">
        <v>9</v>
      </c>
      <c r="L32" s="29">
        <v>0</v>
      </c>
      <c r="M32" s="29">
        <f t="shared" si="1"/>
        <v>12</v>
      </c>
      <c r="N32" s="29">
        <f t="shared" si="2"/>
        <v>12</v>
      </c>
    </row>
    <row r="33" spans="1:15" s="213" customFormat="1" x14ac:dyDescent="0.2">
      <c r="A33" s="35" t="s">
        <v>719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0"/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f t="shared" si="1"/>
        <v>0</v>
      </c>
      <c r="N33" s="45">
        <f t="shared" si="2"/>
        <v>0</v>
      </c>
    </row>
    <row r="34" spans="1:15" s="213" customFormat="1" x14ac:dyDescent="0.2">
      <c r="A34" s="37" t="s">
        <v>720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f t="shared" si="0"/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f t="shared" si="1"/>
        <v>0</v>
      </c>
      <c r="N34" s="29">
        <f t="shared" si="2"/>
        <v>0</v>
      </c>
    </row>
    <row r="35" spans="1:15" s="213" customFormat="1" x14ac:dyDescent="0.2">
      <c r="A35" s="35" t="s">
        <v>721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f t="shared" si="0"/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f t="shared" si="1"/>
        <v>0</v>
      </c>
      <c r="N35" s="29">
        <f t="shared" si="2"/>
        <v>0</v>
      </c>
    </row>
    <row r="36" spans="1:15" s="213" customFormat="1" x14ac:dyDescent="0.2">
      <c r="A36" s="35" t="s">
        <v>722</v>
      </c>
      <c r="B36" s="29">
        <v>0</v>
      </c>
      <c r="C36" s="29">
        <v>0</v>
      </c>
      <c r="D36" s="29">
        <v>2</v>
      </c>
      <c r="E36" s="29">
        <v>4</v>
      </c>
      <c r="F36" s="29">
        <v>1</v>
      </c>
      <c r="G36" s="29">
        <f t="shared" si="0"/>
        <v>7</v>
      </c>
      <c r="H36" s="29">
        <v>0</v>
      </c>
      <c r="I36" s="29">
        <v>0</v>
      </c>
      <c r="J36" s="29">
        <v>1</v>
      </c>
      <c r="K36" s="29">
        <v>7</v>
      </c>
      <c r="L36" s="29">
        <v>0</v>
      </c>
      <c r="M36" s="29">
        <f t="shared" si="1"/>
        <v>8</v>
      </c>
      <c r="N36" s="29">
        <f t="shared" si="2"/>
        <v>15</v>
      </c>
    </row>
    <row r="37" spans="1:15" s="213" customFormat="1" x14ac:dyDescent="0.2">
      <c r="A37" s="35" t="s">
        <v>2500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f t="shared" si="0"/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f t="shared" si="1"/>
        <v>0</v>
      </c>
      <c r="N37" s="29">
        <f t="shared" si="2"/>
        <v>0</v>
      </c>
    </row>
    <row r="38" spans="1:15" s="213" customFormat="1" x14ac:dyDescent="0.2">
      <c r="A38" s="36" t="s">
        <v>2501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f t="shared" si="0"/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f t="shared" si="1"/>
        <v>0</v>
      </c>
      <c r="N38" s="29">
        <f t="shared" si="2"/>
        <v>0</v>
      </c>
    </row>
    <row r="39" spans="1:15" s="213" customFormat="1" x14ac:dyDescent="0.2">
      <c r="A39" s="35" t="s">
        <v>2502</v>
      </c>
      <c r="B39" s="44">
        <v>0</v>
      </c>
      <c r="C39" s="44">
        <v>0</v>
      </c>
      <c r="D39" s="44">
        <v>4</v>
      </c>
      <c r="E39" s="44">
        <v>19</v>
      </c>
      <c r="F39" s="44">
        <v>1</v>
      </c>
      <c r="G39" s="44">
        <f t="shared" si="0"/>
        <v>24</v>
      </c>
      <c r="H39" s="44">
        <v>0</v>
      </c>
      <c r="I39" s="44">
        <v>0</v>
      </c>
      <c r="J39" s="44">
        <v>0</v>
      </c>
      <c r="K39" s="44">
        <v>16</v>
      </c>
      <c r="L39" s="44">
        <v>1</v>
      </c>
      <c r="M39" s="44">
        <f t="shared" si="1"/>
        <v>17</v>
      </c>
      <c r="N39" s="44">
        <f t="shared" si="2"/>
        <v>41</v>
      </c>
    </row>
    <row r="40" spans="1:15" s="213" customFormat="1" x14ac:dyDescent="0.2">
      <c r="A40" s="35" t="s">
        <v>2503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f t="shared" si="0"/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f t="shared" si="1"/>
        <v>0</v>
      </c>
      <c r="N40" s="29">
        <f t="shared" si="2"/>
        <v>0</v>
      </c>
    </row>
    <row r="41" spans="1:15" s="213" customFormat="1" x14ac:dyDescent="0.2">
      <c r="A41" s="35" t="s">
        <v>2504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f t="shared" si="0"/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f t="shared" si="1"/>
        <v>0</v>
      </c>
      <c r="N41" s="29">
        <f t="shared" si="2"/>
        <v>0</v>
      </c>
    </row>
    <row r="42" spans="1:15" s="213" customFormat="1" x14ac:dyDescent="0.2">
      <c r="A42" s="35" t="s">
        <v>2505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f t="shared" si="0"/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f t="shared" si="1"/>
        <v>0</v>
      </c>
      <c r="N42" s="29">
        <f t="shared" si="2"/>
        <v>0</v>
      </c>
    </row>
    <row r="43" spans="1:15" s="213" customFormat="1" x14ac:dyDescent="0.2">
      <c r="A43" s="35" t="s">
        <v>2506</v>
      </c>
      <c r="B43" s="29">
        <v>0</v>
      </c>
      <c r="C43" s="29">
        <v>0</v>
      </c>
      <c r="D43" s="29">
        <v>2</v>
      </c>
      <c r="E43" s="29">
        <v>9</v>
      </c>
      <c r="F43" s="29">
        <v>1</v>
      </c>
      <c r="G43" s="29">
        <f t="shared" si="0"/>
        <v>12</v>
      </c>
      <c r="H43" s="29">
        <v>0</v>
      </c>
      <c r="I43" s="29">
        <v>0</v>
      </c>
      <c r="J43" s="29">
        <v>3</v>
      </c>
      <c r="K43" s="29">
        <v>14</v>
      </c>
      <c r="L43" s="29">
        <v>1</v>
      </c>
      <c r="M43" s="29">
        <f t="shared" si="1"/>
        <v>18</v>
      </c>
      <c r="N43" s="29">
        <f t="shared" si="2"/>
        <v>30</v>
      </c>
    </row>
    <row r="44" spans="1:15" s="213" customFormat="1" x14ac:dyDescent="0.2">
      <c r="A44" s="35" t="s">
        <v>1290</v>
      </c>
      <c r="B44" s="45">
        <v>0</v>
      </c>
      <c r="C44" s="45">
        <v>0</v>
      </c>
      <c r="D44" s="45">
        <v>42</v>
      </c>
      <c r="E44" s="45">
        <v>145</v>
      </c>
      <c r="F44" s="45">
        <v>2</v>
      </c>
      <c r="G44" s="45">
        <f t="shared" si="0"/>
        <v>189</v>
      </c>
      <c r="H44" s="45">
        <v>0</v>
      </c>
      <c r="I44" s="45">
        <v>0</v>
      </c>
      <c r="J44" s="45">
        <v>34</v>
      </c>
      <c r="K44" s="45">
        <v>113</v>
      </c>
      <c r="L44" s="45">
        <v>0</v>
      </c>
      <c r="M44" s="45">
        <f t="shared" si="1"/>
        <v>147</v>
      </c>
      <c r="N44" s="45">
        <f t="shared" si="2"/>
        <v>336</v>
      </c>
    </row>
    <row r="45" spans="1:15" s="212" customFormat="1" x14ac:dyDescent="0.2">
      <c r="A45" s="38" t="s">
        <v>289</v>
      </c>
      <c r="B45" s="29">
        <f>SUM(B14:B44)</f>
        <v>0</v>
      </c>
      <c r="C45" s="29">
        <f t="shared" ref="C45:L45" si="3">SUM(C14:C44)</f>
        <v>1</v>
      </c>
      <c r="D45" s="29">
        <f t="shared" si="3"/>
        <v>92</v>
      </c>
      <c r="E45" s="29">
        <f t="shared" si="3"/>
        <v>302</v>
      </c>
      <c r="F45" s="29">
        <f t="shared" si="3"/>
        <v>8</v>
      </c>
      <c r="G45" s="29">
        <f t="shared" si="0"/>
        <v>403</v>
      </c>
      <c r="H45" s="29">
        <f t="shared" si="3"/>
        <v>0</v>
      </c>
      <c r="I45" s="29">
        <f t="shared" si="3"/>
        <v>0</v>
      </c>
      <c r="J45" s="29">
        <f t="shared" si="3"/>
        <v>68</v>
      </c>
      <c r="K45" s="29">
        <f t="shared" si="3"/>
        <v>271</v>
      </c>
      <c r="L45" s="29">
        <f t="shared" si="3"/>
        <v>3</v>
      </c>
      <c r="M45" s="29">
        <f t="shared" si="1"/>
        <v>342</v>
      </c>
      <c r="N45" s="29">
        <f t="shared" si="2"/>
        <v>745</v>
      </c>
      <c r="O45" s="213"/>
    </row>
    <row r="46" spans="1:15" s="213" customFormat="1" x14ac:dyDescent="0.2">
      <c r="A46" s="35" t="s">
        <v>2507</v>
      </c>
      <c r="B46" s="44">
        <v>0</v>
      </c>
      <c r="C46" s="44">
        <v>0</v>
      </c>
      <c r="D46" s="44">
        <v>23</v>
      </c>
      <c r="E46" s="44">
        <v>52</v>
      </c>
      <c r="F46" s="44">
        <v>0</v>
      </c>
      <c r="G46" s="44">
        <f t="shared" si="0"/>
        <v>75</v>
      </c>
      <c r="H46" s="44">
        <v>0</v>
      </c>
      <c r="I46" s="44">
        <v>0</v>
      </c>
      <c r="J46" s="44">
        <v>16</v>
      </c>
      <c r="K46" s="44">
        <v>35</v>
      </c>
      <c r="L46" s="44">
        <v>0</v>
      </c>
      <c r="M46" s="44">
        <f t="shared" si="1"/>
        <v>51</v>
      </c>
      <c r="N46" s="44">
        <f t="shared" si="2"/>
        <v>126</v>
      </c>
    </row>
    <row r="47" spans="1:15" s="213" customFormat="1" x14ac:dyDescent="0.2">
      <c r="A47" s="35" t="s">
        <v>2508</v>
      </c>
      <c r="B47" s="29">
        <v>0</v>
      </c>
      <c r="C47" s="29">
        <v>0</v>
      </c>
      <c r="D47" s="29">
        <v>1</v>
      </c>
      <c r="E47" s="29">
        <v>274</v>
      </c>
      <c r="F47" s="29">
        <v>2</v>
      </c>
      <c r="G47" s="29">
        <f t="shared" si="0"/>
        <v>277</v>
      </c>
      <c r="H47" s="29">
        <v>0</v>
      </c>
      <c r="I47" s="29">
        <v>0</v>
      </c>
      <c r="J47" s="29">
        <v>1</v>
      </c>
      <c r="K47" s="29">
        <v>183</v>
      </c>
      <c r="L47" s="29">
        <v>0</v>
      </c>
      <c r="M47" s="29">
        <f t="shared" si="1"/>
        <v>184</v>
      </c>
      <c r="N47" s="29">
        <f t="shared" si="2"/>
        <v>461</v>
      </c>
    </row>
    <row r="48" spans="1:15" s="213" customFormat="1" x14ac:dyDescent="0.2">
      <c r="A48" s="35" t="s">
        <v>2509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f t="shared" si="0"/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f t="shared" si="1"/>
        <v>0</v>
      </c>
      <c r="N48" s="29">
        <f t="shared" si="2"/>
        <v>0</v>
      </c>
    </row>
    <row r="49" spans="1:14" s="213" customFormat="1" x14ac:dyDescent="0.2">
      <c r="A49" s="35" t="s">
        <v>2510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f t="shared" si="0"/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f t="shared" si="1"/>
        <v>0</v>
      </c>
      <c r="N49" s="29">
        <f t="shared" si="2"/>
        <v>0</v>
      </c>
    </row>
    <row r="50" spans="1:14" s="213" customFormat="1" x14ac:dyDescent="0.2">
      <c r="A50" s="35" t="s">
        <v>2511</v>
      </c>
      <c r="B50" s="45">
        <v>0</v>
      </c>
      <c r="C50" s="45">
        <v>0</v>
      </c>
      <c r="D50" s="45">
        <v>14</v>
      </c>
      <c r="E50" s="45">
        <v>99</v>
      </c>
      <c r="F50" s="45">
        <v>0</v>
      </c>
      <c r="G50" s="45">
        <f t="shared" si="0"/>
        <v>113</v>
      </c>
      <c r="H50" s="45">
        <v>0</v>
      </c>
      <c r="I50" s="45">
        <v>0</v>
      </c>
      <c r="J50" s="45">
        <v>6</v>
      </c>
      <c r="K50" s="45">
        <v>86</v>
      </c>
      <c r="L50" s="45">
        <v>0</v>
      </c>
      <c r="M50" s="45">
        <f t="shared" si="1"/>
        <v>92</v>
      </c>
      <c r="N50" s="45">
        <f t="shared" si="2"/>
        <v>205</v>
      </c>
    </row>
    <row r="51" spans="1:14" s="213" customFormat="1" x14ac:dyDescent="0.2">
      <c r="A51" s="37" t="s">
        <v>2512</v>
      </c>
      <c r="B51" s="29">
        <v>0</v>
      </c>
      <c r="C51" s="29">
        <v>0</v>
      </c>
      <c r="D51" s="29">
        <v>0</v>
      </c>
      <c r="E51" s="29">
        <v>609</v>
      </c>
      <c r="F51" s="29">
        <v>5</v>
      </c>
      <c r="G51" s="29">
        <f t="shared" si="0"/>
        <v>614</v>
      </c>
      <c r="H51" s="29">
        <v>0</v>
      </c>
      <c r="I51" s="29">
        <v>0</v>
      </c>
      <c r="J51" s="29">
        <v>0</v>
      </c>
      <c r="K51" s="29">
        <v>397</v>
      </c>
      <c r="L51" s="29">
        <v>3</v>
      </c>
      <c r="M51" s="29">
        <f t="shared" si="1"/>
        <v>400</v>
      </c>
      <c r="N51" s="29">
        <f t="shared" si="2"/>
        <v>1014</v>
      </c>
    </row>
    <row r="52" spans="1:14" s="213" customFormat="1" x14ac:dyDescent="0.2">
      <c r="A52" s="35" t="s">
        <v>2513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f t="shared" si="0"/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 t="shared" si="1"/>
        <v>0</v>
      </c>
      <c r="N52" s="29">
        <f t="shared" si="2"/>
        <v>0</v>
      </c>
    </row>
    <row r="53" spans="1:14" s="213" customFormat="1" x14ac:dyDescent="0.2">
      <c r="A53" s="35" t="s">
        <v>287</v>
      </c>
      <c r="B53" s="29">
        <v>0</v>
      </c>
      <c r="C53" s="29">
        <v>0</v>
      </c>
      <c r="D53" s="29">
        <v>0</v>
      </c>
      <c r="E53" s="29">
        <v>15</v>
      </c>
      <c r="F53" s="29">
        <v>0</v>
      </c>
      <c r="G53" s="29">
        <f t="shared" si="0"/>
        <v>15</v>
      </c>
      <c r="H53" s="29">
        <v>0</v>
      </c>
      <c r="I53" s="29">
        <v>0</v>
      </c>
      <c r="J53" s="29">
        <v>0</v>
      </c>
      <c r="K53" s="29">
        <v>14</v>
      </c>
      <c r="L53" s="29">
        <v>1</v>
      </c>
      <c r="M53" s="29">
        <f t="shared" si="1"/>
        <v>15</v>
      </c>
      <c r="N53" s="29">
        <f t="shared" si="2"/>
        <v>30</v>
      </c>
    </row>
    <row r="54" spans="1:14" s="213" customFormat="1" x14ac:dyDescent="0.2">
      <c r="A54" s="35" t="s">
        <v>2514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f t="shared" si="0"/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f t="shared" si="1"/>
        <v>0</v>
      </c>
      <c r="N54" s="29">
        <f t="shared" si="2"/>
        <v>0</v>
      </c>
    </row>
    <row r="55" spans="1:14" s="213" customFormat="1" x14ac:dyDescent="0.2">
      <c r="A55" s="36" t="s">
        <v>2515</v>
      </c>
      <c r="B55" s="29">
        <v>0</v>
      </c>
      <c r="C55" s="29">
        <v>0</v>
      </c>
      <c r="D55" s="29">
        <v>8</v>
      </c>
      <c r="E55" s="29">
        <v>17</v>
      </c>
      <c r="F55" s="29">
        <v>0</v>
      </c>
      <c r="G55" s="29">
        <f t="shared" si="0"/>
        <v>25</v>
      </c>
      <c r="H55" s="29">
        <v>0</v>
      </c>
      <c r="I55" s="29">
        <v>0</v>
      </c>
      <c r="J55" s="29">
        <v>4</v>
      </c>
      <c r="K55" s="29">
        <v>9</v>
      </c>
      <c r="L55" s="29">
        <v>0</v>
      </c>
      <c r="M55" s="29">
        <f t="shared" si="1"/>
        <v>13</v>
      </c>
      <c r="N55" s="29">
        <f t="shared" si="2"/>
        <v>38</v>
      </c>
    </row>
    <row r="56" spans="1:14" s="213" customFormat="1" x14ac:dyDescent="0.2">
      <c r="A56" s="35" t="s">
        <v>288</v>
      </c>
      <c r="B56" s="44">
        <v>0</v>
      </c>
      <c r="C56" s="44">
        <v>0</v>
      </c>
      <c r="D56" s="44">
        <v>0</v>
      </c>
      <c r="E56" s="44">
        <v>2</v>
      </c>
      <c r="F56" s="44">
        <v>0</v>
      </c>
      <c r="G56" s="44">
        <f t="shared" si="0"/>
        <v>2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f t="shared" si="1"/>
        <v>0</v>
      </c>
      <c r="N56" s="44">
        <f t="shared" si="2"/>
        <v>2</v>
      </c>
    </row>
    <row r="57" spans="1:14" s="213" customFormat="1" x14ac:dyDescent="0.2">
      <c r="A57" s="35" t="s">
        <v>2516</v>
      </c>
      <c r="B57" s="29">
        <v>0</v>
      </c>
      <c r="C57" s="29">
        <v>0</v>
      </c>
      <c r="D57" s="29">
        <v>2</v>
      </c>
      <c r="E57" s="29">
        <v>116</v>
      </c>
      <c r="F57" s="29">
        <v>0</v>
      </c>
      <c r="G57" s="29">
        <f t="shared" si="0"/>
        <v>118</v>
      </c>
      <c r="H57" s="29">
        <v>0</v>
      </c>
      <c r="I57" s="29">
        <v>0</v>
      </c>
      <c r="J57" s="29">
        <v>96</v>
      </c>
      <c r="K57" s="29">
        <v>0</v>
      </c>
      <c r="L57" s="29">
        <v>0</v>
      </c>
      <c r="M57" s="29">
        <f t="shared" si="1"/>
        <v>96</v>
      </c>
      <c r="N57" s="29">
        <f t="shared" si="2"/>
        <v>214</v>
      </c>
    </row>
    <row r="58" spans="1:14" s="213" customFormat="1" x14ac:dyDescent="0.2">
      <c r="A58" s="35" t="s">
        <v>2517</v>
      </c>
      <c r="B58" s="29">
        <v>0</v>
      </c>
      <c r="C58" s="29">
        <v>0</v>
      </c>
      <c r="D58" s="29">
        <v>2</v>
      </c>
      <c r="E58" s="29">
        <v>147</v>
      </c>
      <c r="F58" s="29">
        <v>4</v>
      </c>
      <c r="G58" s="29">
        <f t="shared" si="0"/>
        <v>153</v>
      </c>
      <c r="H58" s="29">
        <v>0</v>
      </c>
      <c r="I58" s="29">
        <v>0</v>
      </c>
      <c r="J58" s="29">
        <v>5</v>
      </c>
      <c r="K58" s="29">
        <v>106</v>
      </c>
      <c r="L58" s="29">
        <v>5</v>
      </c>
      <c r="M58" s="29">
        <f t="shared" si="1"/>
        <v>116</v>
      </c>
      <c r="N58" s="29">
        <f t="shared" si="2"/>
        <v>269</v>
      </c>
    </row>
    <row r="59" spans="1:14" s="213" customFormat="1" x14ac:dyDescent="0.2">
      <c r="A59" s="35" t="s">
        <v>2518</v>
      </c>
      <c r="B59" s="29">
        <v>0</v>
      </c>
      <c r="C59" s="29">
        <v>0</v>
      </c>
      <c r="D59" s="29">
        <v>2</v>
      </c>
      <c r="E59" s="29">
        <v>2</v>
      </c>
      <c r="F59" s="29">
        <v>0</v>
      </c>
      <c r="G59" s="29">
        <f t="shared" si="0"/>
        <v>4</v>
      </c>
      <c r="H59" s="29">
        <v>0</v>
      </c>
      <c r="I59" s="29">
        <v>0</v>
      </c>
      <c r="J59" s="29">
        <v>5</v>
      </c>
      <c r="K59" s="29">
        <v>4</v>
      </c>
      <c r="L59" s="29">
        <v>1</v>
      </c>
      <c r="M59" s="29">
        <f t="shared" si="1"/>
        <v>10</v>
      </c>
      <c r="N59" s="29">
        <f t="shared" si="2"/>
        <v>14</v>
      </c>
    </row>
    <row r="60" spans="1:14" s="213" customFormat="1" x14ac:dyDescent="0.2">
      <c r="A60" s="35" t="s">
        <v>2519</v>
      </c>
      <c r="B60" s="45">
        <v>0</v>
      </c>
      <c r="C60" s="45">
        <v>0</v>
      </c>
      <c r="D60" s="45">
        <v>4</v>
      </c>
      <c r="E60" s="45">
        <v>2</v>
      </c>
      <c r="F60" s="45">
        <v>0</v>
      </c>
      <c r="G60" s="45">
        <f t="shared" si="0"/>
        <v>6</v>
      </c>
      <c r="H60" s="45">
        <v>0</v>
      </c>
      <c r="I60" s="45">
        <v>0</v>
      </c>
      <c r="J60" s="45">
        <v>1</v>
      </c>
      <c r="K60" s="45">
        <v>1</v>
      </c>
      <c r="L60" s="45">
        <v>0</v>
      </c>
      <c r="M60" s="45">
        <f t="shared" si="1"/>
        <v>2</v>
      </c>
      <c r="N60" s="45">
        <f t="shared" si="2"/>
        <v>8</v>
      </c>
    </row>
    <row r="61" spans="1:14" s="213" customFormat="1" x14ac:dyDescent="0.2">
      <c r="A61" s="37" t="s">
        <v>2520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f t="shared" si="0"/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f t="shared" si="1"/>
        <v>0</v>
      </c>
      <c r="N61" s="29">
        <f t="shared" si="2"/>
        <v>0</v>
      </c>
    </row>
    <row r="62" spans="1:14" s="213" customFormat="1" x14ac:dyDescent="0.2">
      <c r="A62" s="35" t="s">
        <v>2521</v>
      </c>
      <c r="B62" s="29">
        <v>0</v>
      </c>
      <c r="C62" s="29">
        <v>0</v>
      </c>
      <c r="D62" s="29">
        <v>33</v>
      </c>
      <c r="E62" s="29">
        <v>167</v>
      </c>
      <c r="F62" s="29">
        <v>3</v>
      </c>
      <c r="G62" s="29">
        <f t="shared" si="0"/>
        <v>203</v>
      </c>
      <c r="H62" s="29">
        <v>0</v>
      </c>
      <c r="I62" s="29">
        <v>0</v>
      </c>
      <c r="J62" s="29">
        <v>18</v>
      </c>
      <c r="K62" s="29">
        <v>132</v>
      </c>
      <c r="L62" s="29">
        <v>2</v>
      </c>
      <c r="M62" s="29">
        <f t="shared" si="1"/>
        <v>152</v>
      </c>
      <c r="N62" s="29">
        <f t="shared" si="2"/>
        <v>355</v>
      </c>
    </row>
    <row r="63" spans="1:14" s="213" customFormat="1" x14ac:dyDescent="0.2">
      <c r="A63" s="35" t="s">
        <v>2522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f t="shared" si="0"/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f t="shared" si="1"/>
        <v>0</v>
      </c>
      <c r="N63" s="29">
        <f t="shared" si="2"/>
        <v>0</v>
      </c>
    </row>
    <row r="64" spans="1:14" s="213" customFormat="1" x14ac:dyDescent="0.2">
      <c r="A64" s="35" t="s">
        <v>2523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f t="shared" si="0"/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f t="shared" si="1"/>
        <v>0</v>
      </c>
      <c r="N64" s="29">
        <f t="shared" si="2"/>
        <v>0</v>
      </c>
    </row>
    <row r="65" spans="1:14" s="213" customFormat="1" x14ac:dyDescent="0.2">
      <c r="A65" s="35" t="s">
        <v>2524</v>
      </c>
      <c r="B65" s="29">
        <v>0</v>
      </c>
      <c r="C65" s="29">
        <v>0</v>
      </c>
      <c r="D65" s="29">
        <v>17</v>
      </c>
      <c r="E65" s="29">
        <v>101</v>
      </c>
      <c r="F65" s="29">
        <v>0</v>
      </c>
      <c r="G65" s="29">
        <f t="shared" si="0"/>
        <v>118</v>
      </c>
      <c r="H65" s="29">
        <v>0</v>
      </c>
      <c r="I65" s="29">
        <v>0</v>
      </c>
      <c r="J65" s="29">
        <v>6</v>
      </c>
      <c r="K65" s="29">
        <v>112</v>
      </c>
      <c r="L65" s="29">
        <v>0</v>
      </c>
      <c r="M65" s="29">
        <f t="shared" si="1"/>
        <v>118</v>
      </c>
      <c r="N65" s="29">
        <f t="shared" si="2"/>
        <v>236</v>
      </c>
    </row>
    <row r="66" spans="1:14" s="213" customFormat="1" x14ac:dyDescent="0.2">
      <c r="A66" s="35" t="s">
        <v>1291</v>
      </c>
      <c r="B66" s="29">
        <v>0</v>
      </c>
      <c r="C66" s="29">
        <v>0</v>
      </c>
      <c r="D66" s="29">
        <v>3</v>
      </c>
      <c r="E66" s="29">
        <v>317</v>
      </c>
      <c r="F66" s="29">
        <v>6</v>
      </c>
      <c r="G66" s="29">
        <f t="shared" si="0"/>
        <v>326</v>
      </c>
      <c r="H66" s="29">
        <v>0</v>
      </c>
      <c r="I66" s="29">
        <v>0</v>
      </c>
      <c r="J66" s="29">
        <v>5</v>
      </c>
      <c r="K66" s="29">
        <v>289</v>
      </c>
      <c r="L66" s="29">
        <v>4</v>
      </c>
      <c r="M66" s="29">
        <f t="shared" si="1"/>
        <v>298</v>
      </c>
      <c r="N66" s="29">
        <f t="shared" si="2"/>
        <v>624</v>
      </c>
    </row>
    <row r="67" spans="1:14" s="213" customFormat="1" x14ac:dyDescent="0.2">
      <c r="A67" s="38" t="s">
        <v>290</v>
      </c>
      <c r="B67" s="252">
        <f>SUM(B46:B66)</f>
        <v>0</v>
      </c>
      <c r="C67" s="252">
        <f t="shared" ref="C67:L67" si="4">SUM(C46:C66)</f>
        <v>0</v>
      </c>
      <c r="D67" s="252">
        <f t="shared" si="4"/>
        <v>109</v>
      </c>
      <c r="E67" s="252">
        <f t="shared" si="4"/>
        <v>1920</v>
      </c>
      <c r="F67" s="252">
        <f t="shared" si="4"/>
        <v>20</v>
      </c>
      <c r="G67" s="252">
        <f t="shared" si="0"/>
        <v>2049</v>
      </c>
      <c r="H67" s="252">
        <f t="shared" si="4"/>
        <v>0</v>
      </c>
      <c r="I67" s="252">
        <f t="shared" si="4"/>
        <v>0</v>
      </c>
      <c r="J67" s="252">
        <f t="shared" si="4"/>
        <v>163</v>
      </c>
      <c r="K67" s="252">
        <f t="shared" si="4"/>
        <v>1368</v>
      </c>
      <c r="L67" s="252">
        <f t="shared" si="4"/>
        <v>16</v>
      </c>
      <c r="M67" s="252">
        <f t="shared" si="1"/>
        <v>1547</v>
      </c>
      <c r="N67" s="252">
        <f t="shared" si="2"/>
        <v>3596</v>
      </c>
    </row>
    <row r="68" spans="1:14" s="213" customFormat="1" x14ac:dyDescent="0.2">
      <c r="A68" s="299" t="s">
        <v>2590</v>
      </c>
      <c r="B68" s="44">
        <f>+B67+B45</f>
        <v>0</v>
      </c>
      <c r="C68" s="44">
        <f t="shared" ref="C68:L68" si="5">+C67+C45</f>
        <v>1</v>
      </c>
      <c r="D68" s="44">
        <f t="shared" si="5"/>
        <v>201</v>
      </c>
      <c r="E68" s="44">
        <f t="shared" si="5"/>
        <v>2222</v>
      </c>
      <c r="F68" s="44">
        <f t="shared" si="5"/>
        <v>28</v>
      </c>
      <c r="G68" s="44">
        <f t="shared" si="0"/>
        <v>2452</v>
      </c>
      <c r="H68" s="44">
        <f t="shared" si="5"/>
        <v>0</v>
      </c>
      <c r="I68" s="44">
        <f t="shared" si="5"/>
        <v>0</v>
      </c>
      <c r="J68" s="44">
        <f t="shared" si="5"/>
        <v>231</v>
      </c>
      <c r="K68" s="44">
        <f t="shared" si="5"/>
        <v>1639</v>
      </c>
      <c r="L68" s="44">
        <f t="shared" si="5"/>
        <v>19</v>
      </c>
      <c r="M68" s="44">
        <f t="shared" si="1"/>
        <v>1889</v>
      </c>
      <c r="N68" s="44">
        <f t="shared" si="2"/>
        <v>4341</v>
      </c>
    </row>
    <row r="69" spans="1:14" s="213" customFormat="1" x14ac:dyDescent="0.2">
      <c r="A69" s="301" t="s">
        <v>770</v>
      </c>
      <c r="B69" s="253"/>
      <c r="C69" s="253"/>
      <c r="D69" s="253"/>
      <c r="E69" s="253"/>
      <c r="F69" s="253"/>
      <c r="G69" s="253">
        <f t="shared" si="0"/>
        <v>0</v>
      </c>
      <c r="H69" s="253"/>
      <c r="I69" s="253"/>
      <c r="J69" s="253"/>
      <c r="K69" s="253"/>
      <c r="L69" s="253"/>
      <c r="M69" s="253">
        <f t="shared" si="1"/>
        <v>0</v>
      </c>
      <c r="N69" s="253">
        <f t="shared" si="2"/>
        <v>0</v>
      </c>
    </row>
    <row r="70" spans="1:14" s="213" customFormat="1" x14ac:dyDescent="0.2">
      <c r="A70" s="35" t="s">
        <v>1292</v>
      </c>
      <c r="B70" s="254">
        <v>0</v>
      </c>
      <c r="C70" s="254">
        <v>0</v>
      </c>
      <c r="D70" s="254">
        <v>0</v>
      </c>
      <c r="E70" s="254">
        <v>0</v>
      </c>
      <c r="F70" s="254">
        <v>0</v>
      </c>
      <c r="G70" s="254">
        <f t="shared" si="0"/>
        <v>0</v>
      </c>
      <c r="H70" s="254">
        <v>0</v>
      </c>
      <c r="I70" s="254">
        <v>0</v>
      </c>
      <c r="J70" s="254">
        <v>0</v>
      </c>
      <c r="K70" s="254">
        <v>0</v>
      </c>
      <c r="L70" s="254">
        <v>0</v>
      </c>
      <c r="M70" s="254">
        <f t="shared" si="1"/>
        <v>0</v>
      </c>
      <c r="N70" s="254">
        <f t="shared" si="2"/>
        <v>0</v>
      </c>
    </row>
    <row r="71" spans="1:14" s="213" customFormat="1" ht="13.5" thickBot="1" x14ac:dyDescent="0.25">
      <c r="A71" s="40" t="s">
        <v>1552</v>
      </c>
      <c r="B71" s="209">
        <f>+B70+B68</f>
        <v>0</v>
      </c>
      <c r="C71" s="209">
        <f t="shared" ref="C71:L71" si="6">+C70+C68</f>
        <v>1</v>
      </c>
      <c r="D71" s="209">
        <f t="shared" si="6"/>
        <v>201</v>
      </c>
      <c r="E71" s="209">
        <f t="shared" si="6"/>
        <v>2222</v>
      </c>
      <c r="F71" s="209">
        <f t="shared" si="6"/>
        <v>28</v>
      </c>
      <c r="G71" s="209">
        <f t="shared" si="0"/>
        <v>2452</v>
      </c>
      <c r="H71" s="209">
        <f t="shared" si="6"/>
        <v>0</v>
      </c>
      <c r="I71" s="209">
        <f t="shared" si="6"/>
        <v>0</v>
      </c>
      <c r="J71" s="209">
        <f t="shared" si="6"/>
        <v>231</v>
      </c>
      <c r="K71" s="209">
        <f t="shared" si="6"/>
        <v>1639</v>
      </c>
      <c r="L71" s="209">
        <f t="shared" si="6"/>
        <v>19</v>
      </c>
      <c r="M71" s="209">
        <f t="shared" si="1"/>
        <v>1889</v>
      </c>
      <c r="N71" s="209">
        <f t="shared" si="2"/>
        <v>4341</v>
      </c>
    </row>
  </sheetData>
  <mergeCells count="19">
    <mergeCell ref="A8:A12"/>
    <mergeCell ref="B8:N9"/>
    <mergeCell ref="B10:G10"/>
    <mergeCell ref="H10:M10"/>
    <mergeCell ref="B11:B12"/>
    <mergeCell ref="C11:C12"/>
    <mergeCell ref="D11:D12"/>
    <mergeCell ref="E11:E12"/>
    <mergeCell ref="N10:N12"/>
    <mergeCell ref="A5:N5"/>
    <mergeCell ref="A6:N6"/>
    <mergeCell ref="J11:J12"/>
    <mergeCell ref="K11:K12"/>
    <mergeCell ref="L11:L12"/>
    <mergeCell ref="M11:M12"/>
    <mergeCell ref="F11:F12"/>
    <mergeCell ref="G11:G12"/>
    <mergeCell ref="H11:H12"/>
    <mergeCell ref="I11:I12"/>
  </mergeCells>
  <phoneticPr fontId="2" type="noConversion"/>
  <conditionalFormatting sqref="B14:N68">
    <cfRule type="expression" dxfId="2" priority="1" stopIfTrue="1">
      <formula>$AX14=1</formula>
    </cfRule>
  </conditionalFormatting>
  <conditionalFormatting sqref="A14:A69 A71">
    <cfRule type="expression" dxfId="1" priority="2" stopIfTrue="1">
      <formula>$AW14=1</formula>
    </cfRule>
  </conditionalFormatting>
  <conditionalFormatting sqref="A70">
    <cfRule type="expression" dxfId="0" priority="3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workbookViewId="0"/>
  </sheetViews>
  <sheetFormatPr defaultRowHeight="12.75" x14ac:dyDescent="0.2"/>
  <cols>
    <col min="1" max="1" width="21.140625" style="2" customWidth="1"/>
    <col min="2" max="2" width="7.42578125" style="2" customWidth="1"/>
    <col min="3" max="3" width="8.85546875" style="2" bestFit="1" customWidth="1"/>
    <col min="4" max="4" width="7.42578125" style="2" bestFit="1" customWidth="1"/>
    <col min="5" max="5" width="12" style="2" bestFit="1" customWidth="1"/>
    <col min="6" max="6" width="11.85546875" style="2" customWidth="1"/>
    <col min="7" max="7" width="9.7109375" style="2" bestFit="1" customWidth="1"/>
    <col min="8" max="8" width="9.85546875" style="2" bestFit="1" customWidth="1"/>
    <col min="9" max="9" width="10.85546875" style="2" customWidth="1"/>
    <col min="10" max="10" width="10.42578125" style="2" bestFit="1" customWidth="1"/>
    <col min="11" max="11" width="13.140625" style="2" bestFit="1" customWidth="1"/>
    <col min="12" max="12" width="10.28515625" style="2" bestFit="1" customWidth="1"/>
    <col min="13" max="13" width="12.140625" style="2" bestFit="1" customWidth="1"/>
    <col min="14" max="14" width="9.28515625" style="2" customWidth="1"/>
    <col min="15" max="15" width="10.7109375" style="2" customWidth="1"/>
    <col min="16" max="16" width="9.85546875" style="2" bestFit="1" customWidth="1"/>
    <col min="17" max="17" width="11.140625" style="2" bestFit="1" customWidth="1"/>
    <col min="18" max="18" width="10.42578125" style="2" bestFit="1" customWidth="1"/>
    <col min="19" max="19" width="11.28515625" style="2" bestFit="1" customWidth="1"/>
    <col min="20" max="20" width="10.5703125" style="2" customWidth="1"/>
    <col min="21" max="22" width="9.140625" style="2"/>
    <col min="23" max="23" width="11.140625" style="2" customWidth="1"/>
    <col min="24" max="24" width="8.5703125" style="2" bestFit="1" customWidth="1"/>
    <col min="25" max="25" width="12.140625" style="2" bestFit="1" customWidth="1"/>
    <col min="26" max="26" width="9.42578125" style="2" bestFit="1" customWidth="1"/>
    <col min="27" max="16384" width="9.140625" style="2"/>
  </cols>
  <sheetData>
    <row r="1" spans="1:26" x14ac:dyDescent="0.2">
      <c r="A1" s="519" t="s">
        <v>185</v>
      </c>
    </row>
    <row r="2" spans="1:26" x14ac:dyDescent="0.2">
      <c r="A2" s="519" t="s">
        <v>2786</v>
      </c>
    </row>
    <row r="3" spans="1:26" ht="12.75" customHeight="1" x14ac:dyDescent="0.2">
      <c r="A3" s="20" t="s">
        <v>2065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75" t="s">
        <v>2066</v>
      </c>
    </row>
    <row r="4" spans="1:26" ht="12.75" customHeight="1" x14ac:dyDescent="0.2">
      <c r="A4" s="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21"/>
    </row>
    <row r="5" spans="1:26" x14ac:dyDescent="0.2">
      <c r="A5" s="595" t="s">
        <v>702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6" t="s">
        <v>1293</v>
      </c>
      <c r="P5" s="596"/>
      <c r="Q5" s="596"/>
      <c r="R5" s="596"/>
      <c r="S5" s="596"/>
      <c r="T5" s="596"/>
      <c r="U5" s="596"/>
      <c r="V5" s="596"/>
      <c r="W5" s="596"/>
      <c r="X5" s="596"/>
      <c r="Y5" s="596"/>
      <c r="Z5" s="596"/>
    </row>
    <row r="6" spans="1:26" x14ac:dyDescent="0.2">
      <c r="A6" s="595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6"/>
      <c r="Z6" s="596"/>
    </row>
    <row r="7" spans="1:26" ht="14.25" thickBot="1" x14ac:dyDescent="0.3">
      <c r="A7" s="20" t="s">
        <v>330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32"/>
      <c r="M7" s="11"/>
      <c r="N7" s="11"/>
      <c r="O7" s="20" t="s">
        <v>1512</v>
      </c>
      <c r="P7" s="11"/>
      <c r="Q7" s="11"/>
      <c r="R7" s="11"/>
      <c r="S7" s="11"/>
      <c r="T7" s="11"/>
      <c r="U7" s="11"/>
      <c r="V7" s="11"/>
      <c r="W7" s="11"/>
      <c r="X7" s="11"/>
      <c r="Y7" s="32"/>
      <c r="Z7" s="33" t="s">
        <v>2525</v>
      </c>
    </row>
    <row r="8" spans="1:26" ht="23.25" customHeight="1" thickBot="1" x14ac:dyDescent="0.25">
      <c r="A8" s="589" t="s">
        <v>328</v>
      </c>
      <c r="B8" s="594" t="s">
        <v>35</v>
      </c>
      <c r="C8" s="594"/>
      <c r="D8" s="594"/>
      <c r="E8" s="594" t="s">
        <v>36</v>
      </c>
      <c r="F8" s="594" t="s">
        <v>9</v>
      </c>
      <c r="G8" s="594"/>
      <c r="H8" s="594"/>
      <c r="I8" s="594"/>
      <c r="J8" s="594"/>
      <c r="K8" s="594"/>
      <c r="L8" s="594" t="s">
        <v>42</v>
      </c>
      <c r="M8" s="594" t="s">
        <v>43</v>
      </c>
      <c r="N8" s="594" t="s">
        <v>1853</v>
      </c>
      <c r="O8" s="594" t="s">
        <v>9</v>
      </c>
      <c r="P8" s="594"/>
      <c r="Q8" s="594"/>
      <c r="R8" s="594"/>
      <c r="S8" s="594"/>
      <c r="T8" s="594" t="s">
        <v>42</v>
      </c>
      <c r="U8" s="594" t="s">
        <v>1857</v>
      </c>
      <c r="V8" s="594" t="s">
        <v>1858</v>
      </c>
      <c r="W8" s="594" t="s">
        <v>1859</v>
      </c>
      <c r="X8" s="594" t="s">
        <v>1860</v>
      </c>
      <c r="Y8" s="594" t="s">
        <v>1861</v>
      </c>
      <c r="Z8" s="594" t="s">
        <v>1862</v>
      </c>
    </row>
    <row r="9" spans="1:26" ht="21" customHeight="1" thickBot="1" x14ac:dyDescent="0.25">
      <c r="A9" s="590"/>
      <c r="B9" s="594"/>
      <c r="C9" s="594"/>
      <c r="D9" s="594"/>
      <c r="E9" s="594"/>
      <c r="F9" s="594" t="s">
        <v>37</v>
      </c>
      <c r="G9" s="594" t="s">
        <v>38</v>
      </c>
      <c r="H9" s="594" t="s">
        <v>39</v>
      </c>
      <c r="I9" s="594" t="s">
        <v>34</v>
      </c>
      <c r="J9" s="594" t="s">
        <v>40</v>
      </c>
      <c r="K9" s="594" t="s">
        <v>1089</v>
      </c>
      <c r="L9" s="594"/>
      <c r="M9" s="594"/>
      <c r="N9" s="594"/>
      <c r="O9" s="594" t="s">
        <v>2780</v>
      </c>
      <c r="P9" s="594" t="s">
        <v>1854</v>
      </c>
      <c r="Q9" s="594" t="s">
        <v>1855</v>
      </c>
      <c r="R9" s="594" t="s">
        <v>1856</v>
      </c>
      <c r="S9" s="594" t="s">
        <v>41</v>
      </c>
      <c r="T9" s="594"/>
      <c r="U9" s="594"/>
      <c r="V9" s="594"/>
      <c r="W9" s="594"/>
      <c r="X9" s="594"/>
      <c r="Y9" s="594"/>
      <c r="Z9" s="594"/>
    </row>
    <row r="10" spans="1:26" ht="17.25" customHeight="1" thickBot="1" x14ac:dyDescent="0.25">
      <c r="A10" s="590"/>
      <c r="B10" s="594"/>
      <c r="C10" s="594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  <c r="W10" s="594"/>
      <c r="X10" s="594"/>
      <c r="Y10" s="594"/>
      <c r="Z10" s="594"/>
    </row>
    <row r="11" spans="1:26" ht="21" customHeight="1" thickBot="1" x14ac:dyDescent="0.25">
      <c r="A11" s="590"/>
      <c r="B11" s="586" t="s">
        <v>1829</v>
      </c>
      <c r="C11" s="586" t="s">
        <v>1830</v>
      </c>
      <c r="D11" s="586" t="s">
        <v>1831</v>
      </c>
      <c r="E11" s="594"/>
      <c r="F11" s="594"/>
      <c r="G11" s="594"/>
      <c r="H11" s="594"/>
      <c r="I11" s="594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  <c r="Y11" s="594"/>
      <c r="Z11" s="594"/>
    </row>
    <row r="12" spans="1:26" ht="27" customHeight="1" thickBot="1" x14ac:dyDescent="0.25">
      <c r="A12" s="591"/>
      <c r="B12" s="593"/>
      <c r="C12" s="585"/>
      <c r="D12" s="585"/>
      <c r="E12" s="594"/>
      <c r="F12" s="594"/>
      <c r="G12" s="594"/>
      <c r="H12" s="594"/>
      <c r="I12" s="594"/>
      <c r="J12" s="594"/>
      <c r="K12" s="594"/>
      <c r="L12" s="594"/>
      <c r="M12" s="594"/>
      <c r="N12" s="594"/>
      <c r="O12" s="594"/>
      <c r="P12" s="594"/>
      <c r="Q12" s="594"/>
      <c r="R12" s="594"/>
      <c r="S12" s="594"/>
      <c r="T12" s="594"/>
      <c r="U12" s="594"/>
      <c r="V12" s="594"/>
      <c r="W12" s="594"/>
      <c r="X12" s="594"/>
      <c r="Y12" s="594"/>
      <c r="Z12" s="594"/>
    </row>
    <row r="13" spans="1:26" x14ac:dyDescent="0.2">
      <c r="A13" s="34" t="s">
        <v>2589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x14ac:dyDescent="0.2">
      <c r="A14" s="35" t="s">
        <v>703</v>
      </c>
      <c r="B14" s="29">
        <v>1.8918699999999999</v>
      </c>
      <c r="C14" s="29">
        <v>15869.665439999999</v>
      </c>
      <c r="D14" s="29">
        <v>0</v>
      </c>
      <c r="E14" s="29">
        <v>36228.386140000002</v>
      </c>
      <c r="F14" s="29">
        <v>30079.366030000001</v>
      </c>
      <c r="G14" s="29">
        <v>2826.6028500000002</v>
      </c>
      <c r="H14" s="29">
        <v>6.0681099999999999</v>
      </c>
      <c r="I14" s="29">
        <v>0</v>
      </c>
      <c r="J14" s="29">
        <v>0</v>
      </c>
      <c r="K14" s="29">
        <v>26.586209999999998</v>
      </c>
      <c r="L14" s="29">
        <v>896.43236999999999</v>
      </c>
      <c r="M14" s="29">
        <v>197.15407000000002</v>
      </c>
      <c r="N14" s="29">
        <v>264.73849999999999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1.32012</v>
      </c>
      <c r="W14" s="29">
        <v>2282.3443700000003</v>
      </c>
      <c r="X14" s="29">
        <v>4.0229999999999995E-2</v>
      </c>
      <c r="Y14" s="29">
        <v>0</v>
      </c>
      <c r="Z14" s="29">
        <v>0</v>
      </c>
    </row>
    <row r="15" spans="1:26" x14ac:dyDescent="0.2">
      <c r="A15" s="35" t="s">
        <v>704</v>
      </c>
      <c r="B15" s="29">
        <v>0.73009000000000002</v>
      </c>
      <c r="C15" s="29">
        <v>156240.50443</v>
      </c>
      <c r="D15" s="29">
        <v>-3372.8329700000004</v>
      </c>
      <c r="E15" s="29">
        <v>67823.394230000005</v>
      </c>
      <c r="F15" s="29">
        <v>249771.39861999999</v>
      </c>
      <c r="G15" s="29">
        <v>0</v>
      </c>
      <c r="H15" s="29">
        <v>27.138069999999999</v>
      </c>
      <c r="I15" s="29">
        <v>0</v>
      </c>
      <c r="J15" s="29">
        <v>0</v>
      </c>
      <c r="K15" s="29">
        <v>3694.5407799999998</v>
      </c>
      <c r="L15" s="29">
        <v>11.87697</v>
      </c>
      <c r="M15" s="29">
        <v>1494.9290800000001</v>
      </c>
      <c r="N15" s="29">
        <v>3452.6390099999999</v>
      </c>
      <c r="O15" s="29">
        <v>-3990.2750000000001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1572154.8366099999</v>
      </c>
      <c r="W15" s="29">
        <v>47972.715229999994</v>
      </c>
      <c r="X15" s="29">
        <v>2994.8326899999997</v>
      </c>
      <c r="Y15" s="29">
        <v>0</v>
      </c>
      <c r="Z15" s="29">
        <v>0</v>
      </c>
    </row>
    <row r="16" spans="1:26" x14ac:dyDescent="0.2">
      <c r="A16" s="35" t="s">
        <v>705</v>
      </c>
      <c r="B16" s="29">
        <v>79.025000000000006</v>
      </c>
      <c r="C16" s="29">
        <v>271727.33899999998</v>
      </c>
      <c r="D16" s="29">
        <v>-12192.450999999999</v>
      </c>
      <c r="E16" s="29">
        <v>281598.58152000001</v>
      </c>
      <c r="F16" s="29">
        <v>410414.14939000004</v>
      </c>
      <c r="G16" s="29">
        <v>12570.383019999999</v>
      </c>
      <c r="H16" s="29">
        <v>2308.3159999999998</v>
      </c>
      <c r="I16" s="29">
        <v>0</v>
      </c>
      <c r="J16" s="29">
        <v>0</v>
      </c>
      <c r="K16" s="29">
        <v>0</v>
      </c>
      <c r="L16" s="29">
        <v>143.41499999999999</v>
      </c>
      <c r="M16" s="29">
        <v>1370.61</v>
      </c>
      <c r="N16" s="29">
        <v>1243.7302299999999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232717.11296999999</v>
      </c>
      <c r="W16" s="29">
        <v>17633.558309999997</v>
      </c>
      <c r="X16" s="29">
        <v>9479.1666700000005</v>
      </c>
      <c r="Y16" s="29">
        <v>0</v>
      </c>
      <c r="Z16" s="29">
        <v>0</v>
      </c>
    </row>
    <row r="17" spans="1:26" x14ac:dyDescent="0.2">
      <c r="A17" s="35" t="s">
        <v>706</v>
      </c>
      <c r="B17" s="29">
        <v>271.21689000000003</v>
      </c>
      <c r="C17" s="29">
        <v>40525.412210000002</v>
      </c>
      <c r="D17" s="29">
        <v>-0.27800000000000002</v>
      </c>
      <c r="E17" s="29">
        <v>3492.77954</v>
      </c>
      <c r="F17" s="29">
        <v>79816.393570000015</v>
      </c>
      <c r="G17" s="29">
        <v>0</v>
      </c>
      <c r="H17" s="29">
        <v>0</v>
      </c>
      <c r="I17" s="29">
        <v>0</v>
      </c>
      <c r="J17" s="29">
        <v>0</v>
      </c>
      <c r="K17" s="29">
        <v>2047.3303799999999</v>
      </c>
      <c r="L17" s="29">
        <v>0</v>
      </c>
      <c r="M17" s="29">
        <v>9.6600800000000007</v>
      </c>
      <c r="N17" s="29">
        <v>2508.3277799999996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87.70389999999999</v>
      </c>
      <c r="W17" s="29">
        <v>2806.0154199999997</v>
      </c>
      <c r="X17" s="29">
        <v>337.64934999999997</v>
      </c>
      <c r="Y17" s="29">
        <v>0</v>
      </c>
      <c r="Z17" s="29">
        <v>0</v>
      </c>
    </row>
    <row r="18" spans="1:26" x14ac:dyDescent="0.2">
      <c r="A18" s="36" t="s">
        <v>707</v>
      </c>
      <c r="B18" s="29">
        <v>1.9199999999999998E-2</v>
      </c>
      <c r="C18" s="29">
        <v>47761.960439999995</v>
      </c>
      <c r="D18" s="29">
        <v>5626.7880999999998</v>
      </c>
      <c r="E18" s="29">
        <v>57830.017540000001</v>
      </c>
      <c r="F18" s="29">
        <v>52618.282439999995</v>
      </c>
      <c r="G18" s="29">
        <v>0</v>
      </c>
      <c r="H18" s="29">
        <v>0</v>
      </c>
      <c r="I18" s="29">
        <v>0</v>
      </c>
      <c r="J18" s="29">
        <v>0</v>
      </c>
      <c r="K18" s="29">
        <v>91.478760000000236</v>
      </c>
      <c r="L18" s="29">
        <v>1.28549</v>
      </c>
      <c r="M18" s="29">
        <v>1025.09564</v>
      </c>
      <c r="N18" s="29">
        <v>2490.2508900000003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2.8822899999999998</v>
      </c>
      <c r="V18" s="29">
        <v>88.235289999999992</v>
      </c>
      <c r="W18" s="29">
        <v>1302.2876799999999</v>
      </c>
      <c r="X18" s="29">
        <v>949.8781899999999</v>
      </c>
      <c r="Y18" s="29">
        <v>0</v>
      </c>
      <c r="Z18" s="29">
        <v>0</v>
      </c>
    </row>
    <row r="19" spans="1:26" x14ac:dyDescent="0.2">
      <c r="A19" s="35" t="s">
        <v>708</v>
      </c>
      <c r="B19" s="44">
        <v>0</v>
      </c>
      <c r="C19" s="44">
        <v>255333.62944000002</v>
      </c>
      <c r="D19" s="44">
        <v>0</v>
      </c>
      <c r="E19" s="44">
        <v>322670.24540999997</v>
      </c>
      <c r="F19" s="44">
        <v>254128.9508600017</v>
      </c>
      <c r="G19" s="44">
        <v>0</v>
      </c>
      <c r="H19" s="44">
        <v>1889.2363700000001</v>
      </c>
      <c r="I19" s="44">
        <v>0</v>
      </c>
      <c r="J19" s="44">
        <v>0</v>
      </c>
      <c r="K19" s="44">
        <v>-2.0999999344348909E-4</v>
      </c>
      <c r="L19" s="44">
        <v>0</v>
      </c>
      <c r="M19" s="44">
        <v>420.47037999999998</v>
      </c>
      <c r="N19" s="44">
        <v>10237.03255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1754.04943</v>
      </c>
      <c r="W19" s="44">
        <v>33865.569480000006</v>
      </c>
      <c r="X19" s="44">
        <v>0</v>
      </c>
      <c r="Y19" s="44">
        <v>0</v>
      </c>
      <c r="Z19" s="44">
        <v>0</v>
      </c>
    </row>
    <row r="20" spans="1:26" x14ac:dyDescent="0.2">
      <c r="A20" s="35" t="s">
        <v>284</v>
      </c>
      <c r="B20" s="29">
        <v>0.26876</v>
      </c>
      <c r="C20" s="29">
        <v>96635.587060000005</v>
      </c>
      <c r="D20" s="29">
        <v>8676.9465499999988</v>
      </c>
      <c r="E20" s="29">
        <v>32446.639760000002</v>
      </c>
      <c r="F20" s="29">
        <v>123647.55387999999</v>
      </c>
      <c r="G20" s="29">
        <v>2011.80735</v>
      </c>
      <c r="H20" s="29">
        <v>80.413380000000004</v>
      </c>
      <c r="I20" s="29">
        <v>0</v>
      </c>
      <c r="J20" s="29">
        <v>0</v>
      </c>
      <c r="K20" s="29">
        <v>3606.7602900000002</v>
      </c>
      <c r="L20" s="29">
        <v>156.99168</v>
      </c>
      <c r="M20" s="29">
        <v>2338.8541299999997</v>
      </c>
      <c r="N20" s="29">
        <v>5289.7836900000002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38.586210000000001</v>
      </c>
      <c r="V20" s="29">
        <v>56946.814159999994</v>
      </c>
      <c r="W20" s="29">
        <v>16713.940800000004</v>
      </c>
      <c r="X20" s="29">
        <v>888.95160999999996</v>
      </c>
      <c r="Y20" s="29">
        <v>0</v>
      </c>
      <c r="Z20" s="29">
        <v>0</v>
      </c>
    </row>
    <row r="21" spans="1:26" x14ac:dyDescent="0.2">
      <c r="A21" s="35" t="s">
        <v>709</v>
      </c>
      <c r="B21" s="29">
        <v>1.9272899999999999</v>
      </c>
      <c r="C21" s="29">
        <v>2376.9482499999999</v>
      </c>
      <c r="D21" s="29">
        <v>0</v>
      </c>
      <c r="E21" s="29">
        <v>2828.5473900000002</v>
      </c>
      <c r="F21" s="29">
        <v>1063.9312500000001</v>
      </c>
      <c r="G21" s="29">
        <v>0</v>
      </c>
      <c r="H21" s="29">
        <v>6.1310000000000003E-2</v>
      </c>
      <c r="I21" s="29">
        <v>0</v>
      </c>
      <c r="J21" s="29">
        <v>0</v>
      </c>
      <c r="K21" s="29">
        <v>0</v>
      </c>
      <c r="L21" s="29">
        <v>0</v>
      </c>
      <c r="M21" s="29">
        <v>9.2072599999999998</v>
      </c>
      <c r="N21" s="29">
        <v>100.877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25.533000000000001</v>
      </c>
      <c r="W21" s="29">
        <v>245.96384</v>
      </c>
      <c r="X21" s="29">
        <v>11.9122</v>
      </c>
      <c r="Y21" s="29">
        <v>0</v>
      </c>
      <c r="Z21" s="29">
        <v>0</v>
      </c>
    </row>
    <row r="22" spans="1:26" x14ac:dyDescent="0.2">
      <c r="A22" s="35" t="s">
        <v>710</v>
      </c>
      <c r="B22" s="29">
        <v>275.20796999999999</v>
      </c>
      <c r="C22" s="29">
        <v>6106.2999300000001</v>
      </c>
      <c r="D22" s="29">
        <v>-3.1292499999999999</v>
      </c>
      <c r="E22" s="29">
        <v>39145.654830000007</v>
      </c>
      <c r="F22" s="29">
        <v>42865.278450000005</v>
      </c>
      <c r="G22" s="29">
        <v>0</v>
      </c>
      <c r="H22" s="29">
        <v>25.428789999999999</v>
      </c>
      <c r="I22" s="29">
        <v>0</v>
      </c>
      <c r="J22" s="29">
        <v>0</v>
      </c>
      <c r="K22" s="29">
        <v>466.00352000000004</v>
      </c>
      <c r="L22" s="29">
        <v>71.907780000000002</v>
      </c>
      <c r="M22" s="29">
        <v>362.5052</v>
      </c>
      <c r="N22" s="29">
        <v>986.78952000000004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1483.8237199999999</v>
      </c>
      <c r="W22" s="29">
        <v>1301.9979599999999</v>
      </c>
      <c r="X22" s="29">
        <v>148.45523</v>
      </c>
      <c r="Y22" s="29">
        <v>0</v>
      </c>
      <c r="Z22" s="29">
        <v>0</v>
      </c>
    </row>
    <row r="23" spans="1:26" x14ac:dyDescent="0.2">
      <c r="A23" s="35" t="s">
        <v>711</v>
      </c>
      <c r="B23" s="45">
        <v>0.52979999999999994</v>
      </c>
      <c r="C23" s="45">
        <v>3201.95192</v>
      </c>
      <c r="D23" s="45">
        <v>0</v>
      </c>
      <c r="E23" s="45">
        <v>0</v>
      </c>
      <c r="F23" s="45">
        <v>1141.1621</v>
      </c>
      <c r="G23" s="45">
        <v>0</v>
      </c>
      <c r="H23" s="45">
        <v>0</v>
      </c>
      <c r="I23" s="45">
        <v>0</v>
      </c>
      <c r="J23" s="45">
        <v>0</v>
      </c>
      <c r="K23" s="45">
        <v>28.7776</v>
      </c>
      <c r="L23" s="45">
        <v>0</v>
      </c>
      <c r="M23" s="45">
        <v>13.14621</v>
      </c>
      <c r="N23" s="45">
        <v>3518.4674300000001</v>
      </c>
      <c r="O23" s="45">
        <v>-0.93389999999999995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2.20668</v>
      </c>
      <c r="V23" s="45">
        <v>0</v>
      </c>
      <c r="W23" s="45">
        <v>752.40944999999999</v>
      </c>
      <c r="X23" s="45">
        <v>244.39605</v>
      </c>
      <c r="Y23" s="45">
        <v>0</v>
      </c>
      <c r="Z23" s="45">
        <v>0</v>
      </c>
    </row>
    <row r="24" spans="1:26" x14ac:dyDescent="0.2">
      <c r="A24" s="37" t="s">
        <v>285</v>
      </c>
      <c r="B24" s="29">
        <v>70.337460000000007</v>
      </c>
      <c r="C24" s="29">
        <v>48333.149210000003</v>
      </c>
      <c r="D24" s="29">
        <v>24954.494170000002</v>
      </c>
      <c r="E24" s="29">
        <v>136593.21406</v>
      </c>
      <c r="F24" s="29">
        <v>152006.88573999997</v>
      </c>
      <c r="G24" s="29">
        <v>984.70258000000001</v>
      </c>
      <c r="H24" s="29">
        <v>94.781390000000002</v>
      </c>
      <c r="I24" s="29">
        <v>0</v>
      </c>
      <c r="J24" s="29">
        <v>0</v>
      </c>
      <c r="K24" s="29">
        <v>0</v>
      </c>
      <c r="L24" s="29">
        <v>67.623080000000002</v>
      </c>
      <c r="M24" s="29">
        <v>720.14148999999998</v>
      </c>
      <c r="N24" s="29">
        <v>763.39793999999995</v>
      </c>
      <c r="O24" s="29">
        <v>0</v>
      </c>
      <c r="P24" s="29">
        <v>0</v>
      </c>
      <c r="Q24" s="29">
        <v>0</v>
      </c>
      <c r="R24" s="29">
        <v>0</v>
      </c>
      <c r="S24" s="29">
        <v>2881.8068599999997</v>
      </c>
      <c r="T24" s="29">
        <v>0</v>
      </c>
      <c r="U24" s="29">
        <v>35.959720000000004</v>
      </c>
      <c r="V24" s="29">
        <v>50905.088379999994</v>
      </c>
      <c r="W24" s="29">
        <v>16865.16173</v>
      </c>
      <c r="X24" s="29">
        <v>225.66460999999998</v>
      </c>
      <c r="Y24" s="29">
        <v>16.78877</v>
      </c>
      <c r="Z24" s="29">
        <v>0</v>
      </c>
    </row>
    <row r="25" spans="1:26" x14ac:dyDescent="0.2">
      <c r="A25" s="35" t="s">
        <v>712</v>
      </c>
      <c r="B25" s="29">
        <v>142.48570000000001</v>
      </c>
      <c r="C25" s="29">
        <v>2735.3149399999998</v>
      </c>
      <c r="D25" s="29">
        <v>12410.29876</v>
      </c>
      <c r="E25" s="29">
        <v>94930.465650000013</v>
      </c>
      <c r="F25" s="29">
        <v>56046.177189999988</v>
      </c>
      <c r="G25" s="29">
        <v>0</v>
      </c>
      <c r="H25" s="29">
        <v>0</v>
      </c>
      <c r="I25" s="29">
        <v>0</v>
      </c>
      <c r="J25" s="29">
        <v>0</v>
      </c>
      <c r="K25" s="29">
        <v>766.48478</v>
      </c>
      <c r="L25" s="29">
        <v>0</v>
      </c>
      <c r="M25" s="29">
        <v>42.258989999999997</v>
      </c>
      <c r="N25" s="29">
        <v>544.64323000000002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2172.3791499999998</v>
      </c>
      <c r="X25" s="29">
        <v>703.12943999999993</v>
      </c>
      <c r="Y25" s="29">
        <v>13.975110000000001</v>
      </c>
      <c r="Z25" s="29">
        <v>0</v>
      </c>
    </row>
    <row r="26" spans="1:26" x14ac:dyDescent="0.2">
      <c r="A26" s="35" t="s">
        <v>713</v>
      </c>
      <c r="B26" s="29">
        <v>67.207899999999995</v>
      </c>
      <c r="C26" s="29">
        <v>116536.47874999999</v>
      </c>
      <c r="D26" s="29">
        <v>5169.9337999999998</v>
      </c>
      <c r="E26" s="29">
        <v>2641.1939199999997</v>
      </c>
      <c r="F26" s="29">
        <v>115048.25039880634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309.86738000000003</v>
      </c>
      <c r="N26" s="29">
        <v>9695.9531700000007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13.5387</v>
      </c>
      <c r="V26" s="29">
        <v>131.16835</v>
      </c>
      <c r="W26" s="29">
        <v>13089.484480173207</v>
      </c>
      <c r="X26" s="29">
        <v>1718.8685162436668</v>
      </c>
      <c r="Y26" s="29">
        <v>0</v>
      </c>
      <c r="Z26" s="29">
        <v>0</v>
      </c>
    </row>
    <row r="27" spans="1:26" x14ac:dyDescent="0.2">
      <c r="A27" s="35" t="s">
        <v>714</v>
      </c>
      <c r="B27" s="29">
        <v>55.031860000000002</v>
      </c>
      <c r="C27" s="29">
        <v>10327.67173</v>
      </c>
      <c r="D27" s="29">
        <v>0.10299999999999999</v>
      </c>
      <c r="E27" s="29">
        <v>8314.2368399999996</v>
      </c>
      <c r="F27" s="29">
        <v>22815.79624</v>
      </c>
      <c r="G27" s="29">
        <v>0</v>
      </c>
      <c r="H27" s="29">
        <v>0</v>
      </c>
      <c r="I27" s="29">
        <v>0</v>
      </c>
      <c r="J27" s="29">
        <v>0</v>
      </c>
      <c r="K27" s="29">
        <v>3127.2875800000002</v>
      </c>
      <c r="L27" s="29">
        <v>42.092910000000003</v>
      </c>
      <c r="M27" s="29">
        <v>103.9717</v>
      </c>
      <c r="N27" s="29">
        <v>-63.631860000000003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4494.5316600000006</v>
      </c>
      <c r="X27" s="29">
        <v>128.81757999999999</v>
      </c>
      <c r="Y27" s="29">
        <v>2.4234899999999997</v>
      </c>
      <c r="Z27" s="29">
        <v>0</v>
      </c>
    </row>
    <row r="28" spans="1:26" x14ac:dyDescent="0.2">
      <c r="A28" s="36" t="s">
        <v>715</v>
      </c>
      <c r="B28" s="29">
        <v>1578.1881000000001</v>
      </c>
      <c r="C28" s="29">
        <v>7493.5042799999992</v>
      </c>
      <c r="D28" s="29">
        <v>26196.02318</v>
      </c>
      <c r="E28" s="29">
        <v>92174.206229999996</v>
      </c>
      <c r="F28" s="29">
        <v>127631.65325999999</v>
      </c>
      <c r="G28" s="29">
        <v>1878.5751699999998</v>
      </c>
      <c r="H28" s="29">
        <v>0</v>
      </c>
      <c r="I28" s="29">
        <v>0</v>
      </c>
      <c r="J28" s="29">
        <v>0</v>
      </c>
      <c r="K28" s="29">
        <v>1323.5264</v>
      </c>
      <c r="L28" s="29">
        <v>46.348330000000004</v>
      </c>
      <c r="M28" s="29">
        <v>137.26373999999998</v>
      </c>
      <c r="N28" s="29">
        <v>41.051629999999889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27.185890000000001</v>
      </c>
      <c r="V28" s="29">
        <v>71334.684480000011</v>
      </c>
      <c r="W28" s="29">
        <v>69645.081160000016</v>
      </c>
      <c r="X28" s="29">
        <v>0</v>
      </c>
      <c r="Y28" s="29">
        <v>0.59828999999999999</v>
      </c>
      <c r="Z28" s="29">
        <v>920.89900999999998</v>
      </c>
    </row>
    <row r="29" spans="1:26" x14ac:dyDescent="0.2">
      <c r="A29" s="35" t="s">
        <v>716</v>
      </c>
      <c r="B29" s="44">
        <v>89.276210000000006</v>
      </c>
      <c r="C29" s="44">
        <v>26522.222460000001</v>
      </c>
      <c r="D29" s="44">
        <v>14425.351209999999</v>
      </c>
      <c r="E29" s="44">
        <v>27210.008550000002</v>
      </c>
      <c r="F29" s="44">
        <v>63736.030089999993</v>
      </c>
      <c r="G29" s="44">
        <v>0</v>
      </c>
      <c r="H29" s="44">
        <v>210.75801000000001</v>
      </c>
      <c r="I29" s="44">
        <v>0</v>
      </c>
      <c r="J29" s="44">
        <v>0</v>
      </c>
      <c r="K29" s="44">
        <v>5346.2604199999996</v>
      </c>
      <c r="L29" s="44">
        <v>0</v>
      </c>
      <c r="M29" s="44">
        <v>0</v>
      </c>
      <c r="N29" s="44">
        <v>1498.18274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25183.60152</v>
      </c>
      <c r="W29" s="44">
        <v>6697.5329200000015</v>
      </c>
      <c r="X29" s="44">
        <v>0</v>
      </c>
      <c r="Y29" s="44">
        <v>0</v>
      </c>
      <c r="Z29" s="44">
        <v>2604.9192000000003</v>
      </c>
    </row>
    <row r="30" spans="1:26" x14ac:dyDescent="0.2">
      <c r="A30" s="35" t="s">
        <v>286</v>
      </c>
      <c r="B30" s="29">
        <v>104.65169</v>
      </c>
      <c r="C30" s="29">
        <v>2573.52414</v>
      </c>
      <c r="D30" s="29">
        <v>6749.2543900000001</v>
      </c>
      <c r="E30" s="29">
        <v>19359.385480000001</v>
      </c>
      <c r="F30" s="29">
        <v>32366.929730000003</v>
      </c>
      <c r="G30" s="29">
        <v>54.598739999999999</v>
      </c>
      <c r="H30" s="29">
        <v>398.67419999999998</v>
      </c>
      <c r="I30" s="29">
        <v>0</v>
      </c>
      <c r="J30" s="29">
        <v>0</v>
      </c>
      <c r="K30" s="29">
        <v>696.77631000000008</v>
      </c>
      <c r="L30" s="29">
        <v>0</v>
      </c>
      <c r="M30" s="29">
        <v>1252.2373400000001</v>
      </c>
      <c r="N30" s="29">
        <v>415.59181000000001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16.33389</v>
      </c>
      <c r="V30" s="29">
        <v>88.235300000000009</v>
      </c>
      <c r="W30" s="29">
        <v>5074.6425199999994</v>
      </c>
      <c r="X30" s="29">
        <v>421.19049999999999</v>
      </c>
      <c r="Y30" s="29">
        <v>0</v>
      </c>
      <c r="Z30" s="29">
        <v>0</v>
      </c>
    </row>
    <row r="31" spans="1:26" x14ac:dyDescent="0.2">
      <c r="A31" s="35" t="s">
        <v>717</v>
      </c>
      <c r="B31" s="29">
        <v>880.90966000000003</v>
      </c>
      <c r="C31" s="29">
        <v>14199.962740000001</v>
      </c>
      <c r="D31" s="29">
        <v>1.39737</v>
      </c>
      <c r="E31" s="29">
        <v>9774.7309999999998</v>
      </c>
      <c r="F31" s="29">
        <v>10327.904769999997</v>
      </c>
      <c r="G31" s="29">
        <v>0</v>
      </c>
      <c r="H31" s="29">
        <v>0</v>
      </c>
      <c r="I31" s="29">
        <v>0</v>
      </c>
      <c r="J31" s="29">
        <v>0</v>
      </c>
      <c r="K31" s="29">
        <v>3182.1926699999999</v>
      </c>
      <c r="L31" s="29">
        <v>25.426970000000001</v>
      </c>
      <c r="M31" s="29">
        <v>727.01202999999998</v>
      </c>
      <c r="N31" s="29">
        <v>1075.8697299999999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81.400019999999998</v>
      </c>
      <c r="W31" s="29">
        <v>3959.41138</v>
      </c>
      <c r="X31" s="29">
        <v>0</v>
      </c>
      <c r="Y31" s="29">
        <v>0</v>
      </c>
      <c r="Z31" s="29">
        <v>0</v>
      </c>
    </row>
    <row r="32" spans="1:26" x14ac:dyDescent="0.2">
      <c r="A32" s="35" t="s">
        <v>718</v>
      </c>
      <c r="B32" s="29">
        <v>28.100259999999999</v>
      </c>
      <c r="C32" s="29">
        <v>33645.403259999999</v>
      </c>
      <c r="D32" s="29">
        <v>2312.3290099999999</v>
      </c>
      <c r="E32" s="29">
        <v>0</v>
      </c>
      <c r="F32" s="29">
        <v>26977.927650000001</v>
      </c>
      <c r="G32" s="29">
        <v>0</v>
      </c>
      <c r="H32" s="29">
        <v>0</v>
      </c>
      <c r="I32" s="29">
        <v>0</v>
      </c>
      <c r="J32" s="29">
        <v>0</v>
      </c>
      <c r="K32" s="29">
        <v>217.07859999999999</v>
      </c>
      <c r="L32" s="29">
        <v>0</v>
      </c>
      <c r="M32" s="29">
        <v>884.12801000000002</v>
      </c>
      <c r="N32" s="29">
        <v>1046.9656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14.261700000000001</v>
      </c>
      <c r="V32" s="29">
        <v>88.235300000000009</v>
      </c>
      <c r="W32" s="29">
        <v>1454.89005</v>
      </c>
      <c r="X32" s="29">
        <v>5.0156400000000003</v>
      </c>
      <c r="Y32" s="29">
        <v>0</v>
      </c>
      <c r="Z32" s="29">
        <v>0</v>
      </c>
    </row>
    <row r="33" spans="1:26" x14ac:dyDescent="0.2">
      <c r="A33" s="35" t="s">
        <v>719</v>
      </c>
      <c r="B33" s="45">
        <v>2.9850000000000002E-2</v>
      </c>
      <c r="C33" s="45">
        <v>30079.99653</v>
      </c>
      <c r="D33" s="45">
        <v>0</v>
      </c>
      <c r="E33" s="45">
        <v>275081.92667000002</v>
      </c>
      <c r="F33" s="45">
        <v>224236.98487999986</v>
      </c>
      <c r="G33" s="45">
        <v>30717.214550000001</v>
      </c>
      <c r="H33" s="45">
        <v>196.22357</v>
      </c>
      <c r="I33" s="45">
        <v>0</v>
      </c>
      <c r="J33" s="45">
        <v>0</v>
      </c>
      <c r="K33" s="45">
        <v>661.1241099999994</v>
      </c>
      <c r="L33" s="45">
        <v>34.33352</v>
      </c>
      <c r="M33" s="45">
        <v>904.24099000000001</v>
      </c>
      <c r="N33" s="45">
        <v>1712.58501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67.940250000000006</v>
      </c>
      <c r="V33" s="45">
        <v>29742.666410000002</v>
      </c>
      <c r="W33" s="45">
        <v>32512.315029999994</v>
      </c>
      <c r="X33" s="45">
        <v>669.51981999999998</v>
      </c>
      <c r="Y33" s="45">
        <v>0</v>
      </c>
      <c r="Z33" s="45">
        <v>0</v>
      </c>
    </row>
    <row r="34" spans="1:26" x14ac:dyDescent="0.2">
      <c r="A34" s="37" t="s">
        <v>720</v>
      </c>
      <c r="B34" s="29">
        <v>8.9999999999999993E-3</v>
      </c>
      <c r="C34" s="29">
        <v>0.73303999999999991</v>
      </c>
      <c r="D34" s="29">
        <v>0</v>
      </c>
      <c r="E34" s="29">
        <v>4169.2027799999996</v>
      </c>
      <c r="F34" s="29">
        <v>66.394030000000001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1.0093300000000001</v>
      </c>
      <c r="N34" s="29">
        <v>9.103E-2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2.443E-2</v>
      </c>
      <c r="W34" s="29">
        <v>0</v>
      </c>
      <c r="X34" s="29">
        <v>0</v>
      </c>
      <c r="Y34" s="29">
        <v>0</v>
      </c>
      <c r="Z34" s="29">
        <v>0</v>
      </c>
    </row>
    <row r="35" spans="1:26" x14ac:dyDescent="0.2">
      <c r="A35" s="35" t="s">
        <v>721</v>
      </c>
      <c r="B35" s="29">
        <v>0</v>
      </c>
      <c r="C35" s="29">
        <v>1516.50154</v>
      </c>
      <c r="D35" s="29">
        <v>0</v>
      </c>
      <c r="E35" s="29">
        <v>1308.6713400000001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3.7459499999999997</v>
      </c>
      <c r="N35" s="29">
        <v>41.559230000000007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63.295519999999996</v>
      </c>
      <c r="X35" s="29">
        <v>0</v>
      </c>
      <c r="Y35" s="29">
        <v>0</v>
      </c>
      <c r="Z35" s="29">
        <v>0</v>
      </c>
    </row>
    <row r="36" spans="1:26" x14ac:dyDescent="0.2">
      <c r="A36" s="35" t="s">
        <v>722</v>
      </c>
      <c r="B36" s="29">
        <v>232.10701</v>
      </c>
      <c r="C36" s="29">
        <v>66161.678379999998</v>
      </c>
      <c r="D36" s="29">
        <v>0</v>
      </c>
      <c r="E36" s="29">
        <v>0</v>
      </c>
      <c r="F36" s="29">
        <v>72997.220649999974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21.891200000000001</v>
      </c>
      <c r="M36" s="29">
        <v>111.0458</v>
      </c>
      <c r="N36" s="29">
        <v>1199.9540900000002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88.235300000000009</v>
      </c>
      <c r="W36" s="29">
        <v>15803.88046</v>
      </c>
      <c r="X36" s="29">
        <v>0</v>
      </c>
      <c r="Y36" s="29">
        <v>0</v>
      </c>
      <c r="Z36" s="29">
        <v>0</v>
      </c>
    </row>
    <row r="37" spans="1:26" x14ac:dyDescent="0.2">
      <c r="A37" s="35" t="s">
        <v>2500</v>
      </c>
      <c r="B37" s="29">
        <v>0.44474999999999998</v>
      </c>
      <c r="C37" s="29">
        <v>2143.7701899999997</v>
      </c>
      <c r="D37" s="29">
        <v>0</v>
      </c>
      <c r="E37" s="29">
        <v>0</v>
      </c>
      <c r="F37" s="29">
        <v>1266.3701799999999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47.352760000000004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18.451430000000002</v>
      </c>
      <c r="X37" s="29">
        <v>0</v>
      </c>
      <c r="Y37" s="29">
        <v>0</v>
      </c>
      <c r="Z37" s="29">
        <v>0</v>
      </c>
    </row>
    <row r="38" spans="1:26" x14ac:dyDescent="0.2">
      <c r="A38" s="36" t="s">
        <v>2501</v>
      </c>
      <c r="B38" s="29">
        <v>71.914400000000001</v>
      </c>
      <c r="C38" s="29">
        <v>13699.87557</v>
      </c>
      <c r="D38" s="29">
        <v>6708.8367299999991</v>
      </c>
      <c r="E38" s="29">
        <v>4306.5598300000001</v>
      </c>
      <c r="F38" s="29">
        <v>53081.52122000001</v>
      </c>
      <c r="G38" s="29">
        <v>0</v>
      </c>
      <c r="H38" s="29">
        <v>0</v>
      </c>
      <c r="I38" s="29">
        <v>0</v>
      </c>
      <c r="J38" s="29">
        <v>0</v>
      </c>
      <c r="K38" s="29">
        <v>460.44309999999996</v>
      </c>
      <c r="L38" s="29">
        <v>287.94292999999999</v>
      </c>
      <c r="M38" s="29">
        <v>69.047759999999997</v>
      </c>
      <c r="N38" s="29">
        <v>772.28337999999997</v>
      </c>
      <c r="O38" s="29">
        <v>0</v>
      </c>
      <c r="P38" s="29">
        <v>0</v>
      </c>
      <c r="Q38" s="29">
        <v>10.860370000000001</v>
      </c>
      <c r="R38" s="29">
        <v>0</v>
      </c>
      <c r="S38" s="29">
        <v>0</v>
      </c>
      <c r="T38" s="29">
        <v>0</v>
      </c>
      <c r="U38" s="29">
        <v>3.2369599999999998</v>
      </c>
      <c r="V38" s="29">
        <v>1794.5944999999999</v>
      </c>
      <c r="W38" s="29">
        <v>12195.043879999999</v>
      </c>
      <c r="X38" s="29">
        <v>103.59464</v>
      </c>
      <c r="Y38" s="29">
        <v>0</v>
      </c>
      <c r="Z38" s="29">
        <v>0</v>
      </c>
    </row>
    <row r="39" spans="1:26" x14ac:dyDescent="0.2">
      <c r="A39" s="35" t="s">
        <v>2502</v>
      </c>
      <c r="B39" s="44">
        <v>30.367750000000001</v>
      </c>
      <c r="C39" s="44">
        <v>35755.478900000002</v>
      </c>
      <c r="D39" s="44">
        <v>1422.8906100000002</v>
      </c>
      <c r="E39" s="44">
        <v>53.188050000000004</v>
      </c>
      <c r="F39" s="44">
        <v>46121.476379999993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460.18036000000001</v>
      </c>
      <c r="N39" s="44">
        <v>1118.0089599999999</v>
      </c>
      <c r="O39" s="44">
        <v>0</v>
      </c>
      <c r="P39" s="44">
        <v>0</v>
      </c>
      <c r="Q39" s="44">
        <v>0</v>
      </c>
      <c r="R39" s="44">
        <v>0</v>
      </c>
      <c r="S39" s="44">
        <v>6602.0816099999984</v>
      </c>
      <c r="T39" s="44">
        <v>0</v>
      </c>
      <c r="U39" s="44">
        <v>2.5653699999999997</v>
      </c>
      <c r="V39" s="44">
        <v>83.335399999999993</v>
      </c>
      <c r="W39" s="44">
        <v>4235.5910300000005</v>
      </c>
      <c r="X39" s="44">
        <v>358.42765000000003</v>
      </c>
      <c r="Y39" s="44">
        <v>0</v>
      </c>
      <c r="Z39" s="44">
        <v>0</v>
      </c>
    </row>
    <row r="40" spans="1:26" x14ac:dyDescent="0.2">
      <c r="A40" s="35" t="s">
        <v>2503</v>
      </c>
      <c r="B40" s="29">
        <v>0.47117000000000003</v>
      </c>
      <c r="C40" s="29">
        <v>573.83375000000001</v>
      </c>
      <c r="D40" s="29">
        <v>-3.0559699999999999</v>
      </c>
      <c r="E40" s="29">
        <v>5009.0826799999995</v>
      </c>
      <c r="F40" s="29">
        <v>596.47729000000004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71.426810000000003</v>
      </c>
      <c r="M40" s="29">
        <v>7.2196800000000003</v>
      </c>
      <c r="N40" s="29">
        <v>5.5279799999999994</v>
      </c>
      <c r="O40" s="29">
        <v>-2.2255500000000001</v>
      </c>
      <c r="P40" s="29">
        <v>0</v>
      </c>
      <c r="Q40" s="29">
        <v>0</v>
      </c>
      <c r="R40" s="29">
        <v>0</v>
      </c>
      <c r="S40" s="29">
        <v>0</v>
      </c>
      <c r="T40" s="29">
        <v>1.5</v>
      </c>
      <c r="U40" s="29">
        <v>0.74</v>
      </c>
      <c r="V40" s="29">
        <v>0</v>
      </c>
      <c r="W40" s="29">
        <v>59.069039999999802</v>
      </c>
      <c r="X40" s="29">
        <v>29.42623</v>
      </c>
      <c r="Y40" s="29">
        <v>0</v>
      </c>
      <c r="Z40" s="29">
        <v>0</v>
      </c>
    </row>
    <row r="41" spans="1:26" x14ac:dyDescent="0.2">
      <c r="A41" s="35" t="s">
        <v>2504</v>
      </c>
      <c r="B41" s="29">
        <v>0.12412999999999999</v>
      </c>
      <c r="C41" s="29">
        <v>0</v>
      </c>
      <c r="D41" s="29">
        <v>1159.2428600000001</v>
      </c>
      <c r="E41" s="29">
        <v>9902.5669099999996</v>
      </c>
      <c r="F41" s="29">
        <v>2139.71387</v>
      </c>
      <c r="G41" s="29">
        <v>0</v>
      </c>
      <c r="H41" s="29">
        <v>0</v>
      </c>
      <c r="I41" s="29">
        <v>0</v>
      </c>
      <c r="J41" s="29">
        <v>0</v>
      </c>
      <c r="K41" s="29">
        <v>206.73770999999999</v>
      </c>
      <c r="L41" s="29">
        <v>0</v>
      </c>
      <c r="M41" s="29">
        <v>17.102930000000001</v>
      </c>
      <c r="N41" s="29">
        <v>67.631950000000003</v>
      </c>
      <c r="O41" s="29">
        <v>284.05839000000003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4.3528199999999995</v>
      </c>
      <c r="V41" s="29">
        <v>24.83813</v>
      </c>
      <c r="W41" s="29">
        <v>97.06291999999992</v>
      </c>
      <c r="X41" s="29">
        <v>0</v>
      </c>
      <c r="Y41" s="29">
        <v>0</v>
      </c>
      <c r="Z41" s="29">
        <v>301.11525</v>
      </c>
    </row>
    <row r="42" spans="1:26" x14ac:dyDescent="0.2">
      <c r="A42" s="35" t="s">
        <v>2505</v>
      </c>
      <c r="B42" s="29">
        <v>2.3693599999999999</v>
      </c>
      <c r="C42" s="29">
        <v>1417.56665</v>
      </c>
      <c r="D42" s="29">
        <v>0</v>
      </c>
      <c r="E42" s="29">
        <v>4649.5103499999996</v>
      </c>
      <c r="F42" s="29">
        <v>0</v>
      </c>
      <c r="G42" s="29">
        <v>44.164070000000002</v>
      </c>
      <c r="H42" s="29">
        <v>0</v>
      </c>
      <c r="I42" s="29">
        <v>0</v>
      </c>
      <c r="J42" s="29">
        <v>0</v>
      </c>
      <c r="K42" s="29">
        <v>367.88609000000002</v>
      </c>
      <c r="L42" s="29">
        <v>0</v>
      </c>
      <c r="M42" s="29">
        <v>46.992559999999997</v>
      </c>
      <c r="N42" s="29">
        <v>307.93271999999996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48.579519999999555</v>
      </c>
      <c r="X42" s="29">
        <v>0</v>
      </c>
      <c r="Y42" s="29">
        <v>0</v>
      </c>
      <c r="Z42" s="29">
        <v>0</v>
      </c>
    </row>
    <row r="43" spans="1:26" x14ac:dyDescent="0.2">
      <c r="A43" s="35" t="s">
        <v>2506</v>
      </c>
      <c r="B43" s="29">
        <v>15.72838</v>
      </c>
      <c r="C43" s="29">
        <v>314360.71683999995</v>
      </c>
      <c r="D43" s="29">
        <v>6911.4893700000002</v>
      </c>
      <c r="E43" s="29">
        <v>54852.918850000002</v>
      </c>
      <c r="F43" s="29">
        <v>89965.241319999986</v>
      </c>
      <c r="G43" s="29">
        <v>1595.8962099999999</v>
      </c>
      <c r="H43" s="29">
        <v>169.39183</v>
      </c>
      <c r="I43" s="29">
        <v>0</v>
      </c>
      <c r="J43" s="29">
        <v>0</v>
      </c>
      <c r="K43" s="29">
        <v>3.7650000000372531E-2</v>
      </c>
      <c r="L43" s="29">
        <v>4906.3843299999999</v>
      </c>
      <c r="M43" s="29">
        <v>118.61385</v>
      </c>
      <c r="N43" s="29">
        <v>12071.453390000001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12.04358</v>
      </c>
      <c r="V43" s="29">
        <v>185657.43594999998</v>
      </c>
      <c r="W43" s="29">
        <v>77692.570260000008</v>
      </c>
      <c r="X43" s="29">
        <v>373.68225999999999</v>
      </c>
      <c r="Y43" s="29">
        <v>47.086489999999998</v>
      </c>
      <c r="Z43" s="29">
        <v>0</v>
      </c>
    </row>
    <row r="44" spans="1:26" x14ac:dyDescent="0.2">
      <c r="A44" s="35" t="s">
        <v>1290</v>
      </c>
      <c r="B44" s="45">
        <v>9.7346800000000009</v>
      </c>
      <c r="C44" s="45">
        <v>38167.00963</v>
      </c>
      <c r="D44" s="45">
        <v>22569.463660000001</v>
      </c>
      <c r="E44" s="45">
        <v>133187.79405</v>
      </c>
      <c r="F44" s="45">
        <v>188378.7871999999</v>
      </c>
      <c r="G44" s="45">
        <v>1181.7172499999999</v>
      </c>
      <c r="H44" s="45">
        <v>0</v>
      </c>
      <c r="I44" s="45">
        <v>0</v>
      </c>
      <c r="J44" s="45">
        <v>0</v>
      </c>
      <c r="K44" s="45">
        <v>1173.3485700000001</v>
      </c>
      <c r="L44" s="45">
        <v>0</v>
      </c>
      <c r="M44" s="45">
        <v>380.88630999999998</v>
      </c>
      <c r="N44" s="45">
        <v>3471.3352200000004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148564.27533999999</v>
      </c>
      <c r="W44" s="45">
        <v>31071.036170000018</v>
      </c>
      <c r="X44" s="45">
        <v>1000.1020600000001</v>
      </c>
      <c r="Y44" s="45">
        <v>0</v>
      </c>
      <c r="Z44" s="45">
        <v>0</v>
      </c>
    </row>
    <row r="45" spans="1:26" x14ac:dyDescent="0.2">
      <c r="A45" s="38" t="s">
        <v>289</v>
      </c>
      <c r="B45" s="28">
        <v>4010.3061899999998</v>
      </c>
      <c r="C45" s="28">
        <v>1662023.69065</v>
      </c>
      <c r="D45" s="28">
        <v>129723.09558000001</v>
      </c>
      <c r="E45" s="28">
        <v>1727583.1095999999</v>
      </c>
      <c r="F45" s="28">
        <v>2531354.2086788076</v>
      </c>
      <c r="G45" s="28">
        <v>53865.661789999998</v>
      </c>
      <c r="H45" s="28">
        <v>5406.4910300000001</v>
      </c>
      <c r="I45" s="28">
        <v>0</v>
      </c>
      <c r="J45" s="28">
        <v>0</v>
      </c>
      <c r="K45" s="28">
        <v>27490.661320000007</v>
      </c>
      <c r="L45" s="28">
        <v>6785.3793700000006</v>
      </c>
      <c r="M45" s="28">
        <v>13538.598249999997</v>
      </c>
      <c r="N45" s="28">
        <v>65926.376310000007</v>
      </c>
      <c r="O45" s="28">
        <v>-3709.3760600000001</v>
      </c>
      <c r="P45" s="28">
        <v>0</v>
      </c>
      <c r="Q45" s="28">
        <v>10.860370000000001</v>
      </c>
      <c r="R45" s="28">
        <v>0</v>
      </c>
      <c r="S45" s="28">
        <v>9483.8884699999981</v>
      </c>
      <c r="T45" s="28">
        <v>1.5</v>
      </c>
      <c r="U45" s="28">
        <v>241.83405999999999</v>
      </c>
      <c r="V45" s="28">
        <v>2379027.2480100002</v>
      </c>
      <c r="W45" s="28">
        <v>422126.81285017321</v>
      </c>
      <c r="X45" s="28">
        <v>20792.721166243664</v>
      </c>
      <c r="Y45" s="28">
        <v>80.872149999999991</v>
      </c>
      <c r="Z45" s="28">
        <v>3826.9334599999997</v>
      </c>
    </row>
    <row r="46" spans="1:26" x14ac:dyDescent="0.2">
      <c r="A46" s="35" t="s">
        <v>2507</v>
      </c>
      <c r="B46" s="44">
        <v>0.68444000000000005</v>
      </c>
      <c r="C46" s="44">
        <v>5643.6078899999993</v>
      </c>
      <c r="D46" s="44">
        <v>4.1016899999999996</v>
      </c>
      <c r="E46" s="44">
        <v>32590.503499999999</v>
      </c>
      <c r="F46" s="44">
        <v>11855.01289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408.03169000000003</v>
      </c>
      <c r="O46" s="44">
        <v>0</v>
      </c>
      <c r="P46" s="44">
        <v>0</v>
      </c>
      <c r="Q46" s="44">
        <v>1457.5071799999998</v>
      </c>
      <c r="R46" s="44">
        <v>0</v>
      </c>
      <c r="S46" s="44">
        <v>0</v>
      </c>
      <c r="T46" s="44">
        <v>37.5</v>
      </c>
      <c r="U46" s="44">
        <v>29.397389999999998</v>
      </c>
      <c r="V46" s="44">
        <v>0</v>
      </c>
      <c r="W46" s="44">
        <v>5281.7759400000004</v>
      </c>
      <c r="X46" s="44">
        <v>175.63154</v>
      </c>
      <c r="Y46" s="44">
        <v>266.05103000000003</v>
      </c>
      <c r="Z46" s="44">
        <v>3367.0924500000001</v>
      </c>
    </row>
    <row r="47" spans="1:26" x14ac:dyDescent="0.2">
      <c r="A47" s="35" t="s">
        <v>2508</v>
      </c>
      <c r="B47" s="29">
        <v>0.38656999999999997</v>
      </c>
      <c r="C47" s="29">
        <v>35721.806700000001</v>
      </c>
      <c r="D47" s="29">
        <v>10098.29564</v>
      </c>
      <c r="E47" s="29">
        <v>73114.224349999989</v>
      </c>
      <c r="F47" s="29">
        <v>1586.8006799999998</v>
      </c>
      <c r="G47" s="29">
        <v>0</v>
      </c>
      <c r="H47" s="29">
        <v>0</v>
      </c>
      <c r="I47" s="29">
        <v>711.43915000000004</v>
      </c>
      <c r="J47" s="29">
        <v>0</v>
      </c>
      <c r="K47" s="29">
        <v>0</v>
      </c>
      <c r="L47" s="29">
        <v>0</v>
      </c>
      <c r="M47" s="29">
        <v>133.25349</v>
      </c>
      <c r="N47" s="29">
        <v>1346.5764799999999</v>
      </c>
      <c r="O47" s="29">
        <v>0</v>
      </c>
      <c r="P47" s="29">
        <v>0</v>
      </c>
      <c r="Q47" s="29">
        <v>0</v>
      </c>
      <c r="R47" s="29">
        <v>402449.00468000001</v>
      </c>
      <c r="S47" s="29">
        <v>0</v>
      </c>
      <c r="T47" s="29">
        <v>0</v>
      </c>
      <c r="U47" s="29">
        <v>5.2847700000000009</v>
      </c>
      <c r="V47" s="29">
        <v>857.02631999999994</v>
      </c>
      <c r="W47" s="29">
        <v>2894.6084000000001</v>
      </c>
      <c r="X47" s="29">
        <v>746.73149000000001</v>
      </c>
      <c r="Y47" s="29">
        <v>0</v>
      </c>
      <c r="Z47" s="29">
        <v>0</v>
      </c>
    </row>
    <row r="48" spans="1:26" x14ac:dyDescent="0.2">
      <c r="A48" s="35" t="s">
        <v>2509</v>
      </c>
      <c r="B48" s="29">
        <v>0</v>
      </c>
      <c r="C48" s="29">
        <v>490.24</v>
      </c>
      <c r="D48" s="29">
        <v>0</v>
      </c>
      <c r="E48" s="29">
        <v>167989.42600000001</v>
      </c>
      <c r="F48" s="29">
        <v>8623.2440000000006</v>
      </c>
      <c r="G48" s="29">
        <v>0</v>
      </c>
      <c r="H48" s="29">
        <v>0</v>
      </c>
      <c r="I48" s="29">
        <v>1199.23</v>
      </c>
      <c r="J48" s="29">
        <v>0</v>
      </c>
      <c r="K48" s="29">
        <v>0</v>
      </c>
      <c r="L48" s="29">
        <v>0</v>
      </c>
      <c r="M48" s="29">
        <v>549.34</v>
      </c>
      <c r="N48" s="29">
        <v>1041.3900000000001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1048.2339999999999</v>
      </c>
      <c r="X48" s="29">
        <v>56.164000000000001</v>
      </c>
      <c r="Y48" s="29">
        <v>0</v>
      </c>
      <c r="Z48" s="29">
        <v>0</v>
      </c>
    </row>
    <row r="49" spans="1:26" x14ac:dyDescent="0.2">
      <c r="A49" s="35" t="s">
        <v>2510</v>
      </c>
      <c r="B49" s="29">
        <v>8.7401100000000014</v>
      </c>
      <c r="C49" s="29">
        <v>13839.094650000001</v>
      </c>
      <c r="D49" s="29">
        <v>21507.11465</v>
      </c>
      <c r="E49" s="29">
        <v>1560721.97025</v>
      </c>
      <c r="F49" s="29">
        <v>10102.059700000002</v>
      </c>
      <c r="G49" s="29">
        <v>0</v>
      </c>
      <c r="H49" s="29">
        <v>0</v>
      </c>
      <c r="I49" s="29">
        <v>0</v>
      </c>
      <c r="J49" s="29">
        <v>527623.44776999997</v>
      </c>
      <c r="K49" s="29">
        <v>0</v>
      </c>
      <c r="L49" s="29">
        <v>97.602589999999992</v>
      </c>
      <c r="M49" s="29">
        <v>198.70335999999998</v>
      </c>
      <c r="N49" s="29">
        <v>16232.211569999999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93487.946580000003</v>
      </c>
      <c r="W49" s="29">
        <v>22730.168610000001</v>
      </c>
      <c r="X49" s="29">
        <v>1239.4581000000001</v>
      </c>
      <c r="Y49" s="29">
        <v>0</v>
      </c>
      <c r="Z49" s="29">
        <v>0</v>
      </c>
    </row>
    <row r="50" spans="1:26" x14ac:dyDescent="0.2">
      <c r="A50" s="35" t="s">
        <v>2511</v>
      </c>
      <c r="B50" s="45">
        <v>0.47714000000000001</v>
      </c>
      <c r="C50" s="45">
        <v>32786.178180000003</v>
      </c>
      <c r="D50" s="45">
        <v>30.67972</v>
      </c>
      <c r="E50" s="45">
        <v>11298.001969999999</v>
      </c>
      <c r="F50" s="45">
        <v>569.35587999999996</v>
      </c>
      <c r="G50" s="45">
        <v>0</v>
      </c>
      <c r="H50" s="45">
        <v>0</v>
      </c>
      <c r="I50" s="45">
        <v>0</v>
      </c>
      <c r="J50" s="45">
        <v>45171.098010000009</v>
      </c>
      <c r="K50" s="45">
        <v>0</v>
      </c>
      <c r="L50" s="45">
        <v>0</v>
      </c>
      <c r="M50" s="45">
        <v>62.058059999999998</v>
      </c>
      <c r="N50" s="45">
        <v>1021.49701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263.22298999999998</v>
      </c>
      <c r="W50" s="45">
        <v>955.00129000000004</v>
      </c>
      <c r="X50" s="45">
        <v>398.07668999999999</v>
      </c>
      <c r="Y50" s="45">
        <v>0</v>
      </c>
      <c r="Z50" s="45">
        <v>0</v>
      </c>
    </row>
    <row r="51" spans="1:26" x14ac:dyDescent="0.2">
      <c r="A51" s="37" t="s">
        <v>2512</v>
      </c>
      <c r="B51" s="29">
        <v>4.7692899999999998</v>
      </c>
      <c r="C51" s="29">
        <v>4313.9710100000002</v>
      </c>
      <c r="D51" s="29">
        <v>15920.0262</v>
      </c>
      <c r="E51" s="29">
        <v>447436.02802999999</v>
      </c>
      <c r="F51" s="29">
        <v>3820.5582899999999</v>
      </c>
      <c r="G51" s="29">
        <v>0</v>
      </c>
      <c r="H51" s="29">
        <v>0</v>
      </c>
      <c r="I51" s="29">
        <v>77803.210430000006</v>
      </c>
      <c r="J51" s="29">
        <v>229.74648000000002</v>
      </c>
      <c r="K51" s="29">
        <v>0</v>
      </c>
      <c r="L51" s="29">
        <v>4.6158000000000001</v>
      </c>
      <c r="M51" s="29">
        <v>871.93653000000006</v>
      </c>
      <c r="N51" s="29">
        <v>264.33966999999996</v>
      </c>
      <c r="O51" s="29">
        <v>0</v>
      </c>
      <c r="P51" s="29">
        <v>0</v>
      </c>
      <c r="Q51" s="29">
        <v>0</v>
      </c>
      <c r="R51" s="29">
        <v>293129.08064</v>
      </c>
      <c r="S51" s="29">
        <v>0</v>
      </c>
      <c r="T51" s="29">
        <v>0</v>
      </c>
      <c r="U51" s="29">
        <v>22.172689999999999</v>
      </c>
      <c r="V51" s="29">
        <v>263.22197</v>
      </c>
      <c r="W51" s="29">
        <v>3467.9421200000002</v>
      </c>
      <c r="X51" s="29">
        <v>9536.9108099999994</v>
      </c>
      <c r="Y51" s="29">
        <v>0.15574000000000002</v>
      </c>
      <c r="Z51" s="29">
        <v>0</v>
      </c>
    </row>
    <row r="52" spans="1:26" x14ac:dyDescent="0.2">
      <c r="A52" s="35" t="s">
        <v>2513</v>
      </c>
      <c r="B52" s="29">
        <v>0</v>
      </c>
      <c r="C52" s="29">
        <v>6098.9778100000003</v>
      </c>
      <c r="D52" s="29">
        <v>4.7404700000000002</v>
      </c>
      <c r="E52" s="29">
        <v>292845.38471999997</v>
      </c>
      <c r="F52" s="29">
        <v>17140.43562</v>
      </c>
      <c r="G52" s="29">
        <v>0</v>
      </c>
      <c r="H52" s="29">
        <v>0</v>
      </c>
      <c r="I52" s="29">
        <v>4708.1579299999994</v>
      </c>
      <c r="J52" s="29">
        <v>0</v>
      </c>
      <c r="K52" s="29">
        <v>0</v>
      </c>
      <c r="L52" s="29">
        <v>0</v>
      </c>
      <c r="M52" s="29">
        <v>0</v>
      </c>
      <c r="N52" s="29">
        <v>2074.7336799999998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2547.7021500000001</v>
      </c>
      <c r="X52" s="29">
        <v>0</v>
      </c>
      <c r="Y52" s="29">
        <v>0</v>
      </c>
      <c r="Z52" s="29">
        <v>0</v>
      </c>
    </row>
    <row r="53" spans="1:26" x14ac:dyDescent="0.2">
      <c r="A53" s="371" t="s">
        <v>287</v>
      </c>
      <c r="B53" s="29">
        <v>0.17213999999999999</v>
      </c>
      <c r="C53" s="29">
        <v>74860.203830000013</v>
      </c>
      <c r="D53" s="29">
        <v>0</v>
      </c>
      <c r="E53" s="29">
        <v>248750.84125999999</v>
      </c>
      <c r="F53" s="29">
        <v>589.99969999999996</v>
      </c>
      <c r="G53" s="29">
        <v>0</v>
      </c>
      <c r="H53" s="29">
        <v>0</v>
      </c>
      <c r="I53" s="29">
        <v>0</v>
      </c>
      <c r="J53" s="29">
        <v>528.46156000000008</v>
      </c>
      <c r="K53" s="29">
        <v>0</v>
      </c>
      <c r="L53" s="29">
        <v>53.007269999999998</v>
      </c>
      <c r="M53" s="29">
        <v>26.431999999999999</v>
      </c>
      <c r="N53" s="29">
        <v>8623.0189800000007</v>
      </c>
      <c r="O53" s="29">
        <v>0</v>
      </c>
      <c r="P53" s="29">
        <v>0</v>
      </c>
      <c r="Q53" s="29">
        <v>0</v>
      </c>
      <c r="R53" s="29">
        <v>168048.27502</v>
      </c>
      <c r="S53" s="29">
        <v>0</v>
      </c>
      <c r="T53" s="29">
        <v>0</v>
      </c>
      <c r="U53" s="29">
        <v>3.84171</v>
      </c>
      <c r="V53" s="29">
        <v>1197.9594399999999</v>
      </c>
      <c r="W53" s="29">
        <v>500.88826</v>
      </c>
      <c r="X53" s="29">
        <v>239.35785000000001</v>
      </c>
      <c r="Y53" s="29">
        <v>0</v>
      </c>
      <c r="Z53" s="29">
        <v>0</v>
      </c>
    </row>
    <row r="54" spans="1:26" x14ac:dyDescent="0.2">
      <c r="A54" s="35" t="s">
        <v>2514</v>
      </c>
      <c r="B54" s="29">
        <v>0.77222999999999997</v>
      </c>
      <c r="C54" s="29">
        <v>547.29270999999994</v>
      </c>
      <c r="D54" s="29">
        <v>0</v>
      </c>
      <c r="E54" s="29">
        <v>45613.529780000004</v>
      </c>
      <c r="F54" s="29">
        <v>193.43523999999999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5.2575600000000007</v>
      </c>
      <c r="M54" s="29">
        <v>9.4343700000000013</v>
      </c>
      <c r="N54" s="29">
        <v>63.878689999999999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36.76097</v>
      </c>
      <c r="W54" s="29">
        <v>282.71445</v>
      </c>
      <c r="X54" s="29">
        <v>0</v>
      </c>
      <c r="Y54" s="29">
        <v>0</v>
      </c>
      <c r="Z54" s="29">
        <v>0</v>
      </c>
    </row>
    <row r="55" spans="1:26" x14ac:dyDescent="0.2">
      <c r="A55" s="36" t="s">
        <v>2515</v>
      </c>
      <c r="B55" s="29">
        <v>9.287999999999999E-2</v>
      </c>
      <c r="C55" s="29">
        <v>19547.707019999998</v>
      </c>
      <c r="D55" s="29">
        <v>0</v>
      </c>
      <c r="E55" s="29">
        <v>23552.771430000001</v>
      </c>
      <c r="F55" s="29">
        <v>7748.7449400000005</v>
      </c>
      <c r="G55" s="29">
        <v>0</v>
      </c>
      <c r="H55" s="29">
        <v>0</v>
      </c>
      <c r="I55" s="29">
        <v>373.05</v>
      </c>
      <c r="J55" s="29">
        <v>0</v>
      </c>
      <c r="K55" s="29">
        <v>0</v>
      </c>
      <c r="L55" s="29">
        <v>0</v>
      </c>
      <c r="M55" s="29">
        <v>124.76017999999999</v>
      </c>
      <c r="N55" s="29">
        <v>176.46217999999999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2316.3441600000001</v>
      </c>
      <c r="X55" s="29">
        <v>398.75913000000003</v>
      </c>
      <c r="Y55" s="29">
        <v>0</v>
      </c>
      <c r="Z55" s="29">
        <v>0</v>
      </c>
    </row>
    <row r="56" spans="1:26" x14ac:dyDescent="0.2">
      <c r="A56" s="35" t="s">
        <v>288</v>
      </c>
      <c r="B56" s="44">
        <v>2.3334299999999999</v>
      </c>
      <c r="C56" s="44">
        <v>15666.427390000001</v>
      </c>
      <c r="D56" s="44">
        <v>4592.7703200000005</v>
      </c>
      <c r="E56" s="44">
        <v>64779.125239999994</v>
      </c>
      <c r="F56" s="44">
        <v>8944.5167199999996</v>
      </c>
      <c r="G56" s="44">
        <v>3055.7135800000001</v>
      </c>
      <c r="H56" s="44">
        <v>0</v>
      </c>
      <c r="I56" s="44">
        <v>431.94896</v>
      </c>
      <c r="J56" s="44">
        <v>0</v>
      </c>
      <c r="K56" s="44">
        <v>0</v>
      </c>
      <c r="L56" s="44">
        <v>66.152280000000005</v>
      </c>
      <c r="M56" s="44">
        <v>35.696210000000001</v>
      </c>
      <c r="N56" s="44">
        <v>149.64305999999999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7.0431100000001026</v>
      </c>
      <c r="V56" s="44">
        <v>4075.1321800000001</v>
      </c>
      <c r="W56" s="44">
        <v>5027.6220899999998</v>
      </c>
      <c r="X56" s="44">
        <v>17.77807</v>
      </c>
      <c r="Y56" s="44">
        <v>32.196150000000003</v>
      </c>
      <c r="Z56" s="44">
        <v>0</v>
      </c>
    </row>
    <row r="57" spans="1:26" x14ac:dyDescent="0.2">
      <c r="A57" s="35" t="s">
        <v>2516</v>
      </c>
      <c r="B57" s="29">
        <v>2.0033899999999947</v>
      </c>
      <c r="C57" s="29">
        <v>9177.5449799959588</v>
      </c>
      <c r="D57" s="29">
        <v>4854.4574800070523</v>
      </c>
      <c r="E57" s="29">
        <v>34267.735030000011</v>
      </c>
      <c r="F57" s="29">
        <v>535.19251999969765</v>
      </c>
      <c r="G57" s="29">
        <v>0</v>
      </c>
      <c r="H57" s="29">
        <v>0</v>
      </c>
      <c r="I57" s="29">
        <v>968.33624999999938</v>
      </c>
      <c r="J57" s="29">
        <v>3833.848289999858</v>
      </c>
      <c r="K57" s="29">
        <v>0</v>
      </c>
      <c r="L57" s="29">
        <v>0</v>
      </c>
      <c r="M57" s="29">
        <v>630.88599999999997</v>
      </c>
      <c r="N57" s="29">
        <v>710.83046999999794</v>
      </c>
      <c r="O57" s="29">
        <v>0</v>
      </c>
      <c r="P57" s="29">
        <v>0</v>
      </c>
      <c r="Q57" s="29">
        <v>0</v>
      </c>
      <c r="R57" s="29">
        <v>83153.487240001079</v>
      </c>
      <c r="S57" s="29">
        <v>0</v>
      </c>
      <c r="T57" s="29">
        <v>0</v>
      </c>
      <c r="U57" s="29">
        <v>0</v>
      </c>
      <c r="V57" s="29">
        <v>264.79881</v>
      </c>
      <c r="W57" s="29">
        <v>1238.8510000000001</v>
      </c>
      <c r="X57" s="29">
        <v>218.01403999999999</v>
      </c>
      <c r="Y57" s="29">
        <v>0</v>
      </c>
      <c r="Z57" s="29">
        <v>0</v>
      </c>
    </row>
    <row r="58" spans="1:26" x14ac:dyDescent="0.2">
      <c r="A58" s="35" t="s">
        <v>2517</v>
      </c>
      <c r="B58" s="29">
        <v>3.3580000000000001</v>
      </c>
      <c r="C58" s="29">
        <v>70729.949790000013</v>
      </c>
      <c r="D58" s="29">
        <v>968.34699999999998</v>
      </c>
      <c r="E58" s="29">
        <v>58658.650549999998</v>
      </c>
      <c r="F58" s="29">
        <v>9099.5714200000002</v>
      </c>
      <c r="G58" s="29">
        <v>0</v>
      </c>
      <c r="H58" s="29">
        <v>0</v>
      </c>
      <c r="I58" s="29">
        <v>553.54028000000005</v>
      </c>
      <c r="J58" s="29">
        <v>303102.02711999998</v>
      </c>
      <c r="K58" s="29">
        <v>0</v>
      </c>
      <c r="L58" s="29">
        <v>0</v>
      </c>
      <c r="M58" s="29">
        <v>298.60846000000004</v>
      </c>
      <c r="N58" s="29">
        <v>820.75111000000004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4.1686399999999999</v>
      </c>
      <c r="V58" s="29">
        <v>263.22053999999997</v>
      </c>
      <c r="W58" s="29">
        <v>5493.9648799999986</v>
      </c>
      <c r="X58" s="29">
        <v>0</v>
      </c>
      <c r="Y58" s="29">
        <v>0</v>
      </c>
      <c r="Z58" s="29">
        <v>0.76666999999999996</v>
      </c>
    </row>
    <row r="59" spans="1:26" x14ac:dyDescent="0.2">
      <c r="A59" s="35" t="s">
        <v>2518</v>
      </c>
      <c r="B59" s="29">
        <v>0.20627999999999999</v>
      </c>
      <c r="C59" s="29">
        <v>14094.698080000002</v>
      </c>
      <c r="D59" s="29">
        <v>2409.79547</v>
      </c>
      <c r="E59" s="29">
        <v>80595.4565</v>
      </c>
      <c r="F59" s="29">
        <v>26494.920819999999</v>
      </c>
      <c r="G59" s="29">
        <v>0</v>
      </c>
      <c r="H59" s="29">
        <v>0</v>
      </c>
      <c r="I59" s="29">
        <v>50730.089500000002</v>
      </c>
      <c r="J59" s="29">
        <v>0</v>
      </c>
      <c r="K59" s="29">
        <v>0</v>
      </c>
      <c r="L59" s="29">
        <v>0</v>
      </c>
      <c r="M59" s="29">
        <v>192.57935999999998</v>
      </c>
      <c r="N59" s="29">
        <v>1313.43425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8.2064399999999438</v>
      </c>
      <c r="V59" s="29">
        <v>5.0784399999999996</v>
      </c>
      <c r="W59" s="29">
        <v>785.82209</v>
      </c>
      <c r="X59" s="29">
        <v>299.90745000000004</v>
      </c>
      <c r="Y59" s="29">
        <v>0</v>
      </c>
      <c r="Z59" s="29">
        <v>0</v>
      </c>
    </row>
    <row r="60" spans="1:26" x14ac:dyDescent="0.2">
      <c r="A60" s="35" t="s">
        <v>2519</v>
      </c>
      <c r="B60" s="45">
        <v>1.3076300000000001</v>
      </c>
      <c r="C60" s="45">
        <v>1306.5318300000001</v>
      </c>
      <c r="D60" s="45">
        <v>130.47153</v>
      </c>
      <c r="E60" s="45">
        <v>8265.0517799999998</v>
      </c>
      <c r="F60" s="45">
        <v>166.66835</v>
      </c>
      <c r="G60" s="45">
        <v>0</v>
      </c>
      <c r="H60" s="45">
        <v>0</v>
      </c>
      <c r="I60" s="45">
        <v>147.97239999999999</v>
      </c>
      <c r="J60" s="45">
        <v>0</v>
      </c>
      <c r="K60" s="45">
        <v>0</v>
      </c>
      <c r="L60" s="45">
        <v>0.43270999999999998</v>
      </c>
      <c r="M60" s="45">
        <v>13.42023</v>
      </c>
      <c r="N60" s="45">
        <v>207.40359000000001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42.167999999999999</v>
      </c>
      <c r="V60" s="45">
        <v>0</v>
      </c>
      <c r="W60" s="45">
        <v>84.688070000000067</v>
      </c>
      <c r="X60" s="45">
        <v>121.5959</v>
      </c>
      <c r="Y60" s="45">
        <v>0</v>
      </c>
      <c r="Z60" s="45">
        <v>431.11971</v>
      </c>
    </row>
    <row r="61" spans="1:26" x14ac:dyDescent="0.2">
      <c r="A61" s="37" t="s">
        <v>2520</v>
      </c>
      <c r="B61" s="29">
        <v>0</v>
      </c>
      <c r="C61" s="29">
        <v>326.84442999999999</v>
      </c>
      <c r="D61" s="29">
        <v>284.69184999999999</v>
      </c>
      <c r="E61" s="29">
        <v>30393.23432</v>
      </c>
      <c r="F61" s="29">
        <v>8395.8468400000002</v>
      </c>
      <c r="G61" s="29">
        <v>284.67140999999998</v>
      </c>
      <c r="H61" s="29">
        <v>0</v>
      </c>
      <c r="I61" s="29">
        <v>56.194789999999998</v>
      </c>
      <c r="J61" s="29">
        <v>0</v>
      </c>
      <c r="K61" s="29">
        <v>0</v>
      </c>
      <c r="L61" s="29">
        <v>0.14510000000000001</v>
      </c>
      <c r="M61" s="29">
        <v>71.187520000000006</v>
      </c>
      <c r="N61" s="29">
        <v>702.85458999999992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187.92339000000001</v>
      </c>
      <c r="X61" s="29">
        <v>3.3259499999999997</v>
      </c>
      <c r="Y61" s="29">
        <v>0</v>
      </c>
      <c r="Z61" s="29">
        <v>34.792319999999997</v>
      </c>
    </row>
    <row r="62" spans="1:26" x14ac:dyDescent="0.2">
      <c r="A62" s="35" t="s">
        <v>2521</v>
      </c>
      <c r="B62" s="29">
        <v>0.97182000000000002</v>
      </c>
      <c r="C62" s="29">
        <v>24404.477500000001</v>
      </c>
      <c r="D62" s="29">
        <v>7854.5426900000002</v>
      </c>
      <c r="E62" s="29">
        <v>482941.45208999998</v>
      </c>
      <c r="F62" s="29">
        <v>3539.5920299999998</v>
      </c>
      <c r="G62" s="29">
        <v>0</v>
      </c>
      <c r="H62" s="29">
        <v>0</v>
      </c>
      <c r="I62" s="29">
        <v>377.43221999999997</v>
      </c>
      <c r="J62" s="29">
        <v>1180.0222099999999</v>
      </c>
      <c r="K62" s="29">
        <v>0</v>
      </c>
      <c r="L62" s="29">
        <v>1580.69804</v>
      </c>
      <c r="M62" s="29">
        <v>363.64821999999998</v>
      </c>
      <c r="N62" s="29">
        <v>243.86482000000001</v>
      </c>
      <c r="O62" s="29">
        <v>0</v>
      </c>
      <c r="P62" s="29">
        <v>0</v>
      </c>
      <c r="Q62" s="29">
        <v>0</v>
      </c>
      <c r="R62" s="29">
        <v>160178.96752000001</v>
      </c>
      <c r="S62" s="29">
        <v>0</v>
      </c>
      <c r="T62" s="29">
        <v>0</v>
      </c>
      <c r="U62" s="29">
        <v>4.91662</v>
      </c>
      <c r="V62" s="29">
        <v>1034.7385200000001</v>
      </c>
      <c r="W62" s="29">
        <v>1419.9493600000001</v>
      </c>
      <c r="X62" s="29">
        <v>231.45066</v>
      </c>
      <c r="Y62" s="29">
        <v>0</v>
      </c>
      <c r="Z62" s="29">
        <v>0</v>
      </c>
    </row>
    <row r="63" spans="1:26" x14ac:dyDescent="0.2">
      <c r="A63" s="35" t="s">
        <v>2522</v>
      </c>
      <c r="B63" s="29">
        <v>1.355</v>
      </c>
      <c r="C63" s="29">
        <v>20889.386999999999</v>
      </c>
      <c r="D63" s="29">
        <v>107.40900000000001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3686.4209999999998</v>
      </c>
      <c r="K63" s="29">
        <v>0</v>
      </c>
      <c r="L63" s="29">
        <v>0</v>
      </c>
      <c r="M63" s="29">
        <v>112.471</v>
      </c>
      <c r="N63" s="29">
        <v>1177.5809999999999</v>
      </c>
      <c r="O63" s="29">
        <v>0</v>
      </c>
      <c r="P63" s="29">
        <v>0</v>
      </c>
      <c r="Q63" s="29">
        <v>0</v>
      </c>
      <c r="R63" s="29">
        <v>170024.764</v>
      </c>
      <c r="S63" s="29">
        <v>0</v>
      </c>
      <c r="T63" s="29">
        <v>0</v>
      </c>
      <c r="U63" s="29">
        <v>0</v>
      </c>
      <c r="V63" s="29">
        <v>263.22199999999998</v>
      </c>
      <c r="W63" s="29">
        <v>3132.0129999999999</v>
      </c>
      <c r="X63" s="29">
        <v>-1031.8320000000001</v>
      </c>
      <c r="Y63" s="29">
        <v>0</v>
      </c>
      <c r="Z63" s="29">
        <v>0</v>
      </c>
    </row>
    <row r="64" spans="1:26" x14ac:dyDescent="0.2">
      <c r="A64" s="35" t="s">
        <v>2523</v>
      </c>
      <c r="B64" s="29">
        <v>2.0928299999999997</v>
      </c>
      <c r="C64" s="29">
        <v>7833.1841699999995</v>
      </c>
      <c r="D64" s="29">
        <v>8.7930200000000003</v>
      </c>
      <c r="E64" s="29">
        <v>233.25889000000001</v>
      </c>
      <c r="F64" s="29">
        <v>0</v>
      </c>
      <c r="G64" s="29">
        <v>3.7128200000000002</v>
      </c>
      <c r="H64" s="29">
        <v>0</v>
      </c>
      <c r="I64" s="29">
        <v>0</v>
      </c>
      <c r="J64" s="29">
        <v>0</v>
      </c>
      <c r="K64" s="29">
        <v>0</v>
      </c>
      <c r="L64" s="29">
        <v>6</v>
      </c>
      <c r="M64" s="29">
        <v>16.973580000000002</v>
      </c>
      <c r="N64" s="29">
        <v>203.73489999999998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1.1470100000000001</v>
      </c>
      <c r="X64" s="29">
        <v>0</v>
      </c>
      <c r="Y64" s="29">
        <v>0</v>
      </c>
      <c r="Z64" s="29">
        <v>0</v>
      </c>
    </row>
    <row r="65" spans="1:26" x14ac:dyDescent="0.2">
      <c r="A65" s="35" t="s">
        <v>2524</v>
      </c>
      <c r="B65" s="29">
        <v>2.7143699999999997</v>
      </c>
      <c r="C65" s="29">
        <v>618.28899999999999</v>
      </c>
      <c r="D65" s="29">
        <v>4055.2547400000003</v>
      </c>
      <c r="E65" s="29">
        <v>340270.91453000001</v>
      </c>
      <c r="F65" s="29">
        <v>12474.45026</v>
      </c>
      <c r="G65" s="29">
        <v>0</v>
      </c>
      <c r="H65" s="29">
        <v>0</v>
      </c>
      <c r="I65" s="29">
        <v>2397.2274300000004</v>
      </c>
      <c r="J65" s="29">
        <v>189770.20356999998</v>
      </c>
      <c r="K65" s="29">
        <v>0</v>
      </c>
      <c r="L65" s="29">
        <v>0</v>
      </c>
      <c r="M65" s="29">
        <v>3232.0370200000002</v>
      </c>
      <c r="N65" s="29">
        <v>2185.7959700000001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1071.3808799999999</v>
      </c>
      <c r="W65" s="29">
        <v>9508.1725200000001</v>
      </c>
      <c r="X65" s="29">
        <v>171.04910000000001</v>
      </c>
      <c r="Y65" s="29">
        <v>5080.7553499999995</v>
      </c>
      <c r="Z65" s="29">
        <v>0</v>
      </c>
    </row>
    <row r="66" spans="1:26" x14ac:dyDescent="0.2">
      <c r="A66" s="35" t="s">
        <v>1291</v>
      </c>
      <c r="B66" s="29">
        <v>1.9379999999999999</v>
      </c>
      <c r="C66" s="29">
        <v>14532.652</v>
      </c>
      <c r="D66" s="29">
        <v>20577.145</v>
      </c>
      <c r="E66" s="29">
        <v>550643.65</v>
      </c>
      <c r="F66" s="29">
        <v>3575.989</v>
      </c>
      <c r="G66" s="29">
        <v>0</v>
      </c>
      <c r="H66" s="29">
        <v>0</v>
      </c>
      <c r="I66" s="29">
        <v>12415.120210000001</v>
      </c>
      <c r="J66" s="29">
        <v>485839.18599999999</v>
      </c>
      <c r="K66" s="29">
        <v>0</v>
      </c>
      <c r="L66" s="29">
        <v>0</v>
      </c>
      <c r="M66" s="29">
        <v>215.37100000000001</v>
      </c>
      <c r="N66" s="29">
        <v>1577.89879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3200.723</v>
      </c>
      <c r="W66" s="29">
        <v>19655.870510000001</v>
      </c>
      <c r="X66" s="29">
        <v>0</v>
      </c>
      <c r="Y66" s="29">
        <v>0</v>
      </c>
      <c r="Z66" s="29">
        <v>0</v>
      </c>
    </row>
    <row r="67" spans="1:26" x14ac:dyDescent="0.2">
      <c r="A67" s="38" t="s">
        <v>290</v>
      </c>
      <c r="B67" s="46">
        <v>34.375550000000004</v>
      </c>
      <c r="C67" s="46">
        <v>373429.06596999604</v>
      </c>
      <c r="D67" s="46">
        <v>93408.636470007041</v>
      </c>
      <c r="E67" s="46">
        <v>4554961.2102200016</v>
      </c>
      <c r="F67" s="46">
        <v>135456.39489999966</v>
      </c>
      <c r="G67" s="46">
        <v>3344.0978100000002</v>
      </c>
      <c r="H67" s="46">
        <v>0</v>
      </c>
      <c r="I67" s="46">
        <v>152872.94955000002</v>
      </c>
      <c r="J67" s="46">
        <v>1560964.4620099997</v>
      </c>
      <c r="K67" s="46">
        <v>0</v>
      </c>
      <c r="L67" s="46">
        <v>1813.9113500000001</v>
      </c>
      <c r="M67" s="46">
        <v>7158.7965899999999</v>
      </c>
      <c r="N67" s="46">
        <v>40545.93250000001</v>
      </c>
      <c r="O67" s="46">
        <v>0</v>
      </c>
      <c r="P67" s="46">
        <v>0</v>
      </c>
      <c r="Q67" s="46">
        <v>1457.5071799999998</v>
      </c>
      <c r="R67" s="46">
        <v>1276983.5791000011</v>
      </c>
      <c r="S67" s="46">
        <v>0</v>
      </c>
      <c r="T67" s="46">
        <v>37.5</v>
      </c>
      <c r="U67" s="46">
        <v>127.19937</v>
      </c>
      <c r="V67" s="46">
        <v>106284.43263999998</v>
      </c>
      <c r="W67" s="46">
        <v>88561.403299999991</v>
      </c>
      <c r="X67" s="46">
        <v>12822.378779999997</v>
      </c>
      <c r="Y67" s="46">
        <v>5379.1582699999999</v>
      </c>
      <c r="Z67" s="46">
        <v>3833.77115</v>
      </c>
    </row>
    <row r="68" spans="1:26" x14ac:dyDescent="0.2">
      <c r="A68" s="299" t="s">
        <v>2590</v>
      </c>
      <c r="B68" s="46">
        <v>4044.6817400000004</v>
      </c>
      <c r="C68" s="46">
        <v>2035452.7566199962</v>
      </c>
      <c r="D68" s="46">
        <v>223131.73205000703</v>
      </c>
      <c r="E68" s="46">
        <v>6282544.3198200017</v>
      </c>
      <c r="F68" s="46">
        <v>2666810.6035788073</v>
      </c>
      <c r="G68" s="46">
        <v>57209.759600000005</v>
      </c>
      <c r="H68" s="46">
        <v>5406.4910300000001</v>
      </c>
      <c r="I68" s="46">
        <v>152872.94955000002</v>
      </c>
      <c r="J68" s="46">
        <v>1560964.4620099997</v>
      </c>
      <c r="K68" s="46">
        <v>27490.661320000007</v>
      </c>
      <c r="L68" s="46">
        <v>8599.2907200000009</v>
      </c>
      <c r="M68" s="46">
        <v>20697.394839999997</v>
      </c>
      <c r="N68" s="46">
        <v>106472.30881000002</v>
      </c>
      <c r="O68" s="46">
        <v>-3709.3760600000001</v>
      </c>
      <c r="P68" s="46">
        <v>0</v>
      </c>
      <c r="Q68" s="46">
        <v>1468.3675499999999</v>
      </c>
      <c r="R68" s="46">
        <v>1276983.5791000011</v>
      </c>
      <c r="S68" s="46">
        <v>9483.8884699999981</v>
      </c>
      <c r="T68" s="46">
        <v>39</v>
      </c>
      <c r="U68" s="46">
        <v>369.03343000000001</v>
      </c>
      <c r="V68" s="46">
        <v>2485311.68065</v>
      </c>
      <c r="W68" s="46">
        <v>510688.21615017322</v>
      </c>
      <c r="X68" s="46">
        <v>33615.099946243659</v>
      </c>
      <c r="Y68" s="46">
        <v>5460.03042</v>
      </c>
      <c r="Z68" s="46">
        <v>7660.7046099999998</v>
      </c>
    </row>
    <row r="69" spans="1:26" x14ac:dyDescent="0.2">
      <c r="A69" s="39" t="s">
        <v>2591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x14ac:dyDescent="0.2">
      <c r="A70" s="35" t="s">
        <v>1292</v>
      </c>
      <c r="B70" s="29">
        <v>16.271940000000001</v>
      </c>
      <c r="C70" s="29">
        <v>366125.08316000004</v>
      </c>
      <c r="D70" s="29">
        <v>70.001999999999995</v>
      </c>
      <c r="E70" s="29">
        <v>406379.77145999996</v>
      </c>
      <c r="F70" s="29">
        <v>0</v>
      </c>
      <c r="G70" s="29">
        <v>38779.64862</v>
      </c>
      <c r="H70" s="29">
        <v>40783.478310000006</v>
      </c>
      <c r="I70" s="29">
        <v>0</v>
      </c>
      <c r="J70" s="29">
        <v>0</v>
      </c>
      <c r="K70" s="29">
        <v>0</v>
      </c>
      <c r="L70" s="29">
        <v>29.24071</v>
      </c>
      <c r="M70" s="29">
        <v>2654.8057899999999</v>
      </c>
      <c r="N70" s="29">
        <v>3164.6813999999999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129358.92861</v>
      </c>
      <c r="W70" s="29">
        <v>85401.864060000007</v>
      </c>
      <c r="X70" s="29">
        <v>59678.095679999999</v>
      </c>
      <c r="Y70" s="29">
        <v>4.8303900000000004</v>
      </c>
      <c r="Z70" s="29">
        <v>0</v>
      </c>
    </row>
    <row r="71" spans="1:26" ht="13.5" thickBot="1" x14ac:dyDescent="0.25">
      <c r="A71" s="300" t="s">
        <v>1550</v>
      </c>
      <c r="B71" s="31">
        <v>4060.9536800000001</v>
      </c>
      <c r="C71" s="31">
        <v>2401577.8397799958</v>
      </c>
      <c r="D71" s="31">
        <v>223201.73405000704</v>
      </c>
      <c r="E71" s="31">
        <v>6688924.0912800012</v>
      </c>
      <c r="F71" s="31">
        <v>2666810.6035788073</v>
      </c>
      <c r="G71" s="31">
        <v>95989.408219999998</v>
      </c>
      <c r="H71" s="31">
        <v>46189.969340000003</v>
      </c>
      <c r="I71" s="31">
        <v>152872.94955000002</v>
      </c>
      <c r="J71" s="31">
        <v>1560964.4620099997</v>
      </c>
      <c r="K71" s="31">
        <v>27490.661320000007</v>
      </c>
      <c r="L71" s="31">
        <v>8628.5314300000009</v>
      </c>
      <c r="M71" s="31">
        <v>23352.200629999996</v>
      </c>
      <c r="N71" s="31">
        <v>109636.99021000002</v>
      </c>
      <c r="O71" s="31">
        <v>-3709.3760600000001</v>
      </c>
      <c r="P71" s="31">
        <v>0</v>
      </c>
      <c r="Q71" s="31">
        <v>1468.3675499999999</v>
      </c>
      <c r="R71" s="31">
        <v>1276983.5791000011</v>
      </c>
      <c r="S71" s="31">
        <v>9483.8884699999981</v>
      </c>
      <c r="T71" s="31">
        <v>39</v>
      </c>
      <c r="U71" s="31">
        <v>369.03343000000001</v>
      </c>
      <c r="V71" s="31">
        <v>2614670.6092600003</v>
      </c>
      <c r="W71" s="31">
        <v>596090.08021017327</v>
      </c>
      <c r="X71" s="31">
        <v>93293.195626243658</v>
      </c>
      <c r="Y71" s="31">
        <v>5464.8608099999992</v>
      </c>
      <c r="Z71" s="31">
        <v>7660.7046099999998</v>
      </c>
    </row>
    <row r="72" spans="1:26" x14ac:dyDescent="0.2">
      <c r="A72" s="255" t="s">
        <v>6</v>
      </c>
    </row>
    <row r="73" spans="1:26" x14ac:dyDescent="0.2">
      <c r="A73" s="255" t="s">
        <v>7</v>
      </c>
    </row>
    <row r="74" spans="1:26" x14ac:dyDescent="0.2">
      <c r="A74" s="255" t="s">
        <v>8</v>
      </c>
    </row>
  </sheetData>
  <mergeCells count="31">
    <mergeCell ref="Z8:Z12"/>
    <mergeCell ref="Y8:Y12"/>
    <mergeCell ref="V8:V12"/>
    <mergeCell ref="W8:W12"/>
    <mergeCell ref="X8:X12"/>
    <mergeCell ref="U8:U12"/>
    <mergeCell ref="Q9:Q12"/>
    <mergeCell ref="R9:R12"/>
    <mergeCell ref="T8:T12"/>
    <mergeCell ref="S9:S12"/>
    <mergeCell ref="O8:S8"/>
    <mergeCell ref="O9:O12"/>
    <mergeCell ref="P9:P12"/>
    <mergeCell ref="A5:N6"/>
    <mergeCell ref="O5:Z6"/>
    <mergeCell ref="A8:A12"/>
    <mergeCell ref="B8:D10"/>
    <mergeCell ref="E8:E12"/>
    <mergeCell ref="I9:I12"/>
    <mergeCell ref="J9:J12"/>
    <mergeCell ref="B11:B12"/>
    <mergeCell ref="C11:C12"/>
    <mergeCell ref="D11:D12"/>
    <mergeCell ref="N8:N12"/>
    <mergeCell ref="K9:K12"/>
    <mergeCell ref="M8:M12"/>
    <mergeCell ref="F8:K8"/>
    <mergeCell ref="L8:L12"/>
    <mergeCell ref="F9:F12"/>
    <mergeCell ref="G9:G12"/>
    <mergeCell ref="H9:H12"/>
  </mergeCells>
  <phoneticPr fontId="2" type="noConversion"/>
  <conditionalFormatting sqref="A14:A69 A71">
    <cfRule type="expression" dxfId="111" priority="1" stopIfTrue="1">
      <formula>$AW14=1</formula>
    </cfRule>
  </conditionalFormatting>
  <conditionalFormatting sqref="A70">
    <cfRule type="expression" dxfId="110" priority="2" stopIfTrue="1">
      <formula>#REF!=1</formula>
    </cfRule>
  </conditionalFormatting>
  <conditionalFormatting sqref="B13:Z71">
    <cfRule type="expression" dxfId="109" priority="3" stopIfTrue="1">
      <formula>$BB13=1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74803149606299213" right="0.15748031496062992" top="0.51181102362204722" bottom="0.82677165354330717" header="0.27559055118110237" footer="0.39370078740157483"/>
  <pageSetup paperSize="8" scale="65" orientation="landscape" horizontalDpi="300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showGridLines="0" workbookViewId="0">
      <selection activeCell="C10" sqref="C10"/>
    </sheetView>
  </sheetViews>
  <sheetFormatPr defaultRowHeight="12.75" x14ac:dyDescent="0.2"/>
  <cols>
    <col min="1" max="1" width="29.28515625" style="25" customWidth="1"/>
    <col min="2" max="2" width="27.42578125" style="25" customWidth="1"/>
    <col min="3" max="3" width="21.140625" style="25" customWidth="1"/>
    <col min="4" max="4" width="17.28515625" style="25" customWidth="1"/>
    <col min="5" max="16384" width="9.140625" style="25"/>
  </cols>
  <sheetData>
    <row r="1" spans="1:4" x14ac:dyDescent="0.2">
      <c r="A1" s="519" t="s">
        <v>185</v>
      </c>
    </row>
    <row r="2" spans="1:4" x14ac:dyDescent="0.2">
      <c r="A2" s="519" t="s">
        <v>2786</v>
      </c>
    </row>
    <row r="3" spans="1:4" x14ac:dyDescent="0.2">
      <c r="A3" s="202" t="s">
        <v>2241</v>
      </c>
      <c r="B3" s="202"/>
      <c r="C3" s="202"/>
      <c r="D3" s="187" t="s">
        <v>2240</v>
      </c>
    </row>
    <row r="4" spans="1:4" x14ac:dyDescent="0.2">
      <c r="A4" s="203"/>
      <c r="B4" s="203"/>
      <c r="C4" s="203"/>
      <c r="D4" s="203"/>
    </row>
    <row r="5" spans="1:4" ht="12.75" customHeight="1" x14ac:dyDescent="0.2">
      <c r="A5" s="780" t="s">
        <v>1465</v>
      </c>
      <c r="B5" s="780"/>
      <c r="C5" s="780"/>
      <c r="D5" s="780"/>
    </row>
    <row r="6" spans="1:4" x14ac:dyDescent="0.2">
      <c r="A6" s="781" t="s">
        <v>408</v>
      </c>
      <c r="B6" s="781"/>
      <c r="C6" s="781"/>
      <c r="D6" s="781"/>
    </row>
    <row r="7" spans="1:4" ht="13.5" thickBot="1" x14ac:dyDescent="0.25">
      <c r="A7" s="204"/>
      <c r="B7" s="204"/>
      <c r="C7" s="204"/>
      <c r="D7" s="204"/>
    </row>
    <row r="8" spans="1:4" ht="12.75" customHeight="1" x14ac:dyDescent="0.2">
      <c r="A8" s="704" t="s">
        <v>329</v>
      </c>
      <c r="B8" s="774" t="s">
        <v>2341</v>
      </c>
      <c r="C8" s="776" t="s">
        <v>2342</v>
      </c>
      <c r="D8" s="777"/>
    </row>
    <row r="9" spans="1:4" ht="13.5" customHeight="1" thickBot="1" x14ac:dyDescent="0.25">
      <c r="A9" s="773"/>
      <c r="B9" s="775"/>
      <c r="C9" s="778"/>
      <c r="D9" s="779"/>
    </row>
    <row r="10" spans="1:4" ht="15" customHeight="1" x14ac:dyDescent="0.2">
      <c r="A10" s="393" t="s">
        <v>2741</v>
      </c>
      <c r="B10" s="391"/>
      <c r="C10" s="392"/>
      <c r="D10" s="504"/>
    </row>
    <row r="11" spans="1:4" ht="15" customHeight="1" x14ac:dyDescent="0.2">
      <c r="A11" s="70" t="s">
        <v>704</v>
      </c>
      <c r="B11" s="302" t="s">
        <v>375</v>
      </c>
      <c r="C11" s="302" t="s">
        <v>1575</v>
      </c>
      <c r="D11" s="302" t="s">
        <v>1575</v>
      </c>
    </row>
    <row r="12" spans="1:4" ht="15" customHeight="1" x14ac:dyDescent="0.2">
      <c r="A12" s="315" t="s">
        <v>714</v>
      </c>
      <c r="B12" s="70" t="s">
        <v>376</v>
      </c>
      <c r="C12" s="70" t="s">
        <v>1575</v>
      </c>
      <c r="D12" s="70" t="s">
        <v>1575</v>
      </c>
    </row>
    <row r="13" spans="1:4" ht="15" customHeight="1" x14ac:dyDescent="0.2">
      <c r="A13" s="70" t="s">
        <v>715</v>
      </c>
      <c r="B13" s="70" t="s">
        <v>375</v>
      </c>
      <c r="C13" s="70" t="s">
        <v>1575</v>
      </c>
      <c r="D13" s="70" t="s">
        <v>1575</v>
      </c>
    </row>
    <row r="14" spans="1:4" ht="15" customHeight="1" x14ac:dyDescent="0.2">
      <c r="A14" s="70" t="s">
        <v>717</v>
      </c>
      <c r="B14" s="70" t="s">
        <v>377</v>
      </c>
      <c r="C14" s="70" t="s">
        <v>1575</v>
      </c>
      <c r="D14" s="70" t="s">
        <v>1575</v>
      </c>
    </row>
    <row r="15" spans="1:4" ht="15" customHeight="1" x14ac:dyDescent="0.2">
      <c r="A15" s="70" t="s">
        <v>721</v>
      </c>
      <c r="B15" s="70" t="s">
        <v>378</v>
      </c>
      <c r="C15" s="70" t="s">
        <v>1575</v>
      </c>
      <c r="D15" s="70" t="s">
        <v>1575</v>
      </c>
    </row>
    <row r="16" spans="1:4" ht="15" customHeight="1" x14ac:dyDescent="0.2">
      <c r="A16" s="70" t="s">
        <v>2501</v>
      </c>
      <c r="B16" s="70" t="s">
        <v>379</v>
      </c>
      <c r="C16" s="70" t="s">
        <v>1575</v>
      </c>
      <c r="D16" s="70" t="s">
        <v>1575</v>
      </c>
    </row>
    <row r="17" spans="1:4" ht="3.75" customHeight="1" x14ac:dyDescent="0.2">
      <c r="A17" s="70"/>
      <c r="B17" s="70"/>
      <c r="C17" s="70"/>
      <c r="D17" s="70"/>
    </row>
    <row r="18" spans="1:4" ht="15" customHeight="1" x14ac:dyDescent="0.2">
      <c r="A18" s="394" t="s">
        <v>2740</v>
      </c>
      <c r="B18" s="70"/>
      <c r="C18" s="70"/>
      <c r="D18" s="70"/>
    </row>
    <row r="19" spans="1:4" ht="15" customHeight="1" x14ac:dyDescent="0.2">
      <c r="A19" s="70" t="s">
        <v>2507</v>
      </c>
      <c r="B19" s="70" t="s">
        <v>380</v>
      </c>
      <c r="C19" s="70" t="s">
        <v>1575</v>
      </c>
      <c r="D19" s="70" t="s">
        <v>1575</v>
      </c>
    </row>
    <row r="20" spans="1:4" ht="15" customHeight="1" x14ac:dyDescent="0.2">
      <c r="A20" s="70" t="s">
        <v>2508</v>
      </c>
      <c r="B20" s="70" t="s">
        <v>378</v>
      </c>
      <c r="C20" s="70" t="s">
        <v>1575</v>
      </c>
      <c r="D20" s="70" t="s">
        <v>1575</v>
      </c>
    </row>
    <row r="21" spans="1:4" ht="15" customHeight="1" x14ac:dyDescent="0.2">
      <c r="A21" s="70" t="s">
        <v>2509</v>
      </c>
      <c r="B21" s="70" t="s">
        <v>381</v>
      </c>
      <c r="C21" s="70" t="s">
        <v>1575</v>
      </c>
      <c r="D21" s="70" t="s">
        <v>1575</v>
      </c>
    </row>
    <row r="22" spans="1:4" ht="15" customHeight="1" x14ac:dyDescent="0.2">
      <c r="A22" s="70" t="s">
        <v>2510</v>
      </c>
      <c r="B22" s="70" t="s">
        <v>382</v>
      </c>
      <c r="C22" s="70" t="s">
        <v>383</v>
      </c>
      <c r="D22" s="70" t="s">
        <v>1575</v>
      </c>
    </row>
    <row r="23" spans="1:4" ht="15" customHeight="1" x14ac:dyDescent="0.2">
      <c r="A23" s="70" t="s">
        <v>2511</v>
      </c>
      <c r="B23" s="70" t="s">
        <v>384</v>
      </c>
      <c r="C23" s="70" t="s">
        <v>385</v>
      </c>
      <c r="D23" s="70" t="s">
        <v>1575</v>
      </c>
    </row>
    <row r="24" spans="1:4" ht="15" customHeight="1" x14ac:dyDescent="0.2">
      <c r="A24" s="70" t="s">
        <v>2512</v>
      </c>
      <c r="B24" s="70" t="s">
        <v>386</v>
      </c>
      <c r="C24" s="70" t="s">
        <v>387</v>
      </c>
      <c r="D24" s="70" t="s">
        <v>1575</v>
      </c>
    </row>
    <row r="25" spans="1:4" ht="15" customHeight="1" x14ac:dyDescent="0.2">
      <c r="A25" s="70" t="s">
        <v>2513</v>
      </c>
      <c r="B25" s="70" t="s">
        <v>378</v>
      </c>
      <c r="C25" s="70" t="s">
        <v>1575</v>
      </c>
      <c r="D25" s="70" t="s">
        <v>1575</v>
      </c>
    </row>
    <row r="26" spans="1:4" ht="15" customHeight="1" x14ac:dyDescent="0.2">
      <c r="A26" s="70" t="s">
        <v>287</v>
      </c>
      <c r="B26" s="70" t="s">
        <v>388</v>
      </c>
      <c r="C26" s="70" t="s">
        <v>1575</v>
      </c>
      <c r="D26" s="70" t="s">
        <v>1575</v>
      </c>
    </row>
    <row r="27" spans="1:4" ht="15" customHeight="1" x14ac:dyDescent="0.2">
      <c r="A27" s="70" t="s">
        <v>2514</v>
      </c>
      <c r="B27" s="70" t="s">
        <v>384</v>
      </c>
      <c r="C27" s="70" t="s">
        <v>1575</v>
      </c>
      <c r="D27" s="70" t="s">
        <v>1575</v>
      </c>
    </row>
    <row r="28" spans="1:4" ht="15" customHeight="1" x14ac:dyDescent="0.2">
      <c r="A28" s="70" t="s">
        <v>2515</v>
      </c>
      <c r="B28" s="70" t="s">
        <v>389</v>
      </c>
      <c r="C28" s="70" t="s">
        <v>1575</v>
      </c>
      <c r="D28" s="70" t="s">
        <v>1575</v>
      </c>
    </row>
    <row r="29" spans="1:4" ht="15" customHeight="1" x14ac:dyDescent="0.2">
      <c r="A29" s="70" t="s">
        <v>288</v>
      </c>
      <c r="B29" s="70" t="s">
        <v>390</v>
      </c>
      <c r="C29" s="70" t="s">
        <v>1575</v>
      </c>
      <c r="D29" s="70" t="s">
        <v>1575</v>
      </c>
    </row>
    <row r="30" spans="1:4" ht="15" customHeight="1" x14ac:dyDescent="0.2">
      <c r="A30" s="70" t="s">
        <v>2516</v>
      </c>
      <c r="B30" s="70" t="s">
        <v>391</v>
      </c>
      <c r="C30" s="70" t="s">
        <v>1575</v>
      </c>
      <c r="D30" s="70" t="s">
        <v>1575</v>
      </c>
    </row>
    <row r="31" spans="1:4" ht="15" customHeight="1" x14ac:dyDescent="0.2">
      <c r="A31" s="70" t="s">
        <v>2517</v>
      </c>
      <c r="B31" s="70" t="s">
        <v>378</v>
      </c>
      <c r="C31" s="70" t="s">
        <v>392</v>
      </c>
      <c r="D31" s="70" t="s">
        <v>393</v>
      </c>
    </row>
    <row r="32" spans="1:4" ht="15" customHeight="1" x14ac:dyDescent="0.2">
      <c r="A32" s="70" t="s">
        <v>2518</v>
      </c>
      <c r="B32" s="70" t="s">
        <v>384</v>
      </c>
      <c r="C32" s="70" t="s">
        <v>394</v>
      </c>
      <c r="D32" s="70" t="s">
        <v>1575</v>
      </c>
    </row>
    <row r="33" spans="1:4" ht="15" customHeight="1" x14ac:dyDescent="0.2">
      <c r="A33" s="70" t="s">
        <v>2519</v>
      </c>
      <c r="B33" s="70" t="s">
        <v>384</v>
      </c>
      <c r="C33" s="70" t="s">
        <v>1575</v>
      </c>
      <c r="D33" s="70" t="s">
        <v>1575</v>
      </c>
    </row>
    <row r="34" spans="1:4" ht="15" customHeight="1" x14ac:dyDescent="0.2">
      <c r="A34" s="70" t="s">
        <v>2520</v>
      </c>
      <c r="B34" s="70" t="s">
        <v>376</v>
      </c>
      <c r="C34" s="70" t="s">
        <v>1575</v>
      </c>
      <c r="D34" s="70" t="s">
        <v>1575</v>
      </c>
    </row>
    <row r="35" spans="1:4" ht="15" customHeight="1" x14ac:dyDescent="0.2">
      <c r="A35" s="70" t="s">
        <v>2521</v>
      </c>
      <c r="B35" s="70" t="s">
        <v>395</v>
      </c>
      <c r="C35" s="70" t="s">
        <v>1575</v>
      </c>
      <c r="D35" s="70" t="s">
        <v>1575</v>
      </c>
    </row>
    <row r="36" spans="1:4" ht="15" customHeight="1" x14ac:dyDescent="0.2">
      <c r="A36" s="70" t="s">
        <v>2523</v>
      </c>
      <c r="B36" s="70" t="s">
        <v>376</v>
      </c>
      <c r="C36" s="70" t="s">
        <v>1575</v>
      </c>
      <c r="D36" s="70" t="s">
        <v>1575</v>
      </c>
    </row>
    <row r="37" spans="1:4" ht="15" customHeight="1" x14ac:dyDescent="0.2">
      <c r="A37" s="70" t="s">
        <v>2524</v>
      </c>
      <c r="B37" s="70" t="s">
        <v>396</v>
      </c>
      <c r="C37" s="70" t="s">
        <v>1575</v>
      </c>
      <c r="D37" s="70" t="s">
        <v>1575</v>
      </c>
    </row>
    <row r="38" spans="1:4" ht="15" customHeight="1" thickBot="1" x14ac:dyDescent="0.25">
      <c r="A38" s="112" t="s">
        <v>1291</v>
      </c>
      <c r="B38" s="112" t="s">
        <v>397</v>
      </c>
      <c r="C38" s="112" t="s">
        <v>1575</v>
      </c>
      <c r="D38" s="112" t="s">
        <v>1575</v>
      </c>
    </row>
  </sheetData>
  <mergeCells count="5">
    <mergeCell ref="A8:A9"/>
    <mergeCell ref="B8:B9"/>
    <mergeCell ref="C8:D9"/>
    <mergeCell ref="A5:D5"/>
    <mergeCell ref="A6:D6"/>
  </mergeCells>
  <phoneticPr fontId="2" type="noConversion"/>
  <hyperlinks>
    <hyperlink ref="A1" location="ICINDEKILER!A1" display="İçindekiler"/>
    <hyperlink ref="A2" location="CONTENTS!A1" display="Contents"/>
  </hyperlinks>
  <printOptions horizontalCentered="1" verticalCentered="1"/>
  <pageMargins left="0.38" right="0.42" top="0.45" bottom="2.23" header="0.31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showGridLines="0" workbookViewId="0"/>
  </sheetViews>
  <sheetFormatPr defaultRowHeight="12.75" x14ac:dyDescent="0.2"/>
  <cols>
    <col min="1" max="1" width="17.85546875" style="2" customWidth="1"/>
    <col min="2" max="2" width="9.140625" style="2"/>
    <col min="3" max="3" width="11.42578125" style="2" customWidth="1"/>
    <col min="4" max="4" width="9.7109375" style="2" customWidth="1"/>
    <col min="5" max="5" width="11.42578125" style="2" customWidth="1"/>
    <col min="6" max="8" width="9.140625" style="2"/>
    <col min="9" max="9" width="11.7109375" style="2" customWidth="1"/>
    <col min="10" max="10" width="9.140625" style="2"/>
    <col min="11" max="11" width="12.7109375" style="2" customWidth="1"/>
    <col min="12" max="12" width="10.85546875" style="2" customWidth="1"/>
    <col min="13" max="13" width="11.7109375" style="2" bestFit="1" customWidth="1"/>
    <col min="14" max="14" width="10.7109375" style="2" customWidth="1"/>
    <col min="15" max="15" width="10.42578125" style="2" bestFit="1" customWidth="1"/>
    <col min="16" max="16" width="11.85546875" style="2" bestFit="1" customWidth="1"/>
    <col min="17" max="17" width="10.140625" style="2" customWidth="1"/>
    <col min="18" max="18" width="9.140625" style="2"/>
    <col min="19" max="19" width="10" style="2" customWidth="1"/>
    <col min="20" max="16384" width="9.140625" style="2"/>
  </cols>
  <sheetData>
    <row r="1" spans="1:20" x14ac:dyDescent="0.2">
      <c r="A1" s="519" t="s">
        <v>185</v>
      </c>
    </row>
    <row r="2" spans="1:20" x14ac:dyDescent="0.2">
      <c r="A2" s="519" t="s">
        <v>2786</v>
      </c>
    </row>
    <row r="3" spans="1:20" x14ac:dyDescent="0.2">
      <c r="A3" s="20" t="s">
        <v>2063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75" t="s">
        <v>2064</v>
      </c>
    </row>
    <row r="4" spans="1:20" x14ac:dyDescent="0.2">
      <c r="A4" s="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x14ac:dyDescent="0.2">
      <c r="A5" s="595" t="s">
        <v>702</v>
      </c>
      <c r="B5" s="595"/>
      <c r="C5" s="595"/>
      <c r="D5" s="595"/>
      <c r="E5" s="595"/>
      <c r="F5" s="595"/>
      <c r="G5" s="595"/>
      <c r="H5" s="595"/>
      <c r="I5" s="595"/>
      <c r="J5" s="595"/>
      <c r="K5" s="596" t="s">
        <v>2121</v>
      </c>
      <c r="L5" s="596"/>
      <c r="M5" s="596"/>
      <c r="N5" s="596"/>
      <c r="O5" s="596"/>
      <c r="P5" s="596"/>
      <c r="Q5" s="596"/>
      <c r="R5" s="596"/>
      <c r="S5" s="596"/>
      <c r="T5" s="596"/>
    </row>
    <row r="6" spans="1:20" x14ac:dyDescent="0.2">
      <c r="A6" s="595"/>
      <c r="B6" s="595"/>
      <c r="C6" s="595"/>
      <c r="D6" s="595"/>
      <c r="E6" s="595"/>
      <c r="F6" s="595"/>
      <c r="G6" s="595"/>
      <c r="H6" s="595"/>
      <c r="I6" s="595"/>
      <c r="J6" s="595"/>
      <c r="K6" s="596"/>
      <c r="L6" s="596"/>
      <c r="M6" s="596"/>
      <c r="N6" s="596"/>
      <c r="O6" s="596"/>
      <c r="P6" s="596"/>
      <c r="Q6" s="596"/>
      <c r="R6" s="596"/>
      <c r="S6" s="596"/>
      <c r="T6" s="596"/>
    </row>
    <row r="7" spans="1:20" ht="14.25" thickBot="1" x14ac:dyDescent="0.3">
      <c r="A7" s="20" t="s">
        <v>1513</v>
      </c>
      <c r="B7" s="11"/>
      <c r="C7" s="11"/>
      <c r="D7" s="11"/>
      <c r="E7" s="11"/>
      <c r="F7" s="11"/>
      <c r="G7" s="11"/>
      <c r="H7" s="11"/>
      <c r="I7" s="11"/>
      <c r="J7" s="11"/>
      <c r="K7" s="20" t="s">
        <v>1513</v>
      </c>
      <c r="L7" s="11"/>
      <c r="M7" s="11"/>
      <c r="N7" s="11"/>
      <c r="O7" s="11"/>
      <c r="P7" s="11"/>
      <c r="Q7" s="11"/>
      <c r="R7" s="11"/>
      <c r="S7" s="11"/>
      <c r="T7" s="14" t="s">
        <v>2525</v>
      </c>
    </row>
    <row r="8" spans="1:20" ht="18" customHeight="1" thickBot="1" x14ac:dyDescent="0.25">
      <c r="A8" s="589" t="s">
        <v>328</v>
      </c>
      <c r="B8" s="594" t="s">
        <v>1863</v>
      </c>
      <c r="C8" s="594" t="s">
        <v>2413</v>
      </c>
      <c r="D8" s="594"/>
      <c r="E8" s="594"/>
      <c r="F8" s="594"/>
      <c r="G8" s="594"/>
      <c r="H8" s="594" t="s">
        <v>2029</v>
      </c>
      <c r="I8" s="594" t="s">
        <v>2030</v>
      </c>
      <c r="J8" s="594" t="s">
        <v>2076</v>
      </c>
      <c r="K8" s="594" t="s">
        <v>2414</v>
      </c>
      <c r="L8" s="594"/>
      <c r="M8" s="594"/>
      <c r="N8" s="594"/>
      <c r="O8" s="594"/>
      <c r="P8" s="594"/>
      <c r="Q8" s="594"/>
      <c r="R8" s="594" t="s">
        <v>2548</v>
      </c>
      <c r="S8" s="594" t="s">
        <v>2549</v>
      </c>
      <c r="T8" s="594" t="s">
        <v>2550</v>
      </c>
    </row>
    <row r="9" spans="1:20" ht="16.5" customHeight="1" thickBot="1" x14ac:dyDescent="0.25">
      <c r="A9" s="590"/>
      <c r="B9" s="594"/>
      <c r="C9" s="594" t="s">
        <v>1864</v>
      </c>
      <c r="D9" s="594" t="s">
        <v>1865</v>
      </c>
      <c r="E9" s="594" t="s">
        <v>1866</v>
      </c>
      <c r="F9" s="594" t="s">
        <v>2027</v>
      </c>
      <c r="G9" s="594" t="s">
        <v>2028</v>
      </c>
      <c r="H9" s="594"/>
      <c r="I9" s="594"/>
      <c r="J9" s="594"/>
      <c r="K9" s="586" t="s">
        <v>883</v>
      </c>
      <c r="L9" s="594" t="s">
        <v>2542</v>
      </c>
      <c r="M9" s="594" t="s">
        <v>2543</v>
      </c>
      <c r="N9" s="594" t="s">
        <v>2544</v>
      </c>
      <c r="O9" s="594" t="s">
        <v>2545</v>
      </c>
      <c r="P9" s="594" t="s">
        <v>2546</v>
      </c>
      <c r="Q9" s="594" t="s">
        <v>2547</v>
      </c>
      <c r="R9" s="594"/>
      <c r="S9" s="594"/>
      <c r="T9" s="594"/>
    </row>
    <row r="10" spans="1:20" ht="21.75" customHeight="1" thickBot="1" x14ac:dyDescent="0.25">
      <c r="A10" s="590"/>
      <c r="B10" s="594"/>
      <c r="C10" s="594"/>
      <c r="D10" s="594"/>
      <c r="E10" s="594"/>
      <c r="F10" s="594"/>
      <c r="G10" s="594"/>
      <c r="H10" s="594"/>
      <c r="I10" s="594"/>
      <c r="J10" s="594"/>
      <c r="K10" s="597"/>
      <c r="L10" s="594"/>
      <c r="M10" s="594"/>
      <c r="N10" s="594"/>
      <c r="O10" s="594"/>
      <c r="P10" s="594"/>
      <c r="Q10" s="594"/>
      <c r="R10" s="594"/>
      <c r="S10" s="594"/>
      <c r="T10" s="594"/>
    </row>
    <row r="11" spans="1:20" ht="21" customHeight="1" thickBot="1" x14ac:dyDescent="0.25">
      <c r="A11" s="590"/>
      <c r="B11" s="594"/>
      <c r="C11" s="594"/>
      <c r="D11" s="594"/>
      <c r="E11" s="594"/>
      <c r="F11" s="594"/>
      <c r="G11" s="594"/>
      <c r="H11" s="594"/>
      <c r="I11" s="594"/>
      <c r="J11" s="594"/>
      <c r="K11" s="597"/>
      <c r="L11" s="594"/>
      <c r="M11" s="594"/>
      <c r="N11" s="594"/>
      <c r="O11" s="594"/>
      <c r="P11" s="594"/>
      <c r="Q11" s="594"/>
      <c r="R11" s="594"/>
      <c r="S11" s="594"/>
      <c r="T11" s="594"/>
    </row>
    <row r="12" spans="1:20" ht="30.75" customHeight="1" thickBot="1" x14ac:dyDescent="0.25">
      <c r="A12" s="591"/>
      <c r="B12" s="594"/>
      <c r="C12" s="594"/>
      <c r="D12" s="594"/>
      <c r="E12" s="594"/>
      <c r="F12" s="594"/>
      <c r="G12" s="594"/>
      <c r="H12" s="594"/>
      <c r="I12" s="594"/>
      <c r="J12" s="594"/>
      <c r="K12" s="598"/>
      <c r="L12" s="594"/>
      <c r="M12" s="594"/>
      <c r="N12" s="594"/>
      <c r="O12" s="594"/>
      <c r="P12" s="594"/>
      <c r="Q12" s="594"/>
      <c r="R12" s="594"/>
      <c r="S12" s="594"/>
      <c r="T12" s="594"/>
    </row>
    <row r="13" spans="1:20" x14ac:dyDescent="0.2">
      <c r="A13" s="34" t="s">
        <v>2589</v>
      </c>
      <c r="B13" s="41"/>
      <c r="C13" s="41"/>
      <c r="D13" s="30"/>
      <c r="E13" s="30"/>
      <c r="F13" s="42"/>
      <c r="G13" s="30"/>
      <c r="H13" s="42"/>
      <c r="I13" s="30"/>
      <c r="J13" s="43"/>
      <c r="K13" s="30"/>
      <c r="L13" s="42"/>
      <c r="M13" s="30"/>
      <c r="N13" s="42"/>
      <c r="O13" s="30"/>
      <c r="P13" s="30"/>
      <c r="Q13" s="42"/>
      <c r="R13" s="30"/>
      <c r="S13" s="42"/>
      <c r="T13" s="30"/>
    </row>
    <row r="14" spans="1:20" x14ac:dyDescent="0.2">
      <c r="A14" s="35" t="s">
        <v>703</v>
      </c>
      <c r="B14" s="29">
        <v>0</v>
      </c>
      <c r="C14" s="29">
        <v>10013.016300000001</v>
      </c>
      <c r="D14" s="29">
        <v>6.00441</v>
      </c>
      <c r="E14" s="29">
        <v>11863.146490000001</v>
      </c>
      <c r="F14" s="29">
        <v>0</v>
      </c>
      <c r="G14" s="29">
        <v>0</v>
      </c>
      <c r="H14" s="29">
        <v>89.121250000000003</v>
      </c>
      <c r="I14" s="29">
        <v>-832.8551199999996</v>
      </c>
      <c r="J14" s="29">
        <v>394.27631999999994</v>
      </c>
      <c r="K14" s="29">
        <v>24821.4764</v>
      </c>
      <c r="L14" s="29">
        <v>0</v>
      </c>
      <c r="M14" s="29">
        <v>0</v>
      </c>
      <c r="N14" s="29">
        <v>15996.537549999999</v>
      </c>
      <c r="O14" s="29">
        <v>0</v>
      </c>
      <c r="P14" s="29">
        <v>0</v>
      </c>
      <c r="Q14" s="29">
        <v>2201.8265699999997</v>
      </c>
      <c r="R14" s="29">
        <v>220.24020000000002</v>
      </c>
      <c r="S14" s="29">
        <v>0</v>
      </c>
      <c r="T14" s="29">
        <v>78.286529999999999</v>
      </c>
    </row>
    <row r="15" spans="1:20" x14ac:dyDescent="0.2">
      <c r="A15" s="35" t="s">
        <v>704</v>
      </c>
      <c r="B15" s="29">
        <v>-2.9999999999972716E-5</v>
      </c>
      <c r="C15" s="29">
        <v>52672.033830000008</v>
      </c>
      <c r="D15" s="29">
        <v>0</v>
      </c>
      <c r="E15" s="29">
        <v>5.9966599999999994</v>
      </c>
      <c r="F15" s="29">
        <v>0</v>
      </c>
      <c r="G15" s="29">
        <v>0</v>
      </c>
      <c r="H15" s="29">
        <v>168.60049000000001</v>
      </c>
      <c r="I15" s="29">
        <v>2955.3523199999995</v>
      </c>
      <c r="J15" s="29">
        <v>13778.47244</v>
      </c>
      <c r="K15" s="29">
        <v>127924.67997000001</v>
      </c>
      <c r="L15" s="29">
        <v>0</v>
      </c>
      <c r="M15" s="29">
        <v>0</v>
      </c>
      <c r="N15" s="29">
        <v>62851.632640000003</v>
      </c>
      <c r="O15" s="29">
        <v>0</v>
      </c>
      <c r="P15" s="29">
        <v>0</v>
      </c>
      <c r="Q15" s="29">
        <v>0</v>
      </c>
      <c r="R15" s="29">
        <v>0</v>
      </c>
      <c r="S15" s="29">
        <v>2.9999999999999997E-5</v>
      </c>
      <c r="T15" s="29">
        <v>0</v>
      </c>
    </row>
    <row r="16" spans="1:20" x14ac:dyDescent="0.2">
      <c r="A16" s="35" t="s">
        <v>705</v>
      </c>
      <c r="B16" s="29">
        <v>326.74</v>
      </c>
      <c r="C16" s="29">
        <v>63694.361769999996</v>
      </c>
      <c r="D16" s="29">
        <v>0</v>
      </c>
      <c r="E16" s="29">
        <v>9269.9</v>
      </c>
      <c r="F16" s="29">
        <v>0</v>
      </c>
      <c r="G16" s="29">
        <v>23291.056</v>
      </c>
      <c r="H16" s="29">
        <v>2.621</v>
      </c>
      <c r="I16" s="29">
        <v>3314.7510000000002</v>
      </c>
      <c r="J16" s="29">
        <v>8947.9418000000005</v>
      </c>
      <c r="K16" s="29">
        <v>337411.31904000003</v>
      </c>
      <c r="L16" s="29">
        <v>0</v>
      </c>
      <c r="M16" s="29">
        <v>0</v>
      </c>
      <c r="N16" s="29">
        <v>160616.14944000001</v>
      </c>
      <c r="O16" s="29">
        <v>0</v>
      </c>
      <c r="P16" s="29">
        <v>0</v>
      </c>
      <c r="Q16" s="29">
        <v>0</v>
      </c>
      <c r="R16" s="29">
        <v>0</v>
      </c>
      <c r="S16" s="29">
        <v>1803.6849999999999</v>
      </c>
      <c r="T16" s="29">
        <v>0</v>
      </c>
    </row>
    <row r="17" spans="1:20" x14ac:dyDescent="0.2">
      <c r="A17" s="35" t="s">
        <v>706</v>
      </c>
      <c r="B17" s="29">
        <v>0</v>
      </c>
      <c r="C17" s="29">
        <v>0</v>
      </c>
      <c r="D17" s="29">
        <v>16787.959309999998</v>
      </c>
      <c r="E17" s="29">
        <v>0</v>
      </c>
      <c r="F17" s="29">
        <v>0</v>
      </c>
      <c r="G17" s="29">
        <v>0</v>
      </c>
      <c r="H17" s="29">
        <v>3246.2284499999996</v>
      </c>
      <c r="I17" s="29">
        <v>1900.2601300000001</v>
      </c>
      <c r="J17" s="29">
        <v>720.74513999999999</v>
      </c>
      <c r="K17" s="29">
        <v>40107.14185</v>
      </c>
      <c r="L17" s="29">
        <v>0</v>
      </c>
      <c r="M17" s="29">
        <v>0</v>
      </c>
      <c r="N17" s="29">
        <v>50826.339670000001</v>
      </c>
      <c r="O17" s="29">
        <v>0</v>
      </c>
      <c r="P17" s="29">
        <v>0</v>
      </c>
      <c r="Q17" s="29">
        <v>5291.8456200000001</v>
      </c>
      <c r="R17" s="29">
        <v>9784.729949999999</v>
      </c>
      <c r="S17" s="29">
        <v>0</v>
      </c>
      <c r="T17" s="29">
        <v>0</v>
      </c>
    </row>
    <row r="18" spans="1:20" x14ac:dyDescent="0.2">
      <c r="A18" s="36" t="s">
        <v>707</v>
      </c>
      <c r="B18" s="29">
        <v>0</v>
      </c>
      <c r="C18" s="29">
        <v>474.10469999999998</v>
      </c>
      <c r="D18" s="29">
        <v>1267.7352100000001</v>
      </c>
      <c r="E18" s="29">
        <v>802.30108999999993</v>
      </c>
      <c r="F18" s="29">
        <v>0</v>
      </c>
      <c r="G18" s="29">
        <v>60.341529999999999</v>
      </c>
      <c r="H18" s="29">
        <v>6663.0379999999996</v>
      </c>
      <c r="I18" s="29">
        <v>3333.88463</v>
      </c>
      <c r="J18" s="29">
        <v>1750.1610000000001</v>
      </c>
      <c r="K18" s="29">
        <v>57871.801039999998</v>
      </c>
      <c r="L18" s="29">
        <v>0</v>
      </c>
      <c r="M18" s="29">
        <v>0</v>
      </c>
      <c r="N18" s="29">
        <v>33224.244270000003</v>
      </c>
      <c r="O18" s="29">
        <v>0</v>
      </c>
      <c r="P18" s="29">
        <v>0</v>
      </c>
      <c r="Q18" s="29">
        <v>0</v>
      </c>
      <c r="R18" s="29">
        <v>1605.87832</v>
      </c>
      <c r="S18" s="29">
        <v>0</v>
      </c>
      <c r="T18" s="29">
        <v>0.69699999999999995</v>
      </c>
    </row>
    <row r="19" spans="1:20" x14ac:dyDescent="0.2">
      <c r="A19" s="35" t="s">
        <v>708</v>
      </c>
      <c r="B19" s="44">
        <v>841.76118000000008</v>
      </c>
      <c r="C19" s="44">
        <v>22252.622480000002</v>
      </c>
      <c r="D19" s="44">
        <v>0</v>
      </c>
      <c r="E19" s="44">
        <v>40.082809999999995</v>
      </c>
      <c r="F19" s="44">
        <v>0</v>
      </c>
      <c r="G19" s="44">
        <v>2122.9022599999998</v>
      </c>
      <c r="H19" s="44">
        <v>443.63493</v>
      </c>
      <c r="I19" s="44">
        <v>18991.464969999997</v>
      </c>
      <c r="J19" s="44">
        <v>3539.8133700000003</v>
      </c>
      <c r="K19" s="44">
        <v>314579.72390999994</v>
      </c>
      <c r="L19" s="44">
        <v>0</v>
      </c>
      <c r="M19" s="44">
        <v>0</v>
      </c>
      <c r="N19" s="44">
        <v>204349.55499999999</v>
      </c>
      <c r="O19" s="44">
        <v>0</v>
      </c>
      <c r="P19" s="44">
        <v>0</v>
      </c>
      <c r="Q19" s="44">
        <v>0</v>
      </c>
      <c r="R19" s="44">
        <v>3529.3745699999999</v>
      </c>
      <c r="S19" s="44">
        <v>0</v>
      </c>
      <c r="T19" s="44">
        <v>448.79483000143051</v>
      </c>
    </row>
    <row r="20" spans="1:20" x14ac:dyDescent="0.2">
      <c r="A20" s="35" t="s">
        <v>284</v>
      </c>
      <c r="B20" s="29">
        <v>0</v>
      </c>
      <c r="C20" s="29">
        <v>8458.9871500000008</v>
      </c>
      <c r="D20" s="29">
        <v>15433.555039999999</v>
      </c>
      <c r="E20" s="29">
        <v>3092.61463</v>
      </c>
      <c r="F20" s="29">
        <v>0</v>
      </c>
      <c r="G20" s="29">
        <v>0</v>
      </c>
      <c r="H20" s="29">
        <v>2099.5615400000002</v>
      </c>
      <c r="I20" s="29">
        <v>3475.2592599999998</v>
      </c>
      <c r="J20" s="29">
        <v>1329.9649399999998</v>
      </c>
      <c r="K20" s="29">
        <v>123244.59881000001</v>
      </c>
      <c r="L20" s="29">
        <v>0</v>
      </c>
      <c r="M20" s="29">
        <v>0</v>
      </c>
      <c r="N20" s="29">
        <v>100614.52223999995</v>
      </c>
      <c r="O20" s="29">
        <v>0</v>
      </c>
      <c r="P20" s="29">
        <v>0</v>
      </c>
      <c r="Q20" s="29">
        <v>25005.447399999997</v>
      </c>
      <c r="R20" s="29">
        <v>0</v>
      </c>
      <c r="S20" s="29">
        <v>194.70731000000001</v>
      </c>
      <c r="T20" s="29">
        <v>0</v>
      </c>
    </row>
    <row r="21" spans="1:20" x14ac:dyDescent="0.2">
      <c r="A21" s="35" t="s">
        <v>709</v>
      </c>
      <c r="B21" s="29">
        <v>0</v>
      </c>
      <c r="C21" s="29">
        <v>263.23104000000006</v>
      </c>
      <c r="D21" s="29">
        <v>0</v>
      </c>
      <c r="E21" s="29">
        <v>0</v>
      </c>
      <c r="F21" s="29">
        <v>0</v>
      </c>
      <c r="G21" s="29">
        <v>0</v>
      </c>
      <c r="H21" s="29">
        <v>9.4396599999999999</v>
      </c>
      <c r="I21" s="29">
        <v>57.91722</v>
      </c>
      <c r="J21" s="29">
        <v>572.28976</v>
      </c>
      <c r="K21" s="29">
        <v>0</v>
      </c>
      <c r="L21" s="29">
        <v>0</v>
      </c>
      <c r="M21" s="29">
        <v>0</v>
      </c>
      <c r="N21" s="29">
        <v>5538.6096500000003</v>
      </c>
      <c r="O21" s="29">
        <v>0</v>
      </c>
      <c r="P21" s="29">
        <v>0</v>
      </c>
      <c r="Q21" s="29">
        <v>138.99073000000001</v>
      </c>
      <c r="R21" s="29">
        <v>344.19540999999998</v>
      </c>
      <c r="S21" s="29">
        <v>1045.1614099999999</v>
      </c>
      <c r="T21" s="29">
        <v>0</v>
      </c>
    </row>
    <row r="22" spans="1:20" x14ac:dyDescent="0.2">
      <c r="A22" s="35" t="s">
        <v>710</v>
      </c>
      <c r="B22" s="29">
        <v>0</v>
      </c>
      <c r="C22" s="29">
        <v>5904.5327699999998</v>
      </c>
      <c r="D22" s="29">
        <v>0</v>
      </c>
      <c r="E22" s="29">
        <v>583.65257999999994</v>
      </c>
      <c r="F22" s="29">
        <v>0</v>
      </c>
      <c r="G22" s="29">
        <v>0</v>
      </c>
      <c r="H22" s="29">
        <v>97.709690000000009</v>
      </c>
      <c r="I22" s="29">
        <v>2180.9395600000003</v>
      </c>
      <c r="J22" s="29">
        <v>546.41879999999992</v>
      </c>
      <c r="K22" s="29">
        <v>37140.148649999996</v>
      </c>
      <c r="L22" s="29">
        <v>0</v>
      </c>
      <c r="M22" s="29">
        <v>0</v>
      </c>
      <c r="N22" s="29">
        <v>23600.865269999998</v>
      </c>
      <c r="O22" s="29">
        <v>0</v>
      </c>
      <c r="P22" s="29">
        <v>0</v>
      </c>
      <c r="Q22" s="29">
        <v>0</v>
      </c>
      <c r="R22" s="29">
        <v>0</v>
      </c>
      <c r="S22" s="29">
        <v>452.41409000000004</v>
      </c>
      <c r="T22" s="29">
        <v>0</v>
      </c>
    </row>
    <row r="23" spans="1:20" x14ac:dyDescent="0.2">
      <c r="A23" s="35" t="s">
        <v>711</v>
      </c>
      <c r="B23" s="45">
        <v>0</v>
      </c>
      <c r="C23" s="45">
        <v>0</v>
      </c>
      <c r="D23" s="45">
        <v>774.29239000000007</v>
      </c>
      <c r="E23" s="45">
        <v>0</v>
      </c>
      <c r="F23" s="45">
        <v>0</v>
      </c>
      <c r="G23" s="45">
        <v>53.724510000000002</v>
      </c>
      <c r="H23" s="45">
        <v>4.7116000000000007</v>
      </c>
      <c r="I23" s="45">
        <v>22.190799999999999</v>
      </c>
      <c r="J23" s="45">
        <v>23.146919999999998</v>
      </c>
      <c r="K23" s="45">
        <v>0</v>
      </c>
      <c r="L23" s="45">
        <v>0</v>
      </c>
      <c r="M23" s="45">
        <v>0</v>
      </c>
      <c r="N23" s="45">
        <v>2472.8960099999999</v>
      </c>
      <c r="O23" s="45">
        <v>0</v>
      </c>
      <c r="P23" s="45">
        <v>0</v>
      </c>
      <c r="Q23" s="45">
        <v>1752.8611699999999</v>
      </c>
      <c r="R23" s="45">
        <v>29.487770000000001</v>
      </c>
      <c r="S23" s="45">
        <v>0</v>
      </c>
      <c r="T23" s="45">
        <v>0</v>
      </c>
    </row>
    <row r="24" spans="1:20" x14ac:dyDescent="0.2">
      <c r="A24" s="37" t="s">
        <v>285</v>
      </c>
      <c r="B24" s="29">
        <v>39.210029999999996</v>
      </c>
      <c r="C24" s="29">
        <v>3096.9383599999996</v>
      </c>
      <c r="D24" s="29">
        <v>25501.006550000002</v>
      </c>
      <c r="E24" s="29">
        <v>1.2751700000000001</v>
      </c>
      <c r="F24" s="29">
        <v>0</v>
      </c>
      <c r="G24" s="29">
        <v>3137.1632599999998</v>
      </c>
      <c r="H24" s="29">
        <v>32.925880000000006</v>
      </c>
      <c r="I24" s="29">
        <v>3925.7844899999996</v>
      </c>
      <c r="J24" s="29">
        <v>1715.8543200000001</v>
      </c>
      <c r="K24" s="29">
        <v>143202.50341</v>
      </c>
      <c r="L24" s="29">
        <v>0</v>
      </c>
      <c r="M24" s="29">
        <v>0</v>
      </c>
      <c r="N24" s="29">
        <v>117365.71521999997</v>
      </c>
      <c r="O24" s="29">
        <v>0</v>
      </c>
      <c r="P24" s="29">
        <v>0</v>
      </c>
      <c r="Q24" s="29">
        <v>0</v>
      </c>
      <c r="R24" s="29">
        <v>51.841000000000001</v>
      </c>
      <c r="S24" s="29">
        <v>0</v>
      </c>
      <c r="T24" s="29">
        <v>0</v>
      </c>
    </row>
    <row r="25" spans="1:20" x14ac:dyDescent="0.2">
      <c r="A25" s="35" t="s">
        <v>712</v>
      </c>
      <c r="B25" s="29">
        <v>309.11120999999997</v>
      </c>
      <c r="C25" s="29">
        <v>12621.610929999999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3312.00999</v>
      </c>
      <c r="J25" s="29">
        <v>3271.4754900000003</v>
      </c>
      <c r="K25" s="29">
        <v>62490.588689999997</v>
      </c>
      <c r="L25" s="29">
        <v>0</v>
      </c>
      <c r="M25" s="29">
        <v>0</v>
      </c>
      <c r="N25" s="29">
        <v>24736.672560000003</v>
      </c>
      <c r="O25" s="29">
        <v>0</v>
      </c>
      <c r="P25" s="29">
        <v>0</v>
      </c>
      <c r="Q25" s="29">
        <v>0</v>
      </c>
      <c r="R25" s="29">
        <v>0</v>
      </c>
      <c r="S25" s="29">
        <v>64.852069999999998</v>
      </c>
      <c r="T25" s="29">
        <v>0</v>
      </c>
    </row>
    <row r="26" spans="1:20" x14ac:dyDescent="0.2">
      <c r="A26" s="35" t="s">
        <v>713</v>
      </c>
      <c r="B26" s="29">
        <v>0</v>
      </c>
      <c r="C26" s="29">
        <v>47534.501118806336</v>
      </c>
      <c r="D26" s="29">
        <v>0</v>
      </c>
      <c r="E26" s="29">
        <v>0</v>
      </c>
      <c r="F26" s="29">
        <v>0</v>
      </c>
      <c r="G26" s="29">
        <v>0</v>
      </c>
      <c r="H26" s="29">
        <v>8.9775400000000012</v>
      </c>
      <c r="I26" s="29">
        <v>8252.4766400000008</v>
      </c>
      <c r="J26" s="29">
        <v>997.02663000000075</v>
      </c>
      <c r="K26" s="29">
        <v>63711.194940000001</v>
      </c>
      <c r="L26" s="29">
        <v>0</v>
      </c>
      <c r="M26" s="29">
        <v>0</v>
      </c>
      <c r="N26" s="29">
        <v>33364.33771</v>
      </c>
      <c r="O26" s="29">
        <v>0</v>
      </c>
      <c r="P26" s="29">
        <v>0</v>
      </c>
      <c r="Q26" s="29">
        <v>0</v>
      </c>
      <c r="R26" s="29">
        <v>200</v>
      </c>
      <c r="S26" s="29">
        <v>0</v>
      </c>
      <c r="T26" s="29">
        <v>0</v>
      </c>
    </row>
    <row r="27" spans="1:20" x14ac:dyDescent="0.2">
      <c r="A27" s="35" t="s">
        <v>714</v>
      </c>
      <c r="B27" s="29">
        <v>0</v>
      </c>
      <c r="C27" s="29">
        <v>9842.4941500000004</v>
      </c>
      <c r="D27" s="29">
        <v>0</v>
      </c>
      <c r="E27" s="29">
        <v>10458.461130000002</v>
      </c>
      <c r="F27" s="29">
        <v>0</v>
      </c>
      <c r="G27" s="29">
        <v>0</v>
      </c>
      <c r="H27" s="29">
        <v>654.33292000000006</v>
      </c>
      <c r="I27" s="29">
        <v>480.89677</v>
      </c>
      <c r="J27" s="29">
        <v>0</v>
      </c>
      <c r="K27" s="29">
        <v>7925.7177799999972</v>
      </c>
      <c r="L27" s="29">
        <v>0</v>
      </c>
      <c r="M27" s="29">
        <v>88.93871</v>
      </c>
      <c r="N27" s="29">
        <v>7494.7336999999989</v>
      </c>
      <c r="O27" s="29">
        <v>0</v>
      </c>
      <c r="P27" s="29">
        <v>0</v>
      </c>
      <c r="Q27" s="29">
        <v>3466.3795399999999</v>
      </c>
      <c r="R27" s="29">
        <v>753.69170999999994</v>
      </c>
      <c r="S27" s="29">
        <v>485.31632999999999</v>
      </c>
      <c r="T27" s="29">
        <v>-0.10056999999999999</v>
      </c>
    </row>
    <row r="28" spans="1:20" x14ac:dyDescent="0.2">
      <c r="A28" s="36" t="s">
        <v>715</v>
      </c>
      <c r="B28" s="29">
        <v>121.54442</v>
      </c>
      <c r="C28" s="29">
        <v>0</v>
      </c>
      <c r="D28" s="29">
        <v>34066.501689999997</v>
      </c>
      <c r="E28" s="29">
        <v>10.828110000000001</v>
      </c>
      <c r="F28" s="29">
        <v>0</v>
      </c>
      <c r="G28" s="29">
        <v>0</v>
      </c>
      <c r="H28" s="29">
        <v>18.50949</v>
      </c>
      <c r="I28" s="29">
        <v>3660.6875399999999</v>
      </c>
      <c r="J28" s="29">
        <v>499.14807000000002</v>
      </c>
      <c r="K28" s="29">
        <v>110723.31208</v>
      </c>
      <c r="L28" s="29">
        <v>0</v>
      </c>
      <c r="M28" s="29">
        <v>4834.5763299999999</v>
      </c>
      <c r="N28" s="29">
        <v>65634.589139999996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</row>
    <row r="29" spans="1:20" x14ac:dyDescent="0.2">
      <c r="A29" s="35" t="s">
        <v>716</v>
      </c>
      <c r="B29" s="44">
        <v>0</v>
      </c>
      <c r="C29" s="44">
        <v>613.14499999999998</v>
      </c>
      <c r="D29" s="44">
        <v>0</v>
      </c>
      <c r="E29" s="44">
        <v>4.4895399999999999</v>
      </c>
      <c r="F29" s="44">
        <v>0</v>
      </c>
      <c r="G29" s="44">
        <v>0</v>
      </c>
      <c r="H29" s="44">
        <v>281.25</v>
      </c>
      <c r="I29" s="44">
        <v>1713.2045600000001</v>
      </c>
      <c r="J29" s="44">
        <v>18568.230889999999</v>
      </c>
      <c r="K29" s="44">
        <v>62644.817350000005</v>
      </c>
      <c r="L29" s="44">
        <v>0</v>
      </c>
      <c r="M29" s="44">
        <v>0</v>
      </c>
      <c r="N29" s="44">
        <v>37064.937490000004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</row>
    <row r="30" spans="1:20" x14ac:dyDescent="0.2">
      <c r="A30" s="35" t="s">
        <v>286</v>
      </c>
      <c r="B30" s="29">
        <v>0</v>
      </c>
      <c r="C30" s="29">
        <v>0</v>
      </c>
      <c r="D30" s="29">
        <v>4455.1262500000003</v>
      </c>
      <c r="E30" s="29">
        <v>0</v>
      </c>
      <c r="F30" s="29">
        <v>0</v>
      </c>
      <c r="G30" s="29">
        <v>-111.66258000000001</v>
      </c>
      <c r="H30" s="29">
        <v>2968.7836699999998</v>
      </c>
      <c r="I30" s="29">
        <v>1192.1551499999998</v>
      </c>
      <c r="J30" s="29">
        <v>504.76350000000002</v>
      </c>
      <c r="K30" s="29">
        <v>31183.033549999996</v>
      </c>
      <c r="L30" s="29">
        <v>0</v>
      </c>
      <c r="M30" s="29">
        <v>0</v>
      </c>
      <c r="N30" s="29">
        <v>14298.790559999999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</row>
    <row r="31" spans="1:20" x14ac:dyDescent="0.2">
      <c r="A31" s="35" t="s">
        <v>717</v>
      </c>
      <c r="B31" s="29">
        <v>0</v>
      </c>
      <c r="C31" s="29">
        <v>1187.4228600000001</v>
      </c>
      <c r="D31" s="29">
        <v>0</v>
      </c>
      <c r="E31" s="29">
        <v>0</v>
      </c>
      <c r="F31" s="29">
        <v>0</v>
      </c>
      <c r="G31" s="29">
        <v>121.61295</v>
      </c>
      <c r="H31" s="29">
        <v>2.36782</v>
      </c>
      <c r="I31" s="29">
        <v>1211.6118800000002</v>
      </c>
      <c r="J31" s="29">
        <v>210.52168</v>
      </c>
      <c r="K31" s="29">
        <v>16960.689180000001</v>
      </c>
      <c r="L31" s="29">
        <v>0</v>
      </c>
      <c r="M31" s="29">
        <v>7.0440000000000003E-2</v>
      </c>
      <c r="N31" s="29">
        <v>15187.292359999999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</row>
    <row r="32" spans="1:20" x14ac:dyDescent="0.2">
      <c r="A32" s="35" t="s">
        <v>718</v>
      </c>
      <c r="B32" s="29">
        <v>0</v>
      </c>
      <c r="C32" s="29">
        <v>3322.7250099999997</v>
      </c>
      <c r="D32" s="29">
        <v>0</v>
      </c>
      <c r="E32" s="29">
        <v>0.15918000000000002</v>
      </c>
      <c r="F32" s="29">
        <v>0</v>
      </c>
      <c r="G32" s="29">
        <v>105.56477000000001</v>
      </c>
      <c r="H32" s="29">
        <v>3.2642399999999996</v>
      </c>
      <c r="I32" s="29">
        <v>862.19590000000005</v>
      </c>
      <c r="J32" s="29">
        <v>195.17583999999999</v>
      </c>
      <c r="K32" s="29">
        <v>25022.381879999997</v>
      </c>
      <c r="L32" s="29">
        <v>0</v>
      </c>
      <c r="M32" s="29">
        <v>0</v>
      </c>
      <c r="N32" s="29">
        <v>14166.098130000002</v>
      </c>
      <c r="O32" s="29">
        <v>0</v>
      </c>
      <c r="P32" s="29">
        <v>0</v>
      </c>
      <c r="Q32" s="29">
        <v>0</v>
      </c>
      <c r="R32" s="29">
        <v>861.64657999999997</v>
      </c>
      <c r="S32" s="29">
        <v>0</v>
      </c>
      <c r="T32" s="29">
        <v>33.708120000000001</v>
      </c>
    </row>
    <row r="33" spans="1:20" x14ac:dyDescent="0.2">
      <c r="A33" s="35" t="s">
        <v>719</v>
      </c>
      <c r="B33" s="45">
        <v>563.11920999999995</v>
      </c>
      <c r="C33" s="45">
        <v>28341.174669999997</v>
      </c>
      <c r="D33" s="45">
        <v>2114.8363899999999</v>
      </c>
      <c r="E33" s="45">
        <v>60377.011859999999</v>
      </c>
      <c r="F33" s="45">
        <v>0</v>
      </c>
      <c r="G33" s="45">
        <v>0</v>
      </c>
      <c r="H33" s="45">
        <v>2006.62058</v>
      </c>
      <c r="I33" s="45">
        <v>3015.0622599999997</v>
      </c>
      <c r="J33" s="45">
        <v>16057.03656</v>
      </c>
      <c r="K33" s="45">
        <v>204603.34192000001</v>
      </c>
      <c r="L33" s="45">
        <v>0</v>
      </c>
      <c r="M33" s="45">
        <v>0</v>
      </c>
      <c r="N33" s="45">
        <v>94097.700520000013</v>
      </c>
      <c r="O33" s="45">
        <v>0</v>
      </c>
      <c r="P33" s="45">
        <v>0</v>
      </c>
      <c r="Q33" s="45">
        <v>0</v>
      </c>
      <c r="R33" s="45">
        <v>0</v>
      </c>
      <c r="S33" s="45">
        <v>101.97963</v>
      </c>
      <c r="T33" s="45">
        <v>200.34726000000001</v>
      </c>
    </row>
    <row r="34" spans="1:20" x14ac:dyDescent="0.2">
      <c r="A34" s="37" t="s">
        <v>720</v>
      </c>
      <c r="B34" s="29">
        <v>0</v>
      </c>
      <c r="C34" s="29">
        <v>12.414339999999999</v>
      </c>
      <c r="D34" s="29">
        <v>0</v>
      </c>
      <c r="E34" s="29">
        <v>47.356000000000002</v>
      </c>
      <c r="F34" s="29">
        <v>0</v>
      </c>
      <c r="G34" s="29">
        <v>0</v>
      </c>
      <c r="H34" s="29">
        <v>6.0085199999999999</v>
      </c>
      <c r="I34" s="29">
        <v>276.79325</v>
      </c>
      <c r="J34" s="29">
        <v>0</v>
      </c>
      <c r="K34" s="29">
        <v>5.8929999999999996E-2</v>
      </c>
      <c r="L34" s="29">
        <v>0</v>
      </c>
      <c r="M34" s="29">
        <v>0</v>
      </c>
      <c r="N34" s="29">
        <v>64.370359999999991</v>
      </c>
      <c r="O34" s="29">
        <v>0</v>
      </c>
      <c r="P34" s="29">
        <v>0</v>
      </c>
      <c r="Q34" s="29">
        <v>756.82361000000003</v>
      </c>
      <c r="R34" s="29">
        <v>0</v>
      </c>
      <c r="S34" s="29">
        <v>0</v>
      </c>
      <c r="T34" s="29">
        <v>0</v>
      </c>
    </row>
    <row r="35" spans="1:20" x14ac:dyDescent="0.2">
      <c r="A35" s="35" t="s">
        <v>721</v>
      </c>
      <c r="B35" s="29">
        <v>0</v>
      </c>
      <c r="C35" s="29">
        <v>603.56621999999993</v>
      </c>
      <c r="D35" s="29">
        <v>0</v>
      </c>
      <c r="E35" s="29">
        <v>0</v>
      </c>
      <c r="F35" s="29">
        <v>0</v>
      </c>
      <c r="G35" s="29">
        <v>0</v>
      </c>
      <c r="H35" s="29">
        <v>172.88094000000001</v>
      </c>
      <c r="I35" s="29">
        <v>0</v>
      </c>
      <c r="J35" s="29">
        <v>9.9546199999999985</v>
      </c>
      <c r="K35" s="29">
        <v>0</v>
      </c>
      <c r="L35" s="29">
        <v>0</v>
      </c>
      <c r="M35" s="29">
        <v>0</v>
      </c>
      <c r="N35" s="29">
        <v>219.36441999999994</v>
      </c>
      <c r="O35" s="29">
        <v>0</v>
      </c>
      <c r="P35" s="29">
        <v>0</v>
      </c>
      <c r="Q35" s="29">
        <v>0</v>
      </c>
      <c r="R35" s="29">
        <v>63.712360000000004</v>
      </c>
      <c r="S35" s="29">
        <v>0</v>
      </c>
      <c r="T35" s="29">
        <v>0</v>
      </c>
    </row>
    <row r="36" spans="1:20" x14ac:dyDescent="0.2">
      <c r="A36" s="35" t="s">
        <v>722</v>
      </c>
      <c r="B36" s="29">
        <v>143.55241999999998</v>
      </c>
      <c r="C36" s="29">
        <v>11615.542619999998</v>
      </c>
      <c r="D36" s="29">
        <v>0</v>
      </c>
      <c r="E36" s="29">
        <v>1125.80189</v>
      </c>
      <c r="F36" s="29">
        <v>0</v>
      </c>
      <c r="G36" s="29">
        <v>0</v>
      </c>
      <c r="H36" s="29">
        <v>672.12432999999999</v>
      </c>
      <c r="I36" s="29">
        <v>2250.0373</v>
      </c>
      <c r="J36" s="29">
        <v>677.66107</v>
      </c>
      <c r="K36" s="29">
        <v>65258.007900000004</v>
      </c>
      <c r="L36" s="29">
        <v>0</v>
      </c>
      <c r="M36" s="29">
        <v>0</v>
      </c>
      <c r="N36" s="29">
        <v>47270.76266</v>
      </c>
      <c r="O36" s="29">
        <v>0</v>
      </c>
      <c r="P36" s="29">
        <v>0</v>
      </c>
      <c r="Q36" s="29">
        <v>8623.4758599999986</v>
      </c>
      <c r="R36" s="29">
        <v>2783.3545800000002</v>
      </c>
      <c r="S36" s="29">
        <v>0</v>
      </c>
      <c r="T36" s="29">
        <v>0</v>
      </c>
    </row>
    <row r="37" spans="1:20" x14ac:dyDescent="0.2">
      <c r="A37" s="35" t="s">
        <v>2500</v>
      </c>
      <c r="B37" s="29">
        <v>0</v>
      </c>
      <c r="C37" s="29">
        <v>293.57832999999999</v>
      </c>
      <c r="D37" s="29">
        <v>0</v>
      </c>
      <c r="E37" s="29">
        <v>0</v>
      </c>
      <c r="F37" s="29">
        <v>0</v>
      </c>
      <c r="G37" s="29">
        <v>0</v>
      </c>
      <c r="H37" s="29">
        <v>22.794010000000004</v>
      </c>
      <c r="I37" s="29">
        <v>11.520630000000001</v>
      </c>
      <c r="J37" s="29">
        <v>0</v>
      </c>
      <c r="K37" s="29">
        <v>0</v>
      </c>
      <c r="L37" s="29">
        <v>0</v>
      </c>
      <c r="M37" s="29">
        <v>0</v>
      </c>
      <c r="N37" s="29">
        <v>472.50400000000002</v>
      </c>
      <c r="O37" s="29">
        <v>0</v>
      </c>
      <c r="P37" s="29">
        <v>0</v>
      </c>
      <c r="Q37" s="29">
        <v>1155.8430000000001</v>
      </c>
      <c r="R37" s="29">
        <v>51.368339999999996</v>
      </c>
      <c r="S37" s="29">
        <v>0</v>
      </c>
      <c r="T37" s="29">
        <v>0</v>
      </c>
    </row>
    <row r="38" spans="1:20" x14ac:dyDescent="0.2">
      <c r="A38" s="36" t="s">
        <v>2501</v>
      </c>
      <c r="B38" s="29">
        <v>83.307799999999986</v>
      </c>
      <c r="C38" s="29">
        <v>6376.5913300000002</v>
      </c>
      <c r="D38" s="29">
        <v>10416.57717</v>
      </c>
      <c r="E38" s="29">
        <v>-353.79854</v>
      </c>
      <c r="F38" s="29">
        <v>0</v>
      </c>
      <c r="G38" s="29">
        <v>0</v>
      </c>
      <c r="H38" s="29">
        <v>1.12049</v>
      </c>
      <c r="I38" s="29">
        <v>2257.6124100000002</v>
      </c>
      <c r="J38" s="29">
        <v>536.00117</v>
      </c>
      <c r="K38" s="29">
        <v>25018.266189999998</v>
      </c>
      <c r="L38" s="29">
        <v>0</v>
      </c>
      <c r="M38" s="29">
        <v>1593.2706599999999</v>
      </c>
      <c r="N38" s="29">
        <v>17634.194760000002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</row>
    <row r="39" spans="1:20" x14ac:dyDescent="0.2">
      <c r="A39" s="35" t="s">
        <v>2502</v>
      </c>
      <c r="B39" s="44">
        <v>0</v>
      </c>
      <c r="C39" s="44">
        <v>15322.70499</v>
      </c>
      <c r="D39" s="44">
        <v>0</v>
      </c>
      <c r="E39" s="44">
        <v>-5.06006</v>
      </c>
      <c r="F39" s="44">
        <v>0</v>
      </c>
      <c r="G39" s="44">
        <v>0</v>
      </c>
      <c r="H39" s="44">
        <v>0</v>
      </c>
      <c r="I39" s="44">
        <v>1116.31149</v>
      </c>
      <c r="J39" s="44">
        <v>734.26962000002027</v>
      </c>
      <c r="K39" s="44">
        <v>34621.917439999997</v>
      </c>
      <c r="L39" s="44">
        <v>0</v>
      </c>
      <c r="M39" s="44">
        <v>0</v>
      </c>
      <c r="N39" s="44">
        <v>16070.80132</v>
      </c>
      <c r="O39" s="44">
        <v>0</v>
      </c>
      <c r="P39" s="44">
        <v>0</v>
      </c>
      <c r="Q39" s="44">
        <v>0</v>
      </c>
      <c r="R39" s="44">
        <v>0</v>
      </c>
      <c r="S39" s="44">
        <v>1E-3</v>
      </c>
      <c r="T39" s="44">
        <v>0</v>
      </c>
    </row>
    <row r="40" spans="1:20" x14ac:dyDescent="0.2">
      <c r="A40" s="35" t="s">
        <v>2503</v>
      </c>
      <c r="B40" s="29">
        <v>0</v>
      </c>
      <c r="C40" s="29">
        <v>55.942800000000005</v>
      </c>
      <c r="D40" s="29">
        <v>0</v>
      </c>
      <c r="E40" s="29">
        <v>0</v>
      </c>
      <c r="F40" s="29">
        <v>0</v>
      </c>
      <c r="G40" s="29">
        <v>0</v>
      </c>
      <c r="H40" s="29">
        <v>0.33333999999999997</v>
      </c>
      <c r="I40" s="29">
        <v>20.292169999999999</v>
      </c>
      <c r="J40" s="29">
        <v>37.09111</v>
      </c>
      <c r="K40" s="29">
        <v>195.62083000000001</v>
      </c>
      <c r="L40" s="29">
        <v>0</v>
      </c>
      <c r="M40" s="29">
        <v>0</v>
      </c>
      <c r="N40" s="29">
        <v>451.19920999999994</v>
      </c>
      <c r="O40" s="29">
        <v>0</v>
      </c>
      <c r="P40" s="29">
        <v>0</v>
      </c>
      <c r="Q40" s="29">
        <v>0</v>
      </c>
      <c r="R40" s="29">
        <v>93.435399999999987</v>
      </c>
      <c r="S40" s="29">
        <v>0</v>
      </c>
      <c r="T40" s="29">
        <v>15.64418</v>
      </c>
    </row>
    <row r="41" spans="1:20" x14ac:dyDescent="0.2">
      <c r="A41" s="35" t="s">
        <v>2504</v>
      </c>
      <c r="B41" s="29">
        <v>0</v>
      </c>
      <c r="C41" s="29">
        <v>867.20754999999997</v>
      </c>
      <c r="D41" s="29">
        <v>0</v>
      </c>
      <c r="E41" s="29">
        <v>68.196210000000008</v>
      </c>
      <c r="F41" s="29">
        <v>0</v>
      </c>
      <c r="G41" s="29">
        <v>0</v>
      </c>
      <c r="H41" s="29">
        <v>5.3472600000000003</v>
      </c>
      <c r="I41" s="29">
        <v>169.04310999999998</v>
      </c>
      <c r="J41" s="29">
        <v>0</v>
      </c>
      <c r="K41" s="29">
        <v>1457.94409</v>
      </c>
      <c r="L41" s="29">
        <v>0</v>
      </c>
      <c r="M41" s="29">
        <v>0</v>
      </c>
      <c r="N41" s="29">
        <v>3334.4234499999993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</row>
    <row r="42" spans="1:20" x14ac:dyDescent="0.2">
      <c r="A42" s="35" t="s">
        <v>2505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9.5278299999999998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43.321069999999999</v>
      </c>
    </row>
    <row r="43" spans="1:20" x14ac:dyDescent="0.2">
      <c r="A43" s="35" t="s">
        <v>2506</v>
      </c>
      <c r="B43" s="29">
        <v>0</v>
      </c>
      <c r="C43" s="29">
        <v>2041.0656899999999</v>
      </c>
      <c r="D43" s="29">
        <v>18914.113730000001</v>
      </c>
      <c r="E43" s="29">
        <v>2396.8957600000003</v>
      </c>
      <c r="F43" s="29">
        <v>0</v>
      </c>
      <c r="G43" s="29">
        <v>0</v>
      </c>
      <c r="H43" s="29">
        <v>33028.221089999999</v>
      </c>
      <c r="I43" s="29">
        <v>22401.774729999997</v>
      </c>
      <c r="J43" s="29">
        <v>26.470940000000002</v>
      </c>
      <c r="K43" s="29">
        <v>77592.566089999993</v>
      </c>
      <c r="L43" s="29">
        <v>0</v>
      </c>
      <c r="M43" s="29">
        <v>0</v>
      </c>
      <c r="N43" s="29">
        <v>74933.261960000003</v>
      </c>
      <c r="O43" s="29">
        <v>0</v>
      </c>
      <c r="P43" s="29">
        <v>0</v>
      </c>
      <c r="Q43" s="29">
        <v>0</v>
      </c>
      <c r="R43" s="29">
        <v>0</v>
      </c>
      <c r="S43" s="29">
        <v>125.95298</v>
      </c>
      <c r="T43" s="29">
        <v>0</v>
      </c>
    </row>
    <row r="44" spans="1:20" x14ac:dyDescent="0.2">
      <c r="A44" s="35" t="s">
        <v>1290</v>
      </c>
      <c r="B44" s="45">
        <v>166.01373000000001</v>
      </c>
      <c r="C44" s="45">
        <v>34610.050409999996</v>
      </c>
      <c r="D44" s="45">
        <v>20839.875960000001</v>
      </c>
      <c r="E44" s="45">
        <v>2236.5392200000001</v>
      </c>
      <c r="F44" s="45">
        <v>0</v>
      </c>
      <c r="G44" s="45">
        <v>25032.854199999998</v>
      </c>
      <c r="H44" s="45">
        <v>345.60813000000002</v>
      </c>
      <c r="I44" s="45">
        <v>7484.9063199999991</v>
      </c>
      <c r="J44" s="45">
        <v>3239.8876700000001</v>
      </c>
      <c r="K44" s="45">
        <v>185227.96001999997</v>
      </c>
      <c r="L44" s="45">
        <v>0</v>
      </c>
      <c r="M44" s="45">
        <v>0</v>
      </c>
      <c r="N44" s="45">
        <v>53631.847080000021</v>
      </c>
      <c r="O44" s="45">
        <v>0</v>
      </c>
      <c r="P44" s="45">
        <v>0</v>
      </c>
      <c r="Q44" s="45">
        <v>0</v>
      </c>
      <c r="R44" s="45">
        <v>0</v>
      </c>
      <c r="S44" s="45">
        <v>3102.7064500000001</v>
      </c>
      <c r="T44" s="45">
        <v>0</v>
      </c>
    </row>
    <row r="45" spans="1:20" x14ac:dyDescent="0.2">
      <c r="A45" s="38" t="s">
        <v>289</v>
      </c>
      <c r="B45" s="28">
        <v>2594.3599699999991</v>
      </c>
      <c r="C45" s="28">
        <v>342091.56641880644</v>
      </c>
      <c r="D45" s="28">
        <v>150577.58410000001</v>
      </c>
      <c r="E45" s="28">
        <v>102025.84972999999</v>
      </c>
      <c r="F45" s="28">
        <v>0</v>
      </c>
      <c r="G45" s="28">
        <v>53813.556900000003</v>
      </c>
      <c r="H45" s="28">
        <v>53056.136859999999</v>
      </c>
      <c r="I45" s="28">
        <v>99023.069189999995</v>
      </c>
      <c r="J45" s="28">
        <v>78883.799670000037</v>
      </c>
      <c r="K45" s="28">
        <v>2180940.8119400004</v>
      </c>
      <c r="L45" s="28">
        <v>0</v>
      </c>
      <c r="M45" s="28">
        <v>6516.8561400000008</v>
      </c>
      <c r="N45" s="28">
        <v>1297584.94835</v>
      </c>
      <c r="O45" s="28">
        <v>0</v>
      </c>
      <c r="P45" s="28">
        <v>0</v>
      </c>
      <c r="Q45" s="28">
        <v>48393.49349999999</v>
      </c>
      <c r="R45" s="28">
        <v>20372.956189999994</v>
      </c>
      <c r="S45" s="28">
        <v>7376.7762999999995</v>
      </c>
      <c r="T45" s="28">
        <v>820.69842000143058</v>
      </c>
    </row>
    <row r="46" spans="1:20" x14ac:dyDescent="0.2">
      <c r="A46" s="35" t="s">
        <v>2507</v>
      </c>
      <c r="B46" s="44">
        <v>28.949020000000001</v>
      </c>
      <c r="C46" s="44">
        <v>653.86001999999996</v>
      </c>
      <c r="D46" s="44">
        <v>389.92678999999998</v>
      </c>
      <c r="E46" s="44">
        <v>73.129570000000001</v>
      </c>
      <c r="F46" s="44">
        <v>0</v>
      </c>
      <c r="G46" s="44">
        <v>0</v>
      </c>
      <c r="H46" s="44">
        <v>252.48828</v>
      </c>
      <c r="I46" s="44">
        <v>501.60003</v>
      </c>
      <c r="J46" s="44">
        <v>785.77481</v>
      </c>
      <c r="K46" s="44">
        <v>15808.78955</v>
      </c>
      <c r="L46" s="44">
        <v>0</v>
      </c>
      <c r="M46" s="44">
        <v>0</v>
      </c>
      <c r="N46" s="44">
        <v>14424.852580000002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</row>
    <row r="47" spans="1:20" x14ac:dyDescent="0.2">
      <c r="A47" s="35" t="s">
        <v>2508</v>
      </c>
      <c r="B47" s="29">
        <v>403.03665999999998</v>
      </c>
      <c r="C47" s="29">
        <v>1215.8552299999999</v>
      </c>
      <c r="D47" s="29">
        <v>25.607200000000002</v>
      </c>
      <c r="E47" s="29">
        <v>0</v>
      </c>
      <c r="F47" s="29">
        <v>11750.22625</v>
      </c>
      <c r="G47" s="29">
        <v>0</v>
      </c>
      <c r="H47" s="29">
        <v>58.342910000000003</v>
      </c>
      <c r="I47" s="29">
        <v>3156.1814799999997</v>
      </c>
      <c r="J47" s="29">
        <v>4105.3555999999999</v>
      </c>
      <c r="K47" s="29">
        <v>12269.643219999998</v>
      </c>
      <c r="L47" s="29">
        <v>0</v>
      </c>
      <c r="M47" s="29">
        <v>0</v>
      </c>
      <c r="N47" s="29">
        <v>2071.6768200000001</v>
      </c>
      <c r="O47" s="29">
        <v>0</v>
      </c>
      <c r="P47" s="29">
        <v>0</v>
      </c>
      <c r="Q47" s="29">
        <v>0</v>
      </c>
      <c r="R47" s="29">
        <v>20</v>
      </c>
      <c r="S47" s="29">
        <v>0</v>
      </c>
      <c r="T47" s="29">
        <v>0</v>
      </c>
    </row>
    <row r="48" spans="1:20" x14ac:dyDescent="0.2">
      <c r="A48" s="35" t="s">
        <v>2509</v>
      </c>
      <c r="B48" s="29">
        <v>0</v>
      </c>
      <c r="C48" s="29">
        <v>4207.6350000000002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2759.0680000000002</v>
      </c>
      <c r="J48" s="29">
        <v>399.97399999999999</v>
      </c>
      <c r="K48" s="29">
        <v>6915.7449999999999</v>
      </c>
      <c r="L48" s="29">
        <v>0</v>
      </c>
      <c r="M48" s="29">
        <v>141320.56200000001</v>
      </c>
      <c r="N48" s="29">
        <v>5464.8770000000004</v>
      </c>
      <c r="O48" s="29">
        <v>0</v>
      </c>
      <c r="P48" s="29">
        <v>0</v>
      </c>
      <c r="Q48" s="29">
        <v>0</v>
      </c>
      <c r="R48" s="29">
        <v>1156.5450000000001</v>
      </c>
      <c r="S48" s="29">
        <v>897.03</v>
      </c>
      <c r="T48" s="29">
        <v>0</v>
      </c>
    </row>
    <row r="49" spans="1:20" x14ac:dyDescent="0.2">
      <c r="A49" s="35" t="s">
        <v>2510</v>
      </c>
      <c r="B49" s="29">
        <v>144.72038000000001</v>
      </c>
      <c r="C49" s="29">
        <v>916.90705000000003</v>
      </c>
      <c r="D49" s="29">
        <v>0</v>
      </c>
      <c r="E49" s="29">
        <v>328.8</v>
      </c>
      <c r="F49" s="29">
        <v>544024.65088999993</v>
      </c>
      <c r="G49" s="29">
        <v>0</v>
      </c>
      <c r="H49" s="29">
        <v>1224.9948899999999</v>
      </c>
      <c r="I49" s="29">
        <v>4536.9309499999999</v>
      </c>
      <c r="J49" s="29">
        <v>17048.484969999998</v>
      </c>
      <c r="K49" s="29">
        <v>5430.3142500000004</v>
      </c>
      <c r="L49" s="29">
        <v>0</v>
      </c>
      <c r="M49" s="29">
        <v>1319477.7239000001</v>
      </c>
      <c r="N49" s="29">
        <v>45585.990279999998</v>
      </c>
      <c r="O49" s="29">
        <v>0</v>
      </c>
      <c r="P49" s="29">
        <v>0</v>
      </c>
      <c r="Q49" s="29">
        <v>0</v>
      </c>
      <c r="R49" s="29">
        <v>0</v>
      </c>
      <c r="S49" s="29">
        <v>1409.08151</v>
      </c>
      <c r="T49" s="29">
        <v>1494.61787</v>
      </c>
    </row>
    <row r="50" spans="1:20" x14ac:dyDescent="0.2">
      <c r="A50" s="35" t="s">
        <v>2511</v>
      </c>
      <c r="B50" s="45">
        <v>0</v>
      </c>
      <c r="C50" s="45">
        <v>78.525049999999993</v>
      </c>
      <c r="D50" s="45">
        <v>0</v>
      </c>
      <c r="E50" s="45">
        <v>0</v>
      </c>
      <c r="F50" s="45">
        <v>43496.873479999995</v>
      </c>
      <c r="G50" s="45">
        <v>637.05768999999998</v>
      </c>
      <c r="H50" s="45">
        <v>868.25952000000007</v>
      </c>
      <c r="I50" s="45">
        <v>679.21162000000004</v>
      </c>
      <c r="J50" s="45">
        <v>683.52907000000005</v>
      </c>
      <c r="K50" s="45">
        <v>144.10965000000002</v>
      </c>
      <c r="L50" s="45">
        <v>0</v>
      </c>
      <c r="M50" s="45">
        <v>15891.86118</v>
      </c>
      <c r="N50" s="45">
        <v>3154.623</v>
      </c>
      <c r="O50" s="45">
        <v>0</v>
      </c>
      <c r="P50" s="45">
        <v>16220.374179999999</v>
      </c>
      <c r="Q50" s="45">
        <v>0</v>
      </c>
      <c r="R50" s="45">
        <v>785.19157999999993</v>
      </c>
      <c r="S50" s="45">
        <v>0.31310000000000004</v>
      </c>
      <c r="T50" s="45">
        <v>0</v>
      </c>
    </row>
    <row r="51" spans="1:20" x14ac:dyDescent="0.2">
      <c r="A51" s="37" t="s">
        <v>2512</v>
      </c>
      <c r="B51" s="29">
        <v>449.97613000000001</v>
      </c>
      <c r="C51" s="29">
        <v>809.03962999999999</v>
      </c>
      <c r="D51" s="29">
        <v>0</v>
      </c>
      <c r="E51" s="29">
        <v>0</v>
      </c>
      <c r="F51" s="29">
        <v>10262.214950000001</v>
      </c>
      <c r="G51" s="29">
        <v>0</v>
      </c>
      <c r="H51" s="29">
        <v>369.95845999999995</v>
      </c>
      <c r="I51" s="29">
        <v>3326.1358599999999</v>
      </c>
      <c r="J51" s="29">
        <v>2093.3856000000001</v>
      </c>
      <c r="K51" s="29">
        <v>762.24883000000011</v>
      </c>
      <c r="L51" s="29">
        <v>0</v>
      </c>
      <c r="M51" s="29">
        <v>0</v>
      </c>
      <c r="N51" s="29">
        <v>1068.9367400000001</v>
      </c>
      <c r="O51" s="29">
        <v>0</v>
      </c>
      <c r="P51" s="29">
        <v>0</v>
      </c>
      <c r="Q51" s="29">
        <v>0</v>
      </c>
      <c r="R51" s="29">
        <v>0</v>
      </c>
      <c r="S51" s="29">
        <v>3352.9423400000001</v>
      </c>
      <c r="T51" s="29">
        <v>0</v>
      </c>
    </row>
    <row r="52" spans="1:20" x14ac:dyDescent="0.2">
      <c r="A52" s="35" t="s">
        <v>2513</v>
      </c>
      <c r="B52" s="29">
        <v>0</v>
      </c>
      <c r="C52" s="29">
        <v>367.71834000000001</v>
      </c>
      <c r="D52" s="29">
        <v>0</v>
      </c>
      <c r="E52" s="29">
        <v>0</v>
      </c>
      <c r="F52" s="29">
        <v>0</v>
      </c>
      <c r="G52" s="29">
        <v>6611.4684800000005</v>
      </c>
      <c r="H52" s="29">
        <v>1.1761900000000001</v>
      </c>
      <c r="I52" s="29">
        <v>6731.4594800000004</v>
      </c>
      <c r="J52" s="29">
        <v>5569.7772799999993</v>
      </c>
      <c r="K52" s="29">
        <v>13825.050310000002</v>
      </c>
      <c r="L52" s="29">
        <v>0</v>
      </c>
      <c r="M52" s="29">
        <v>0</v>
      </c>
      <c r="N52" s="29">
        <v>9132.4986100000006</v>
      </c>
      <c r="O52" s="29">
        <v>0</v>
      </c>
      <c r="P52" s="29">
        <v>0</v>
      </c>
      <c r="Q52" s="29">
        <v>995.66368</v>
      </c>
      <c r="R52" s="29">
        <v>924.12526000000003</v>
      </c>
      <c r="S52" s="29">
        <v>756.96465000000001</v>
      </c>
      <c r="T52" s="29">
        <v>288.81792999999999</v>
      </c>
    </row>
    <row r="53" spans="1:20" x14ac:dyDescent="0.2">
      <c r="A53" s="371" t="s">
        <v>287</v>
      </c>
      <c r="B53" s="29">
        <v>0</v>
      </c>
      <c r="C53" s="29">
        <v>1594.4177999999999</v>
      </c>
      <c r="D53" s="29">
        <v>0</v>
      </c>
      <c r="E53" s="29">
        <v>46.918399999999998</v>
      </c>
      <c r="F53" s="29">
        <v>2816.4618899999996</v>
      </c>
      <c r="G53" s="29">
        <v>443.63615000000004</v>
      </c>
      <c r="H53" s="29">
        <v>0.21666999999999997</v>
      </c>
      <c r="I53" s="29">
        <v>9339.7780000000002</v>
      </c>
      <c r="J53" s="29">
        <v>779.87630000000001</v>
      </c>
      <c r="K53" s="29">
        <v>16981.112000000001</v>
      </c>
      <c r="L53" s="29">
        <v>0</v>
      </c>
      <c r="M53" s="29">
        <v>43464.322</v>
      </c>
      <c r="N53" s="29">
        <v>12056.395550000001</v>
      </c>
      <c r="O53" s="29">
        <v>0</v>
      </c>
      <c r="P53" s="29">
        <v>0</v>
      </c>
      <c r="Q53" s="29">
        <v>0</v>
      </c>
      <c r="R53" s="29">
        <v>3021.7419599999998</v>
      </c>
      <c r="S53" s="29">
        <v>0</v>
      </c>
      <c r="T53" s="29">
        <v>0</v>
      </c>
    </row>
    <row r="54" spans="1:20" x14ac:dyDescent="0.2">
      <c r="A54" s="35" t="s">
        <v>2514</v>
      </c>
      <c r="B54" s="29">
        <v>0</v>
      </c>
      <c r="C54" s="29">
        <v>1.8167899999999999</v>
      </c>
      <c r="D54" s="29">
        <v>0</v>
      </c>
      <c r="E54" s="29">
        <v>0</v>
      </c>
      <c r="F54" s="29">
        <v>0</v>
      </c>
      <c r="G54" s="29">
        <v>0</v>
      </c>
      <c r="H54" s="29">
        <v>26.741340000000001</v>
      </c>
      <c r="I54" s="29">
        <v>820.12552000000028</v>
      </c>
      <c r="J54" s="29">
        <v>84.051469999999995</v>
      </c>
      <c r="K54" s="29">
        <v>4264.6182500000004</v>
      </c>
      <c r="L54" s="29">
        <v>0</v>
      </c>
      <c r="M54" s="29">
        <v>0</v>
      </c>
      <c r="N54" s="29">
        <v>3178.6291100000003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0.58708000000000005</v>
      </c>
    </row>
    <row r="55" spans="1:20" x14ac:dyDescent="0.2">
      <c r="A55" s="36" t="s">
        <v>2515</v>
      </c>
      <c r="B55" s="29">
        <v>28.94744</v>
      </c>
      <c r="C55" s="29">
        <v>2606.53908</v>
      </c>
      <c r="D55" s="29">
        <v>0</v>
      </c>
      <c r="E55" s="29">
        <v>0</v>
      </c>
      <c r="F55" s="29">
        <v>0</v>
      </c>
      <c r="G55" s="29">
        <v>1139.14958</v>
      </c>
      <c r="H55" s="29">
        <v>4.9973299999999998</v>
      </c>
      <c r="I55" s="29">
        <v>204.04580999999999</v>
      </c>
      <c r="J55" s="29">
        <v>125.78334</v>
      </c>
      <c r="K55" s="29">
        <v>5009.9750499999991</v>
      </c>
      <c r="L55" s="29">
        <v>0</v>
      </c>
      <c r="M55" s="29">
        <v>0</v>
      </c>
      <c r="N55" s="29">
        <v>853.96564000000012</v>
      </c>
      <c r="O55" s="29">
        <v>0</v>
      </c>
      <c r="P55" s="29">
        <v>0</v>
      </c>
      <c r="Q55" s="29">
        <v>127.52534</v>
      </c>
      <c r="R55" s="29">
        <v>0</v>
      </c>
      <c r="S55" s="29">
        <v>26.010840000000002</v>
      </c>
      <c r="T55" s="29">
        <v>0</v>
      </c>
    </row>
    <row r="56" spans="1:20" x14ac:dyDescent="0.2">
      <c r="A56" s="35" t="s">
        <v>288</v>
      </c>
      <c r="B56" s="44">
        <v>0</v>
      </c>
      <c r="C56" s="44">
        <v>1534.7161199999998</v>
      </c>
      <c r="D56" s="44">
        <v>0</v>
      </c>
      <c r="E56" s="44">
        <v>52.310940000000002</v>
      </c>
      <c r="F56" s="44">
        <v>0</v>
      </c>
      <c r="G56" s="44">
        <v>4998.2705999999998</v>
      </c>
      <c r="H56" s="44">
        <v>286.00763000000001</v>
      </c>
      <c r="I56" s="44">
        <v>269.89911999999998</v>
      </c>
      <c r="J56" s="44">
        <v>9.2536299999999994</v>
      </c>
      <c r="K56" s="44">
        <v>8029.1879500000005</v>
      </c>
      <c r="L56" s="44">
        <v>0</v>
      </c>
      <c r="M56" s="44">
        <v>0</v>
      </c>
      <c r="N56" s="44">
        <v>660.94139999999993</v>
      </c>
      <c r="O56" s="44">
        <v>0</v>
      </c>
      <c r="P56" s="44">
        <v>0</v>
      </c>
      <c r="Q56" s="44">
        <v>6.2773100000000008</v>
      </c>
      <c r="R56" s="44">
        <v>160.56448999999998</v>
      </c>
      <c r="S56" s="44">
        <v>0</v>
      </c>
      <c r="T56" s="44">
        <v>2.80098</v>
      </c>
    </row>
    <row r="57" spans="1:20" x14ac:dyDescent="0.2">
      <c r="A57" s="35" t="s">
        <v>2516</v>
      </c>
      <c r="B57" s="29">
        <v>0</v>
      </c>
      <c r="C57" s="29">
        <v>628.73694801817317</v>
      </c>
      <c r="D57" s="29">
        <v>0</v>
      </c>
      <c r="E57" s="29">
        <v>0</v>
      </c>
      <c r="F57" s="29">
        <v>7584.3210119840141</v>
      </c>
      <c r="G57" s="29">
        <v>0</v>
      </c>
      <c r="H57" s="29">
        <v>5.3589999999849168E-2</v>
      </c>
      <c r="I57" s="29">
        <v>930.62666000001479</v>
      </c>
      <c r="J57" s="29">
        <v>306.22429999999997</v>
      </c>
      <c r="K57" s="29">
        <v>1474.1646700000001</v>
      </c>
      <c r="L57" s="29">
        <v>0</v>
      </c>
      <c r="M57" s="29">
        <v>0</v>
      </c>
      <c r="N57" s="29">
        <v>858.16113000000007</v>
      </c>
      <c r="O57" s="29">
        <v>0</v>
      </c>
      <c r="P57" s="29">
        <v>0</v>
      </c>
      <c r="Q57" s="29">
        <v>0</v>
      </c>
      <c r="R57" s="29">
        <v>938.15631000000008</v>
      </c>
      <c r="S57" s="29">
        <v>49.315519999999999</v>
      </c>
      <c r="T57" s="29">
        <v>898.51355999975726</v>
      </c>
    </row>
    <row r="58" spans="1:20" x14ac:dyDescent="0.2">
      <c r="A58" s="35" t="s">
        <v>2517</v>
      </c>
      <c r="B58" s="29">
        <v>0</v>
      </c>
      <c r="C58" s="29">
        <v>320.79584999999997</v>
      </c>
      <c r="D58" s="29">
        <v>0</v>
      </c>
      <c r="E58" s="29">
        <v>0</v>
      </c>
      <c r="F58" s="29">
        <v>300883.97459000006</v>
      </c>
      <c r="G58" s="29">
        <v>1266.0115900000001</v>
      </c>
      <c r="H58" s="29">
        <v>7.7905836649999998</v>
      </c>
      <c r="I58" s="29">
        <v>1561.8575700000001</v>
      </c>
      <c r="J58" s="29">
        <v>3889.8872799999999</v>
      </c>
      <c r="K58" s="29">
        <v>17836.204836335</v>
      </c>
      <c r="L58" s="29">
        <v>0</v>
      </c>
      <c r="M58" s="29">
        <v>1254.6850200000001</v>
      </c>
      <c r="N58" s="29">
        <v>2966.9357500000001</v>
      </c>
      <c r="O58" s="29">
        <v>0</v>
      </c>
      <c r="P58" s="29">
        <v>0</v>
      </c>
      <c r="Q58" s="29">
        <v>0</v>
      </c>
      <c r="R58" s="29">
        <v>1973.7184999999999</v>
      </c>
      <c r="S58" s="29">
        <v>70.725800000000007</v>
      </c>
      <c r="T58" s="29">
        <v>0</v>
      </c>
    </row>
    <row r="59" spans="1:20" x14ac:dyDescent="0.2">
      <c r="A59" s="35" t="s">
        <v>2518</v>
      </c>
      <c r="B59" s="29">
        <v>0</v>
      </c>
      <c r="C59" s="29">
        <v>7161.7739099999999</v>
      </c>
      <c r="D59" s="29">
        <v>1988.9213300000001</v>
      </c>
      <c r="E59" s="29">
        <v>0</v>
      </c>
      <c r="F59" s="29">
        <v>0</v>
      </c>
      <c r="G59" s="29">
        <v>0</v>
      </c>
      <c r="H59" s="29">
        <v>15.05968</v>
      </c>
      <c r="I59" s="29">
        <v>352.97813999999994</v>
      </c>
      <c r="J59" s="29">
        <v>154.84956</v>
      </c>
      <c r="K59" s="29">
        <v>18152.18895</v>
      </c>
      <c r="L59" s="29">
        <v>0</v>
      </c>
      <c r="M59" s="29">
        <v>0</v>
      </c>
      <c r="N59" s="29">
        <v>1722.63186</v>
      </c>
      <c r="O59" s="29">
        <v>0</v>
      </c>
      <c r="P59" s="29">
        <v>0</v>
      </c>
      <c r="Q59" s="29">
        <v>84.173020000000008</v>
      </c>
      <c r="R59" s="29">
        <v>0</v>
      </c>
      <c r="S59" s="29">
        <v>0</v>
      </c>
      <c r="T59" s="29">
        <v>0</v>
      </c>
    </row>
    <row r="60" spans="1:20" x14ac:dyDescent="0.2">
      <c r="A60" s="35" t="s">
        <v>2519</v>
      </c>
      <c r="B60" s="45">
        <v>0</v>
      </c>
      <c r="C60" s="45">
        <v>6.4273500000000006</v>
      </c>
      <c r="D60" s="45">
        <v>108.79196</v>
      </c>
      <c r="E60" s="45">
        <v>0</v>
      </c>
      <c r="F60" s="45">
        <v>0</v>
      </c>
      <c r="G60" s="45">
        <v>0</v>
      </c>
      <c r="H60" s="45">
        <v>2.1268500000000001</v>
      </c>
      <c r="I60" s="45">
        <v>72.47366000000001</v>
      </c>
      <c r="J60" s="45">
        <v>26.67512</v>
      </c>
      <c r="K60" s="45">
        <v>49.508660000000035</v>
      </c>
      <c r="L60" s="45">
        <v>3.8168200000000003</v>
      </c>
      <c r="M60" s="45">
        <v>4621.1894599999996</v>
      </c>
      <c r="N60" s="45">
        <v>102.58693999999998</v>
      </c>
      <c r="O60" s="45">
        <v>0</v>
      </c>
      <c r="P60" s="45">
        <v>2571.5693199999996</v>
      </c>
      <c r="Q60" s="45">
        <v>0</v>
      </c>
      <c r="R60" s="45">
        <v>150.84181000000001</v>
      </c>
      <c r="S60" s="45">
        <v>20.843669999999999</v>
      </c>
      <c r="T60" s="45">
        <v>0</v>
      </c>
    </row>
    <row r="61" spans="1:20" x14ac:dyDescent="0.2">
      <c r="A61" s="37" t="s">
        <v>2520</v>
      </c>
      <c r="B61" s="29">
        <v>0</v>
      </c>
      <c r="C61" s="29">
        <v>370.59965</v>
      </c>
      <c r="D61" s="29">
        <v>5.382E-2</v>
      </c>
      <c r="E61" s="29">
        <v>0</v>
      </c>
      <c r="F61" s="29">
        <v>0</v>
      </c>
      <c r="G61" s="29">
        <v>21.454529999999998</v>
      </c>
      <c r="H61" s="29">
        <v>36.217469999999999</v>
      </c>
      <c r="I61" s="29">
        <v>261.46965999999998</v>
      </c>
      <c r="J61" s="29">
        <v>706.85132999999996</v>
      </c>
      <c r="K61" s="29">
        <v>5754.4611299999997</v>
      </c>
      <c r="L61" s="29">
        <v>0</v>
      </c>
      <c r="M61" s="29">
        <v>2148.4404199999999</v>
      </c>
      <c r="N61" s="29">
        <v>2516.0633900000003</v>
      </c>
      <c r="O61" s="29">
        <v>0</v>
      </c>
      <c r="P61" s="29">
        <v>2658.3891100000001</v>
      </c>
      <c r="Q61" s="29">
        <v>0</v>
      </c>
      <c r="R61" s="29">
        <v>0</v>
      </c>
      <c r="S61" s="29">
        <v>0</v>
      </c>
      <c r="T61" s="29">
        <v>0</v>
      </c>
    </row>
    <row r="62" spans="1:20" x14ac:dyDescent="0.2">
      <c r="A62" s="35" t="s">
        <v>2521</v>
      </c>
      <c r="B62" s="29">
        <v>14.598270000000001</v>
      </c>
      <c r="C62" s="29">
        <v>727.31833000000006</v>
      </c>
      <c r="D62" s="29">
        <v>0</v>
      </c>
      <c r="E62" s="29">
        <v>932.84533999999996</v>
      </c>
      <c r="F62" s="29">
        <v>4818.1950500000003</v>
      </c>
      <c r="G62" s="29">
        <v>0</v>
      </c>
      <c r="H62" s="29">
        <v>130.25985</v>
      </c>
      <c r="I62" s="29">
        <v>3417.5093118015106</v>
      </c>
      <c r="J62" s="29">
        <v>2900.43291</v>
      </c>
      <c r="K62" s="29">
        <v>2016.89923</v>
      </c>
      <c r="L62" s="29">
        <v>0</v>
      </c>
      <c r="M62" s="29">
        <v>40083.854030000002</v>
      </c>
      <c r="N62" s="29">
        <v>4678.7534399999995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30.564520000000002</v>
      </c>
    </row>
    <row r="63" spans="1:20" x14ac:dyDescent="0.2">
      <c r="A63" s="35" t="s">
        <v>2522</v>
      </c>
      <c r="B63" s="29">
        <v>0</v>
      </c>
      <c r="C63" s="29">
        <v>0</v>
      </c>
      <c r="D63" s="29">
        <v>0</v>
      </c>
      <c r="E63" s="29">
        <v>0</v>
      </c>
      <c r="F63" s="29">
        <v>6742.4660000000003</v>
      </c>
      <c r="G63" s="29">
        <v>0</v>
      </c>
      <c r="H63" s="29">
        <v>323.23500000000001</v>
      </c>
      <c r="I63" s="29">
        <v>568.13199999999995</v>
      </c>
      <c r="J63" s="29">
        <v>10.557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856.6</v>
      </c>
      <c r="S63" s="29">
        <v>0</v>
      </c>
      <c r="T63" s="29">
        <v>41.073999999999998</v>
      </c>
    </row>
    <row r="64" spans="1:20" x14ac:dyDescent="0.2">
      <c r="A64" s="35" t="s">
        <v>2523</v>
      </c>
      <c r="B64" s="29">
        <v>0</v>
      </c>
      <c r="C64" s="29">
        <v>274.43635999999998</v>
      </c>
      <c r="D64" s="29">
        <v>0</v>
      </c>
      <c r="E64" s="29">
        <v>1.7760000000000001E-2</v>
      </c>
      <c r="F64" s="29">
        <v>0</v>
      </c>
      <c r="G64" s="29">
        <v>0</v>
      </c>
      <c r="H64" s="29">
        <v>1.3091900000000001</v>
      </c>
      <c r="I64" s="29">
        <v>12.519159999999999</v>
      </c>
      <c r="J64" s="29">
        <v>119.44782000000001</v>
      </c>
      <c r="K64" s="29">
        <v>6.1746300000000005</v>
      </c>
      <c r="L64" s="29">
        <v>0</v>
      </c>
      <c r="M64" s="29">
        <v>4682.2673500000001</v>
      </c>
      <c r="N64" s="29">
        <v>2828.3882200000003</v>
      </c>
      <c r="O64" s="29">
        <v>0</v>
      </c>
      <c r="P64" s="29">
        <v>0</v>
      </c>
      <c r="Q64" s="29">
        <v>0</v>
      </c>
      <c r="R64" s="29">
        <v>82.699370000000002</v>
      </c>
      <c r="S64" s="29">
        <v>0</v>
      </c>
      <c r="T64" s="29">
        <v>0</v>
      </c>
    </row>
    <row r="65" spans="1:20" x14ac:dyDescent="0.2">
      <c r="A65" s="35" t="s">
        <v>2524</v>
      </c>
      <c r="B65" s="29">
        <v>204.19427999999999</v>
      </c>
      <c r="C65" s="29">
        <v>1108.9936099999998</v>
      </c>
      <c r="D65" s="29">
        <v>0</v>
      </c>
      <c r="E65" s="29">
        <v>0</v>
      </c>
      <c r="F65" s="29">
        <v>192460.50333999997</v>
      </c>
      <c r="G65" s="29">
        <v>0</v>
      </c>
      <c r="H65" s="29">
        <v>34.69021</v>
      </c>
      <c r="I65" s="29">
        <v>4319.7120199999999</v>
      </c>
      <c r="J65" s="29">
        <v>243.29709</v>
      </c>
      <c r="K65" s="29">
        <v>9726.2626799999998</v>
      </c>
      <c r="L65" s="29">
        <v>0</v>
      </c>
      <c r="M65" s="29">
        <v>117845.66533</v>
      </c>
      <c r="N65" s="29">
        <v>10727.77341</v>
      </c>
      <c r="O65" s="29">
        <v>582.05168000000003</v>
      </c>
      <c r="P65" s="29">
        <v>145950.89223</v>
      </c>
      <c r="Q65" s="29">
        <v>1733.2676100000001</v>
      </c>
      <c r="R65" s="29">
        <v>0</v>
      </c>
      <c r="S65" s="29">
        <v>81.31908</v>
      </c>
      <c r="T65" s="29">
        <v>11792.20255</v>
      </c>
    </row>
    <row r="66" spans="1:20" x14ac:dyDescent="0.2">
      <c r="A66" s="35" t="s">
        <v>1291</v>
      </c>
      <c r="B66" s="29">
        <v>0</v>
      </c>
      <c r="C66" s="29">
        <v>470.63495</v>
      </c>
      <c r="D66" s="29">
        <v>0</v>
      </c>
      <c r="E66" s="29">
        <v>0</v>
      </c>
      <c r="F66" s="29">
        <v>498466.54922999995</v>
      </c>
      <c r="G66" s="29">
        <v>0</v>
      </c>
      <c r="H66" s="29">
        <v>9.3569999999999993</v>
      </c>
      <c r="I66" s="29">
        <v>2365.6768299999999</v>
      </c>
      <c r="J66" s="29">
        <v>3869.4910099999997</v>
      </c>
      <c r="K66" s="29">
        <v>1791.7161800000001</v>
      </c>
      <c r="L66" s="29">
        <v>0</v>
      </c>
      <c r="M66" s="29">
        <v>0</v>
      </c>
      <c r="N66" s="29">
        <v>4737.4605200000005</v>
      </c>
      <c r="O66" s="29">
        <v>0</v>
      </c>
      <c r="P66" s="29">
        <v>0</v>
      </c>
      <c r="Q66" s="29">
        <v>0</v>
      </c>
      <c r="R66" s="29">
        <v>0</v>
      </c>
      <c r="S66" s="29">
        <v>4058.5059900000001</v>
      </c>
      <c r="T66" s="29">
        <v>9534.7406899999987</v>
      </c>
    </row>
    <row r="67" spans="1:20" x14ac:dyDescent="0.2">
      <c r="A67" s="38" t="s">
        <v>290</v>
      </c>
      <c r="B67" s="46">
        <v>1274.4221800000003</v>
      </c>
      <c r="C67" s="46">
        <v>25056.747068018165</v>
      </c>
      <c r="D67" s="46">
        <v>2513.3011000000001</v>
      </c>
      <c r="E67" s="46">
        <v>1434.0220099999999</v>
      </c>
      <c r="F67" s="46">
        <v>1623306.436681984</v>
      </c>
      <c r="G67" s="46">
        <v>15117.04862</v>
      </c>
      <c r="H67" s="46">
        <v>3653.2826436649993</v>
      </c>
      <c r="I67" s="46">
        <v>46187.390881801519</v>
      </c>
      <c r="J67" s="46">
        <v>43912.959489999994</v>
      </c>
      <c r="K67" s="46">
        <v>146248.37502633501</v>
      </c>
      <c r="L67" s="46">
        <v>3.8168200000000003</v>
      </c>
      <c r="M67" s="46">
        <v>1690790.57069</v>
      </c>
      <c r="N67" s="46">
        <v>128792.14138999999</v>
      </c>
      <c r="O67" s="46">
        <v>582.05168000000003</v>
      </c>
      <c r="P67" s="46">
        <v>167401.22483999998</v>
      </c>
      <c r="Q67" s="46">
        <v>2946.9069599999998</v>
      </c>
      <c r="R67" s="46">
        <v>10070.184279999999</v>
      </c>
      <c r="S67" s="46">
        <v>10723.0525</v>
      </c>
      <c r="T67" s="46">
        <v>24083.919179999757</v>
      </c>
    </row>
    <row r="68" spans="1:20" x14ac:dyDescent="0.2">
      <c r="A68" s="299" t="s">
        <v>2590</v>
      </c>
      <c r="B68" s="46">
        <v>3868.7821499999995</v>
      </c>
      <c r="C68" s="46">
        <v>367148.31348682457</v>
      </c>
      <c r="D68" s="46">
        <v>153090.88519999999</v>
      </c>
      <c r="E68" s="46">
        <v>103459.87173999999</v>
      </c>
      <c r="F68" s="46">
        <v>1623306.436681984</v>
      </c>
      <c r="G68" s="46">
        <v>68930.605520000012</v>
      </c>
      <c r="H68" s="46">
        <v>56709.419503664998</v>
      </c>
      <c r="I68" s="46">
        <v>145210.4600718015</v>
      </c>
      <c r="J68" s="46">
        <v>122796.75916000003</v>
      </c>
      <c r="K68" s="46">
        <v>2327189.1869663354</v>
      </c>
      <c r="L68" s="46">
        <v>3.8168200000000003</v>
      </c>
      <c r="M68" s="46">
        <v>1697307.4268300002</v>
      </c>
      <c r="N68" s="46">
        <v>1426377.0897399997</v>
      </c>
      <c r="O68" s="46">
        <v>582.05168000000003</v>
      </c>
      <c r="P68" s="46">
        <v>167401.22483999998</v>
      </c>
      <c r="Q68" s="46">
        <v>51340.40045999999</v>
      </c>
      <c r="R68" s="46">
        <v>30443.140469999991</v>
      </c>
      <c r="S68" s="46">
        <v>18099.828799999999</v>
      </c>
      <c r="T68" s="46">
        <v>24904.617600001191</v>
      </c>
    </row>
    <row r="69" spans="1:20" x14ac:dyDescent="0.2">
      <c r="A69" s="39" t="s">
        <v>2591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</row>
    <row r="70" spans="1:20" x14ac:dyDescent="0.2">
      <c r="A70" s="35" t="s">
        <v>1292</v>
      </c>
      <c r="B70" s="45">
        <v>0</v>
      </c>
      <c r="C70" s="45">
        <v>0</v>
      </c>
      <c r="D70" s="45">
        <v>24443.484639999995</v>
      </c>
      <c r="E70" s="45">
        <v>1151.09998</v>
      </c>
      <c r="F70" s="45">
        <v>0</v>
      </c>
      <c r="G70" s="45">
        <v>0</v>
      </c>
      <c r="H70" s="45">
        <v>138.35346000000001</v>
      </c>
      <c r="I70" s="45">
        <v>9428.8241499999986</v>
      </c>
      <c r="J70" s="45">
        <v>0</v>
      </c>
      <c r="K70" s="45">
        <v>239288.04721000002</v>
      </c>
      <c r="L70" s="45">
        <v>0</v>
      </c>
      <c r="M70" s="45">
        <v>924.97089000000005</v>
      </c>
      <c r="N70" s="45">
        <v>215567.52377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</row>
    <row r="71" spans="1:20" ht="13.5" thickBot="1" x14ac:dyDescent="0.25">
      <c r="A71" s="300" t="s">
        <v>1550</v>
      </c>
      <c r="B71" s="31">
        <v>3868.7821499999995</v>
      </c>
      <c r="C71" s="31">
        <v>367148.31348682457</v>
      </c>
      <c r="D71" s="31">
        <v>177534.36983999997</v>
      </c>
      <c r="E71" s="31">
        <v>104610.97172</v>
      </c>
      <c r="F71" s="31">
        <v>1623306.436681984</v>
      </c>
      <c r="G71" s="31">
        <v>68930.605520000012</v>
      </c>
      <c r="H71" s="31">
        <v>56847.772963665004</v>
      </c>
      <c r="I71" s="31">
        <v>154639.28422180153</v>
      </c>
      <c r="J71" s="31">
        <v>122796.75916000003</v>
      </c>
      <c r="K71" s="31">
        <v>2566477.2341763354</v>
      </c>
      <c r="L71" s="31">
        <v>3.8168200000000003</v>
      </c>
      <c r="M71" s="31">
        <v>1698232.3977200002</v>
      </c>
      <c r="N71" s="31">
        <v>1641944.6135099998</v>
      </c>
      <c r="O71" s="31">
        <v>582.05168000000003</v>
      </c>
      <c r="P71" s="31">
        <v>167401.22483999998</v>
      </c>
      <c r="Q71" s="31">
        <v>51340.40045999999</v>
      </c>
      <c r="R71" s="31">
        <v>30443.140469999991</v>
      </c>
      <c r="S71" s="31">
        <v>18099.828799999999</v>
      </c>
      <c r="T71" s="31">
        <v>24904.617600001191</v>
      </c>
    </row>
  </sheetData>
  <mergeCells count="24">
    <mergeCell ref="I8:I12"/>
    <mergeCell ref="J8:J12"/>
    <mergeCell ref="C9:C12"/>
    <mergeCell ref="D9:D12"/>
    <mergeCell ref="N9:N12"/>
    <mergeCell ref="O9:O12"/>
    <mergeCell ref="P9:P12"/>
    <mergeCell ref="Q9:Q12"/>
    <mergeCell ref="A5:J6"/>
    <mergeCell ref="K5:T6"/>
    <mergeCell ref="A8:A12"/>
    <mergeCell ref="B8:B12"/>
    <mergeCell ref="C8:G8"/>
    <mergeCell ref="H8:H12"/>
    <mergeCell ref="E9:E12"/>
    <mergeCell ref="F9:F12"/>
    <mergeCell ref="G9:G12"/>
    <mergeCell ref="K9:K12"/>
    <mergeCell ref="S8:S12"/>
    <mergeCell ref="T8:T12"/>
    <mergeCell ref="K8:Q8"/>
    <mergeCell ref="R8:R12"/>
    <mergeCell ref="L9:L12"/>
    <mergeCell ref="M9:M12"/>
  </mergeCells>
  <phoneticPr fontId="2" type="noConversion"/>
  <conditionalFormatting sqref="A14:A69 A71">
    <cfRule type="expression" dxfId="108" priority="1" stopIfTrue="1">
      <formula>$AW14=1</formula>
    </cfRule>
  </conditionalFormatting>
  <conditionalFormatting sqref="B14:T71">
    <cfRule type="expression" dxfId="107" priority="2" stopIfTrue="1">
      <formula>$AV14=1</formula>
    </cfRule>
  </conditionalFormatting>
  <conditionalFormatting sqref="A70">
    <cfRule type="expression" dxfId="106" priority="3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55118110236220474" right="0.47244094488188981" top="0.47244094488188981" bottom="0.98425196850393704" header="0.19685039370078741" footer="0.51181102362204722"/>
  <pageSetup paperSize="8" scale="7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showGridLines="0" workbookViewId="0">
      <selection activeCell="A2" sqref="A2"/>
    </sheetView>
  </sheetViews>
  <sheetFormatPr defaultRowHeight="12.75" x14ac:dyDescent="0.2"/>
  <cols>
    <col min="1" max="1" width="21.42578125" style="2" customWidth="1"/>
    <col min="2" max="2" width="9.140625" style="2"/>
    <col min="3" max="4" width="10.7109375" style="2" customWidth="1"/>
    <col min="5" max="6" width="9.140625" style="2"/>
    <col min="7" max="7" width="11.85546875" style="2" customWidth="1"/>
    <col min="8" max="8" width="12.7109375" style="2" customWidth="1"/>
    <col min="9" max="9" width="11" style="2" customWidth="1"/>
    <col min="10" max="10" width="11.85546875" style="2" customWidth="1"/>
    <col min="11" max="11" width="11.28515625" style="2" customWidth="1"/>
    <col min="12" max="12" width="10.5703125" style="2" customWidth="1"/>
    <col min="13" max="13" width="12.5703125" style="2" customWidth="1"/>
    <col min="14" max="14" width="10.7109375" style="2" customWidth="1"/>
    <col min="15" max="15" width="14.28515625" style="2" customWidth="1"/>
    <col min="16" max="16" width="11.5703125" style="2" customWidth="1"/>
    <col min="17" max="17" width="11.85546875" style="2" customWidth="1"/>
    <col min="18" max="18" width="10.140625" style="2" customWidth="1"/>
    <col min="19" max="19" width="9.140625" style="2"/>
    <col min="20" max="20" width="11.85546875" style="2" customWidth="1"/>
    <col min="21" max="21" width="11.28515625" style="2" customWidth="1"/>
    <col min="22" max="22" width="10.42578125" style="2" customWidth="1"/>
    <col min="23" max="23" width="11.5703125" style="2" customWidth="1"/>
    <col min="24" max="24" width="11.28515625" style="2" customWidth="1"/>
    <col min="25" max="16384" width="9.140625" style="2"/>
  </cols>
  <sheetData>
    <row r="1" spans="1:24" x14ac:dyDescent="0.2">
      <c r="A1" s="519" t="s">
        <v>185</v>
      </c>
    </row>
    <row r="2" spans="1:24" x14ac:dyDescent="0.2">
      <c r="A2" s="519" t="s">
        <v>2786</v>
      </c>
    </row>
    <row r="3" spans="1:24" x14ac:dyDescent="0.2">
      <c r="A3" s="20" t="s">
        <v>2061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75" t="s">
        <v>2062</v>
      </c>
    </row>
    <row r="4" spans="1:24" x14ac:dyDescent="0.2">
      <c r="A4" s="2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21"/>
    </row>
    <row r="5" spans="1:24" x14ac:dyDescent="0.2">
      <c r="A5" s="595" t="s">
        <v>702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6" t="s">
        <v>2123</v>
      </c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600"/>
    </row>
    <row r="6" spans="1:24" x14ac:dyDescent="0.2">
      <c r="A6" s="595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600"/>
    </row>
    <row r="7" spans="1:24" ht="15.75" customHeight="1" thickBot="1" x14ac:dyDescent="0.3">
      <c r="A7" s="20" t="s">
        <v>1514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20" t="s">
        <v>1515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4" t="s">
        <v>2525</v>
      </c>
    </row>
    <row r="8" spans="1:24" ht="24" customHeight="1" thickBot="1" x14ac:dyDescent="0.25">
      <c r="A8" s="589" t="s">
        <v>328</v>
      </c>
      <c r="B8" s="594" t="s">
        <v>1863</v>
      </c>
      <c r="C8" s="594" t="s">
        <v>2454</v>
      </c>
      <c r="D8" s="594"/>
      <c r="E8" s="594" t="s">
        <v>2029</v>
      </c>
      <c r="F8" s="594" t="s">
        <v>2076</v>
      </c>
      <c r="G8" s="594" t="s">
        <v>2455</v>
      </c>
      <c r="H8" s="594"/>
      <c r="I8" s="594" t="s">
        <v>1469</v>
      </c>
      <c r="J8" s="594" t="s">
        <v>1470</v>
      </c>
      <c r="K8" s="594" t="s">
        <v>1471</v>
      </c>
      <c r="L8" s="594" t="s">
        <v>1472</v>
      </c>
      <c r="M8" s="594" t="s">
        <v>2456</v>
      </c>
      <c r="N8" s="594"/>
      <c r="O8" s="594"/>
      <c r="P8" s="594" t="s">
        <v>2031</v>
      </c>
      <c r="Q8" s="594"/>
      <c r="R8" s="594"/>
      <c r="S8" s="594" t="s">
        <v>2122</v>
      </c>
      <c r="T8" s="594"/>
      <c r="U8" s="594"/>
      <c r="V8" s="594"/>
      <c r="W8" s="594" t="s">
        <v>1483</v>
      </c>
      <c r="X8" s="594" t="s">
        <v>1484</v>
      </c>
    </row>
    <row r="9" spans="1:24" ht="18" customHeight="1" thickBot="1" x14ac:dyDescent="0.25">
      <c r="A9" s="590"/>
      <c r="B9" s="594"/>
      <c r="C9" s="594" t="s">
        <v>2551</v>
      </c>
      <c r="D9" s="594" t="s">
        <v>2552</v>
      </c>
      <c r="E9" s="594"/>
      <c r="F9" s="594"/>
      <c r="G9" s="594" t="s">
        <v>1468</v>
      </c>
      <c r="H9" s="594" t="s">
        <v>2547</v>
      </c>
      <c r="I9" s="594"/>
      <c r="J9" s="594"/>
      <c r="K9" s="594"/>
      <c r="L9" s="594"/>
      <c r="M9" s="594" t="s">
        <v>1473</v>
      </c>
      <c r="N9" s="594" t="s">
        <v>1474</v>
      </c>
      <c r="O9" s="594" t="s">
        <v>1475</v>
      </c>
      <c r="P9" s="594" t="s">
        <v>1476</v>
      </c>
      <c r="Q9" s="594" t="s">
        <v>1477</v>
      </c>
      <c r="R9" s="594" t="s">
        <v>1478</v>
      </c>
      <c r="S9" s="594" t="s">
        <v>1479</v>
      </c>
      <c r="T9" s="594" t="s">
        <v>1480</v>
      </c>
      <c r="U9" s="594" t="s">
        <v>1481</v>
      </c>
      <c r="V9" s="594" t="s">
        <v>1482</v>
      </c>
      <c r="W9" s="594"/>
      <c r="X9" s="594"/>
    </row>
    <row r="10" spans="1:24" ht="18.75" customHeight="1" thickBot="1" x14ac:dyDescent="0.25">
      <c r="A10" s="590"/>
      <c r="B10" s="594"/>
      <c r="C10" s="594"/>
      <c r="D10" s="594"/>
      <c r="E10" s="594"/>
      <c r="F10" s="594"/>
      <c r="G10" s="594"/>
      <c r="H10" s="594"/>
      <c r="I10" s="594"/>
      <c r="J10" s="594"/>
      <c r="K10" s="599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  <c r="W10" s="594"/>
      <c r="X10" s="594"/>
    </row>
    <row r="11" spans="1:24" ht="18" customHeight="1" thickBot="1" x14ac:dyDescent="0.25">
      <c r="A11" s="590"/>
      <c r="B11" s="594"/>
      <c r="C11" s="594"/>
      <c r="D11" s="594"/>
      <c r="E11" s="594"/>
      <c r="F11" s="594"/>
      <c r="G11" s="594"/>
      <c r="H11" s="594"/>
      <c r="I11" s="594"/>
      <c r="J11" s="594"/>
      <c r="K11" s="599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</row>
    <row r="12" spans="1:24" ht="20.25" customHeight="1" thickBot="1" x14ac:dyDescent="0.25">
      <c r="A12" s="591"/>
      <c r="B12" s="594"/>
      <c r="C12" s="594"/>
      <c r="D12" s="594"/>
      <c r="E12" s="594"/>
      <c r="F12" s="594"/>
      <c r="G12" s="594"/>
      <c r="H12" s="594"/>
      <c r="I12" s="594"/>
      <c r="J12" s="594"/>
      <c r="K12" s="599"/>
      <c r="L12" s="594"/>
      <c r="M12" s="594"/>
      <c r="N12" s="594"/>
      <c r="O12" s="594"/>
      <c r="P12" s="594"/>
      <c r="Q12" s="594"/>
      <c r="R12" s="594"/>
      <c r="S12" s="594"/>
      <c r="T12" s="594"/>
      <c r="U12" s="594"/>
      <c r="V12" s="594"/>
      <c r="W12" s="594"/>
      <c r="X12" s="594"/>
    </row>
    <row r="13" spans="1:24" x14ac:dyDescent="0.2">
      <c r="A13" s="34" t="s">
        <v>2589</v>
      </c>
      <c r="B13" s="48"/>
      <c r="C13" s="48"/>
      <c r="D13" s="49"/>
      <c r="E13" s="49"/>
      <c r="F13" s="50"/>
      <c r="G13" s="49"/>
      <c r="H13" s="50"/>
      <c r="I13" s="49"/>
      <c r="J13" s="50"/>
      <c r="K13" s="49"/>
      <c r="L13" s="51"/>
      <c r="M13" s="49"/>
      <c r="N13" s="50"/>
      <c r="O13" s="49"/>
      <c r="P13" s="49"/>
      <c r="Q13" s="50"/>
      <c r="R13" s="49"/>
      <c r="S13" s="50"/>
      <c r="T13" s="49"/>
      <c r="U13" s="50"/>
      <c r="V13" s="49"/>
      <c r="W13" s="50"/>
      <c r="X13" s="49"/>
    </row>
    <row r="14" spans="1:24" x14ac:dyDescent="0.2">
      <c r="A14" s="35" t="s">
        <v>703</v>
      </c>
      <c r="B14" s="29">
        <v>233.20531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945.03700000000003</v>
      </c>
      <c r="J14" s="29">
        <v>0</v>
      </c>
      <c r="K14" s="29">
        <v>0</v>
      </c>
      <c r="L14" s="29">
        <v>610.84980000000007</v>
      </c>
      <c r="M14" s="29">
        <v>18000</v>
      </c>
      <c r="N14" s="29">
        <v>0</v>
      </c>
      <c r="O14" s="29">
        <v>832.16422999999998</v>
      </c>
      <c r="P14" s="29">
        <v>0</v>
      </c>
      <c r="Q14" s="29">
        <v>0</v>
      </c>
      <c r="R14" s="29">
        <v>0</v>
      </c>
      <c r="S14" s="29">
        <v>1869.8488</v>
      </c>
      <c r="T14" s="29">
        <v>0.23848</v>
      </c>
      <c r="U14" s="29">
        <v>0</v>
      </c>
      <c r="V14" s="29">
        <v>0</v>
      </c>
      <c r="W14" s="29">
        <v>-233.02035000000001</v>
      </c>
      <c r="X14" s="29">
        <v>1571.1961399999998</v>
      </c>
    </row>
    <row r="15" spans="1:24" x14ac:dyDescent="0.2">
      <c r="A15" s="35" t="s">
        <v>704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11751.24604</v>
      </c>
      <c r="H15" s="29">
        <v>48887.418259999999</v>
      </c>
      <c r="I15" s="29">
        <v>5196.2193499999994</v>
      </c>
      <c r="J15" s="29">
        <v>0</v>
      </c>
      <c r="K15" s="29">
        <v>0</v>
      </c>
      <c r="L15" s="29">
        <v>0.23499999999999999</v>
      </c>
      <c r="M15" s="29">
        <v>306000</v>
      </c>
      <c r="N15" s="29">
        <v>0</v>
      </c>
      <c r="O15" s="29">
        <v>128338.90634</v>
      </c>
      <c r="P15" s="29">
        <v>0</v>
      </c>
      <c r="Q15" s="29">
        <v>0</v>
      </c>
      <c r="R15" s="29">
        <v>0</v>
      </c>
      <c r="S15" s="29">
        <v>74929.881250000006</v>
      </c>
      <c r="T15" s="29">
        <v>233788.33274000001</v>
      </c>
      <c r="U15" s="29">
        <v>949750.00721000007</v>
      </c>
      <c r="V15" s="29">
        <v>0</v>
      </c>
      <c r="W15" s="29">
        <v>5092.9619199999997</v>
      </c>
      <c r="X15" s="29">
        <v>74184.451380000304</v>
      </c>
    </row>
    <row r="16" spans="1:24" x14ac:dyDescent="0.2">
      <c r="A16" s="35" t="s">
        <v>705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106814.101</v>
      </c>
      <c r="I16" s="29">
        <v>7142.8890000000001</v>
      </c>
      <c r="J16" s="29">
        <v>0</v>
      </c>
      <c r="K16" s="29">
        <v>0</v>
      </c>
      <c r="L16" s="29">
        <v>0</v>
      </c>
      <c r="M16" s="29">
        <v>200000</v>
      </c>
      <c r="N16" s="29">
        <v>0</v>
      </c>
      <c r="O16" s="29">
        <v>0</v>
      </c>
      <c r="P16" s="29">
        <v>0</v>
      </c>
      <c r="Q16" s="29">
        <v>145.50399999999999</v>
      </c>
      <c r="R16" s="29">
        <v>1090.6669999999999</v>
      </c>
      <c r="S16" s="29">
        <v>11954.308999999999</v>
      </c>
      <c r="T16" s="29">
        <v>117335.965</v>
      </c>
      <c r="U16" s="29">
        <v>150732.16500000001</v>
      </c>
      <c r="V16" s="29">
        <v>0</v>
      </c>
      <c r="W16" s="29">
        <v>0</v>
      </c>
      <c r="X16" s="29">
        <v>25198.81106</v>
      </c>
    </row>
    <row r="17" spans="1:24" x14ac:dyDescent="0.2">
      <c r="A17" s="35" t="s">
        <v>706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77716.279500000004</v>
      </c>
      <c r="N17" s="29">
        <v>-221.63072</v>
      </c>
      <c r="O17" s="29">
        <v>45970.165689999994</v>
      </c>
      <c r="P17" s="29">
        <v>0</v>
      </c>
      <c r="Q17" s="29">
        <v>0</v>
      </c>
      <c r="R17" s="29">
        <v>0</v>
      </c>
      <c r="S17" s="29">
        <v>2895.7837500000001</v>
      </c>
      <c r="T17" s="29">
        <v>491.64096000000001</v>
      </c>
      <c r="U17" s="29">
        <v>-1.07473</v>
      </c>
      <c r="V17" s="29">
        <v>2.0000000000000002E-5</v>
      </c>
      <c r="W17" s="29">
        <v>-56842.032799999994</v>
      </c>
      <c r="X17" s="29">
        <v>-66772.170670000007</v>
      </c>
    </row>
    <row r="18" spans="1:24" x14ac:dyDescent="0.2">
      <c r="A18" s="36" t="s">
        <v>707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18556.740160000001</v>
      </c>
      <c r="I18" s="29">
        <v>1741.11096</v>
      </c>
      <c r="J18" s="29">
        <v>0</v>
      </c>
      <c r="K18" s="29">
        <v>0</v>
      </c>
      <c r="L18" s="29">
        <v>0</v>
      </c>
      <c r="M18" s="29">
        <v>25000</v>
      </c>
      <c r="N18" s="29">
        <v>0</v>
      </c>
      <c r="O18" s="29">
        <v>41140.032920000005</v>
      </c>
      <c r="P18" s="29">
        <v>83.039460000000005</v>
      </c>
      <c r="Q18" s="29">
        <v>0</v>
      </c>
      <c r="R18" s="29">
        <v>0</v>
      </c>
      <c r="S18" s="29">
        <v>6131.1349500000006</v>
      </c>
      <c r="T18" s="29">
        <v>393.09464000000003</v>
      </c>
      <c r="U18" s="29">
        <v>-434.74104999999997</v>
      </c>
      <c r="V18" s="29">
        <v>0</v>
      </c>
      <c r="W18" s="29">
        <v>-43327.029900000009</v>
      </c>
      <c r="X18" s="29">
        <v>13450.893020000016</v>
      </c>
    </row>
    <row r="19" spans="1:24" x14ac:dyDescent="0.2">
      <c r="A19" s="35" t="s">
        <v>708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53832.248149999999</v>
      </c>
      <c r="I19" s="44">
        <v>5443.6031700000003</v>
      </c>
      <c r="J19" s="44">
        <v>0</v>
      </c>
      <c r="K19" s="44">
        <v>0</v>
      </c>
      <c r="L19" s="44">
        <v>0</v>
      </c>
      <c r="M19" s="44">
        <v>171675</v>
      </c>
      <c r="N19" s="44">
        <v>0</v>
      </c>
      <c r="O19" s="44">
        <v>0.34222000000000002</v>
      </c>
      <c r="P19" s="44">
        <v>0</v>
      </c>
      <c r="Q19" s="44">
        <v>4.5037099999999999</v>
      </c>
      <c r="R19" s="44">
        <v>5.6635799999999996</v>
      </c>
      <c r="S19" s="44">
        <v>15047.32209</v>
      </c>
      <c r="T19" s="44">
        <v>1.6079999999999997E-2</v>
      </c>
      <c r="U19" s="44">
        <v>-1425.1222600000001</v>
      </c>
      <c r="V19" s="44">
        <v>0</v>
      </c>
      <c r="W19" s="44">
        <v>1321.0977600000001</v>
      </c>
      <c r="X19" s="44">
        <v>63254.778899999998</v>
      </c>
    </row>
    <row r="20" spans="1:24" x14ac:dyDescent="0.2">
      <c r="A20" s="35" t="s">
        <v>284</v>
      </c>
      <c r="B20" s="29">
        <v>756.10716000000002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22187.5442</v>
      </c>
      <c r="I20" s="29">
        <v>4350.0950000000003</v>
      </c>
      <c r="J20" s="29">
        <v>0</v>
      </c>
      <c r="K20" s="29">
        <v>0</v>
      </c>
      <c r="L20" s="29">
        <v>0</v>
      </c>
      <c r="M20" s="29">
        <v>110000</v>
      </c>
      <c r="N20" s="29">
        <v>0</v>
      </c>
      <c r="O20" s="29">
        <v>0</v>
      </c>
      <c r="P20" s="29">
        <v>0</v>
      </c>
      <c r="Q20" s="29">
        <v>0</v>
      </c>
      <c r="R20" s="29">
        <v>3330.8510099999999</v>
      </c>
      <c r="S20" s="29">
        <v>5383.0247900000004</v>
      </c>
      <c r="T20" s="29">
        <v>18.934099999999997</v>
      </c>
      <c r="U20" s="29">
        <v>-356.36496</v>
      </c>
      <c r="V20" s="29">
        <v>0</v>
      </c>
      <c r="W20" s="29">
        <v>0</v>
      </c>
      <c r="X20" s="29">
        <v>-79139.510309999998</v>
      </c>
    </row>
    <row r="21" spans="1:24" x14ac:dyDescent="0.2">
      <c r="A21" s="35" t="s">
        <v>709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10300</v>
      </c>
      <c r="N21" s="29">
        <v>0</v>
      </c>
      <c r="O21" s="29">
        <v>19744.20004</v>
      </c>
      <c r="P21" s="29">
        <v>0</v>
      </c>
      <c r="Q21" s="29">
        <v>0</v>
      </c>
      <c r="R21" s="29">
        <v>0</v>
      </c>
      <c r="S21" s="29">
        <v>2690.5164</v>
      </c>
      <c r="T21" s="29">
        <v>328.76884000000001</v>
      </c>
      <c r="U21" s="29">
        <v>0</v>
      </c>
      <c r="V21" s="29">
        <v>260.39570000000003</v>
      </c>
      <c r="W21" s="29">
        <v>-29880.244760000001</v>
      </c>
      <c r="X21" s="29">
        <v>-4748.5623099999993</v>
      </c>
    </row>
    <row r="22" spans="1:24" x14ac:dyDescent="0.2">
      <c r="A22" s="35" t="s">
        <v>710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6973.2860099999998</v>
      </c>
      <c r="I22" s="29">
        <v>961.46475999999996</v>
      </c>
      <c r="J22" s="29">
        <v>0</v>
      </c>
      <c r="K22" s="29">
        <v>0</v>
      </c>
      <c r="L22" s="29">
        <v>174.38800000000001</v>
      </c>
      <c r="M22" s="29">
        <v>19740</v>
      </c>
      <c r="N22" s="29">
        <v>0</v>
      </c>
      <c r="O22" s="29">
        <v>3</v>
      </c>
      <c r="P22" s="29">
        <v>0</v>
      </c>
      <c r="Q22" s="29">
        <v>0</v>
      </c>
      <c r="R22" s="29">
        <v>0</v>
      </c>
      <c r="S22" s="29">
        <v>789.02582999999993</v>
      </c>
      <c r="T22" s="29">
        <v>605.04566</v>
      </c>
      <c r="U22" s="29">
        <v>932.88009999999997</v>
      </c>
      <c r="V22" s="29">
        <v>321.05565000000001</v>
      </c>
      <c r="W22" s="29">
        <v>-10132.81741</v>
      </c>
      <c r="X22" s="29">
        <v>2362.2136399999999</v>
      </c>
    </row>
    <row r="23" spans="1:24" x14ac:dyDescent="0.2">
      <c r="A23" s="35" t="s">
        <v>711</v>
      </c>
      <c r="B23" s="45">
        <v>0</v>
      </c>
      <c r="C23" s="45">
        <v>0</v>
      </c>
      <c r="D23" s="45">
        <v>0</v>
      </c>
      <c r="E23" s="45">
        <v>0</v>
      </c>
      <c r="F23" s="45">
        <v>16.8672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4050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597.81624999999997</v>
      </c>
      <c r="T23" s="45">
        <v>0</v>
      </c>
      <c r="U23" s="45">
        <v>0</v>
      </c>
      <c r="V23" s="45">
        <v>0</v>
      </c>
      <c r="W23" s="45">
        <v>-393.54122999999998</v>
      </c>
      <c r="X23" s="45">
        <v>-502.34004999999996</v>
      </c>
    </row>
    <row r="24" spans="1:24" x14ac:dyDescent="0.2">
      <c r="A24" s="37" t="s">
        <v>285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14449.10116</v>
      </c>
      <c r="I24" s="29">
        <v>3876.3531800000001</v>
      </c>
      <c r="J24" s="29">
        <v>0</v>
      </c>
      <c r="K24" s="29">
        <v>0</v>
      </c>
      <c r="L24" s="29">
        <v>0</v>
      </c>
      <c r="M24" s="29">
        <v>65000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3807.3952100000001</v>
      </c>
      <c r="T24" s="29">
        <v>39959.219420000001</v>
      </c>
      <c r="U24" s="29">
        <v>-408.69871999999998</v>
      </c>
      <c r="V24" s="29">
        <v>0</v>
      </c>
      <c r="W24" s="29">
        <v>0</v>
      </c>
      <c r="X24" s="29">
        <v>10765.60925</v>
      </c>
    </row>
    <row r="25" spans="1:24" x14ac:dyDescent="0.2">
      <c r="A25" s="35" t="s">
        <v>712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8296.5701599999993</v>
      </c>
      <c r="I25" s="29">
        <v>869.39868999999999</v>
      </c>
      <c r="J25" s="29">
        <v>0</v>
      </c>
      <c r="K25" s="29">
        <v>0</v>
      </c>
      <c r="L25" s="29">
        <v>0</v>
      </c>
      <c r="M25" s="29">
        <v>40000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8.0694099999999995</v>
      </c>
      <c r="T25" s="29">
        <v>153.31879999999998</v>
      </c>
      <c r="U25" s="29">
        <v>-295.22136</v>
      </c>
      <c r="V25" s="29">
        <v>0</v>
      </c>
      <c r="W25" s="29">
        <v>-1181.9886000000001</v>
      </c>
      <c r="X25" s="29">
        <v>15851.144900000001</v>
      </c>
    </row>
    <row r="26" spans="1:24" x14ac:dyDescent="0.2">
      <c r="A26" s="35" t="s">
        <v>713</v>
      </c>
      <c r="B26" s="29">
        <v>0</v>
      </c>
      <c r="C26" s="29">
        <v>0</v>
      </c>
      <c r="D26" s="29">
        <v>0</v>
      </c>
      <c r="E26" s="29">
        <v>0</v>
      </c>
      <c r="F26" s="29">
        <v>14.03257</v>
      </c>
      <c r="G26" s="29">
        <v>0</v>
      </c>
      <c r="H26" s="29">
        <v>26904.03904</v>
      </c>
      <c r="I26" s="29">
        <v>1752.0500900000002</v>
      </c>
      <c r="J26" s="29">
        <v>0</v>
      </c>
      <c r="K26" s="29">
        <v>0</v>
      </c>
      <c r="L26" s="29">
        <v>0</v>
      </c>
      <c r="M26" s="29">
        <v>60000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4098.6042200000002</v>
      </c>
      <c r="T26" s="29">
        <v>1.5102</v>
      </c>
      <c r="U26" s="29">
        <v>-148.24876965864439</v>
      </c>
      <c r="V26" s="29">
        <v>0</v>
      </c>
      <c r="W26" s="29">
        <v>-6546.3408539244701</v>
      </c>
      <c r="X26" s="29">
        <v>24277.78429</v>
      </c>
    </row>
    <row r="27" spans="1:24" x14ac:dyDescent="0.2">
      <c r="A27" s="35" t="s">
        <v>714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2300</v>
      </c>
      <c r="N27" s="29">
        <v>0</v>
      </c>
      <c r="O27" s="29">
        <v>5915.7694499999989</v>
      </c>
      <c r="P27" s="29">
        <v>0</v>
      </c>
      <c r="Q27" s="29">
        <v>0</v>
      </c>
      <c r="R27" s="29">
        <v>0</v>
      </c>
      <c r="S27" s="29">
        <v>318.63698999999997</v>
      </c>
      <c r="T27" s="29">
        <v>0</v>
      </c>
      <c r="U27" s="29">
        <v>47.71942</v>
      </c>
      <c r="V27" s="29">
        <v>1776.66677</v>
      </c>
      <c r="W27" s="29">
        <v>-1931.17399</v>
      </c>
      <c r="X27" s="29">
        <v>-730.14807999999994</v>
      </c>
    </row>
    <row r="28" spans="1:24" x14ac:dyDescent="0.2">
      <c r="A28" s="36" t="s">
        <v>715</v>
      </c>
      <c r="B28" s="29">
        <v>17.719480000000001</v>
      </c>
      <c r="C28" s="29">
        <v>0</v>
      </c>
      <c r="D28" s="29">
        <v>0</v>
      </c>
      <c r="E28" s="29">
        <v>0</v>
      </c>
      <c r="F28" s="29">
        <v>109.01665</v>
      </c>
      <c r="G28" s="29">
        <v>0</v>
      </c>
      <c r="H28" s="29">
        <v>12464.934869999999</v>
      </c>
      <c r="I28" s="29">
        <v>6113.2724900000003</v>
      </c>
      <c r="J28" s="29">
        <v>985.59865000000002</v>
      </c>
      <c r="K28" s="29">
        <v>0</v>
      </c>
      <c r="L28" s="29">
        <v>0</v>
      </c>
      <c r="M28" s="29">
        <v>75000</v>
      </c>
      <c r="N28" s="29">
        <v>0</v>
      </c>
      <c r="O28" s="29">
        <v>66834.666949999999</v>
      </c>
      <c r="P28" s="29">
        <v>0</v>
      </c>
      <c r="Q28" s="29">
        <v>0</v>
      </c>
      <c r="R28" s="29">
        <v>901.20859999999993</v>
      </c>
      <c r="S28" s="29">
        <v>4460.3060599999999</v>
      </c>
      <c r="T28" s="29">
        <v>0</v>
      </c>
      <c r="U28" s="29">
        <v>6727.1785099999997</v>
      </c>
      <c r="V28" s="29">
        <v>4711.7115000000003</v>
      </c>
      <c r="W28" s="29">
        <v>0</v>
      </c>
      <c r="X28" s="29">
        <v>2533.4785200000001</v>
      </c>
    </row>
    <row r="29" spans="1:24" x14ac:dyDescent="0.2">
      <c r="A29" s="35" t="s">
        <v>716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12390.720439999999</v>
      </c>
      <c r="I29" s="44">
        <v>2671.8470000000002</v>
      </c>
      <c r="J29" s="44">
        <v>0</v>
      </c>
      <c r="K29" s="44">
        <v>0</v>
      </c>
      <c r="L29" s="44">
        <v>0</v>
      </c>
      <c r="M29" s="44">
        <v>35200</v>
      </c>
      <c r="N29" s="44">
        <v>0</v>
      </c>
      <c r="O29" s="44">
        <v>0</v>
      </c>
      <c r="P29" s="44">
        <v>0</v>
      </c>
      <c r="Q29" s="44">
        <v>0</v>
      </c>
      <c r="R29" s="44">
        <v>5824.8179800000007</v>
      </c>
      <c r="S29" s="44">
        <v>4770.0841100000007</v>
      </c>
      <c r="T29" s="44">
        <v>544.32704000000001</v>
      </c>
      <c r="U29" s="44">
        <v>0</v>
      </c>
      <c r="V29" s="44">
        <v>0</v>
      </c>
      <c r="W29" s="44">
        <v>-12969.105</v>
      </c>
      <c r="X29" s="44">
        <v>4201.3769299999994</v>
      </c>
    </row>
    <row r="30" spans="1:24" x14ac:dyDescent="0.2">
      <c r="A30" s="35" t="s">
        <v>286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825.99770999999998</v>
      </c>
      <c r="I30" s="29">
        <v>1482.5654</v>
      </c>
      <c r="J30" s="29">
        <v>0</v>
      </c>
      <c r="K30" s="29">
        <v>0</v>
      </c>
      <c r="L30" s="29">
        <v>0</v>
      </c>
      <c r="M30" s="29">
        <v>22700.305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375.70835</v>
      </c>
      <c r="T30" s="29">
        <v>0</v>
      </c>
      <c r="U30" s="29">
        <v>17.79325</v>
      </c>
      <c r="V30" s="29">
        <v>0</v>
      </c>
      <c r="W30" s="29">
        <v>-2180.6227599999997</v>
      </c>
      <c r="X30" s="29">
        <v>-8140.71101</v>
      </c>
    </row>
    <row r="31" spans="1:24" x14ac:dyDescent="0.2">
      <c r="A31" s="35" t="s">
        <v>717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9.5331399999999995</v>
      </c>
      <c r="H31" s="29">
        <v>1087.62374</v>
      </c>
      <c r="I31" s="29">
        <v>651.42327999999998</v>
      </c>
      <c r="J31" s="29">
        <v>0</v>
      </c>
      <c r="K31" s="29">
        <v>0</v>
      </c>
      <c r="L31" s="29">
        <v>0</v>
      </c>
      <c r="M31" s="29">
        <v>5700</v>
      </c>
      <c r="N31" s="29">
        <v>0</v>
      </c>
      <c r="O31" s="29">
        <v>13235.987660000001</v>
      </c>
      <c r="P31" s="29">
        <v>0</v>
      </c>
      <c r="Q31" s="29">
        <v>0</v>
      </c>
      <c r="R31" s="29">
        <v>0</v>
      </c>
      <c r="S31" s="29">
        <v>1548.8664699999999</v>
      </c>
      <c r="T31" s="29">
        <v>489.41826000000003</v>
      </c>
      <c r="U31" s="29">
        <v>7.3639999999999999</v>
      </c>
      <c r="V31" s="29">
        <v>0</v>
      </c>
      <c r="W31" s="29">
        <v>-15032.187980000001</v>
      </c>
      <c r="X31" s="29">
        <v>1656.6006</v>
      </c>
    </row>
    <row r="32" spans="1:24" x14ac:dyDescent="0.2">
      <c r="A32" s="35" t="s">
        <v>718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2372.3275800000001</v>
      </c>
      <c r="I32" s="29">
        <v>0</v>
      </c>
      <c r="J32" s="29">
        <v>9.7755299999999998</v>
      </c>
      <c r="K32" s="29">
        <v>0</v>
      </c>
      <c r="L32" s="29">
        <v>0</v>
      </c>
      <c r="M32" s="29">
        <v>20000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54.285789999999999</v>
      </c>
      <c r="T32" s="29">
        <v>0</v>
      </c>
      <c r="U32" s="29">
        <v>0</v>
      </c>
      <c r="V32" s="29">
        <v>51.697949999999999</v>
      </c>
      <c r="W32" s="29">
        <v>-770.85744999999997</v>
      </c>
      <c r="X32" s="29">
        <v>384.18603000000002</v>
      </c>
    </row>
    <row r="33" spans="1:24" x14ac:dyDescent="0.2">
      <c r="A33" s="35" t="s">
        <v>719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39472.679889999999</v>
      </c>
      <c r="I33" s="45">
        <v>4969.5662899999998</v>
      </c>
      <c r="J33" s="45">
        <v>0</v>
      </c>
      <c r="K33" s="45">
        <v>0</v>
      </c>
      <c r="L33" s="45">
        <v>0</v>
      </c>
      <c r="M33" s="45">
        <v>60000</v>
      </c>
      <c r="N33" s="45">
        <v>0</v>
      </c>
      <c r="O33" s="45">
        <v>0</v>
      </c>
      <c r="P33" s="45">
        <v>0</v>
      </c>
      <c r="Q33" s="45">
        <v>0</v>
      </c>
      <c r="R33" s="45">
        <v>198.3989</v>
      </c>
      <c r="S33" s="45">
        <v>10620.48083</v>
      </c>
      <c r="T33" s="45">
        <v>84289.137709999995</v>
      </c>
      <c r="U33" s="45">
        <v>-1487.13627</v>
      </c>
      <c r="V33" s="45">
        <v>0</v>
      </c>
      <c r="W33" s="45">
        <v>0</v>
      </c>
      <c r="X33" s="45">
        <v>17075.742979999992</v>
      </c>
    </row>
    <row r="34" spans="1:24" x14ac:dyDescent="0.2">
      <c r="A34" s="37" t="s">
        <v>720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1600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437.76760999999999</v>
      </c>
      <c r="T34" s="29">
        <v>712.59195</v>
      </c>
      <c r="U34" s="29">
        <v>-29.941050000000001</v>
      </c>
      <c r="V34" s="29">
        <v>0</v>
      </c>
      <c r="W34" s="29">
        <v>0</v>
      </c>
      <c r="X34" s="29">
        <v>353.22012000000001</v>
      </c>
    </row>
    <row r="35" spans="1:24" x14ac:dyDescent="0.2">
      <c r="A35" s="35" t="s">
        <v>721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223.9015</v>
      </c>
      <c r="H35" s="29">
        <v>342.95554000000004</v>
      </c>
      <c r="I35" s="29">
        <v>0</v>
      </c>
      <c r="J35" s="29">
        <v>0</v>
      </c>
      <c r="K35" s="29">
        <v>0</v>
      </c>
      <c r="L35" s="29">
        <v>0</v>
      </c>
      <c r="M35" s="29">
        <v>1500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649.91791000000001</v>
      </c>
      <c r="T35" s="29">
        <v>1037.94246</v>
      </c>
      <c r="U35" s="29">
        <v>0</v>
      </c>
      <c r="V35" s="29">
        <v>0</v>
      </c>
      <c r="W35" s="29">
        <v>-1882.17869</v>
      </c>
      <c r="X35" s="29">
        <v>-8.2437000000000005</v>
      </c>
    </row>
    <row r="36" spans="1:24" x14ac:dyDescent="0.2">
      <c r="A36" s="35" t="s">
        <v>722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40000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301.27163000000002</v>
      </c>
      <c r="T36" s="29">
        <v>0</v>
      </c>
      <c r="U36" s="29">
        <v>0</v>
      </c>
      <c r="V36" s="29">
        <v>0</v>
      </c>
      <c r="W36" s="29">
        <v>-7884.6156700000001</v>
      </c>
      <c r="X36" s="29">
        <v>-16220.963699999998</v>
      </c>
    </row>
    <row r="37" spans="1:24" x14ac:dyDescent="0.2">
      <c r="A37" s="35" t="s">
        <v>2500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2500</v>
      </c>
      <c r="N37" s="29">
        <v>-427.5</v>
      </c>
      <c r="O37" s="29">
        <v>7660.1149999999998</v>
      </c>
      <c r="P37" s="29">
        <v>0</v>
      </c>
      <c r="Q37" s="29">
        <v>0</v>
      </c>
      <c r="R37" s="29">
        <v>0</v>
      </c>
      <c r="S37" s="29">
        <v>561.11400000000003</v>
      </c>
      <c r="T37" s="29">
        <v>3619.63</v>
      </c>
      <c r="U37" s="29">
        <v>0</v>
      </c>
      <c r="V37" s="29">
        <v>0</v>
      </c>
      <c r="W37" s="29">
        <v>-11319.421</v>
      </c>
      <c r="X37" s="29">
        <v>-1125.1569999999999</v>
      </c>
    </row>
    <row r="38" spans="1:24" x14ac:dyDescent="0.2">
      <c r="A38" s="36" t="s">
        <v>2501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3313.1791600000001</v>
      </c>
      <c r="H38" s="29">
        <v>5518.8075599999993</v>
      </c>
      <c r="I38" s="29">
        <v>1959.91572</v>
      </c>
      <c r="J38" s="29">
        <v>5083.4896100000005</v>
      </c>
      <c r="K38" s="29">
        <v>0</v>
      </c>
      <c r="L38" s="29">
        <v>0</v>
      </c>
      <c r="M38" s="29">
        <v>15000</v>
      </c>
      <c r="N38" s="29">
        <v>0</v>
      </c>
      <c r="O38" s="29">
        <v>15503.92642</v>
      </c>
      <c r="P38" s="29">
        <v>0</v>
      </c>
      <c r="Q38" s="29">
        <v>1077.0205000000001</v>
      </c>
      <c r="R38" s="29">
        <v>0</v>
      </c>
      <c r="S38" s="29">
        <v>1735.96469</v>
      </c>
      <c r="T38" s="29">
        <v>535.51158999999996</v>
      </c>
      <c r="U38" s="29">
        <v>64.239999999999995</v>
      </c>
      <c r="V38" s="29">
        <v>0</v>
      </c>
      <c r="W38" s="29">
        <v>-6464.9731900000006</v>
      </c>
      <c r="X38" s="29">
        <v>-13324.470229999997</v>
      </c>
    </row>
    <row r="39" spans="1:24" x14ac:dyDescent="0.2">
      <c r="A39" s="35" t="s">
        <v>2502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6908.9574199999997</v>
      </c>
      <c r="I39" s="44">
        <v>433.79149000000001</v>
      </c>
      <c r="J39" s="44">
        <v>0</v>
      </c>
      <c r="K39" s="44">
        <v>0</v>
      </c>
      <c r="L39" s="44">
        <v>0</v>
      </c>
      <c r="M39" s="44">
        <v>30000</v>
      </c>
      <c r="N39" s="44">
        <v>0</v>
      </c>
      <c r="O39" s="44">
        <v>229.17467000000002</v>
      </c>
      <c r="P39" s="44">
        <v>0</v>
      </c>
      <c r="Q39" s="44">
        <v>0</v>
      </c>
      <c r="R39" s="44">
        <v>-0.31483999999999995</v>
      </c>
      <c r="S39" s="44">
        <v>136.26978</v>
      </c>
      <c r="T39" s="44">
        <v>0</v>
      </c>
      <c r="U39" s="44">
        <v>0</v>
      </c>
      <c r="V39" s="44">
        <v>0</v>
      </c>
      <c r="W39" s="44">
        <v>-13038.88819</v>
      </c>
      <c r="X39" s="44">
        <v>3713.6559399999901</v>
      </c>
    </row>
    <row r="40" spans="1:24" x14ac:dyDescent="0.2">
      <c r="A40" s="35" t="s">
        <v>2503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1294.4212</v>
      </c>
      <c r="I40" s="29">
        <v>0</v>
      </c>
      <c r="J40" s="29">
        <v>0</v>
      </c>
      <c r="K40" s="29">
        <v>0</v>
      </c>
      <c r="L40" s="29">
        <v>0</v>
      </c>
      <c r="M40" s="29">
        <v>8000</v>
      </c>
      <c r="N40" s="29">
        <v>0</v>
      </c>
      <c r="O40" s="29">
        <v>1234.8438700000002</v>
      </c>
      <c r="P40" s="29">
        <v>0</v>
      </c>
      <c r="Q40" s="29">
        <v>0</v>
      </c>
      <c r="R40" s="29">
        <v>0</v>
      </c>
      <c r="S40" s="29">
        <v>68.172690000000003</v>
      </c>
      <c r="T40" s="29">
        <v>42.749650000000003</v>
      </c>
      <c r="U40" s="29">
        <v>-18.725919999999999</v>
      </c>
      <c r="V40" s="29">
        <v>0</v>
      </c>
      <c r="W40" s="29">
        <v>-4134.8485300000002</v>
      </c>
      <c r="X40" s="29">
        <v>-1006.67889</v>
      </c>
    </row>
    <row r="41" spans="1:24" x14ac:dyDescent="0.2">
      <c r="A41" s="35" t="s">
        <v>2504</v>
      </c>
      <c r="B41" s="29">
        <v>0</v>
      </c>
      <c r="C41" s="29">
        <v>0</v>
      </c>
      <c r="D41" s="29">
        <v>0</v>
      </c>
      <c r="E41" s="29">
        <v>5.0099999999999997E-3</v>
      </c>
      <c r="F41" s="29">
        <v>18.666360000000001</v>
      </c>
      <c r="G41" s="29">
        <v>0</v>
      </c>
      <c r="H41" s="29">
        <v>1981.57159</v>
      </c>
      <c r="I41" s="29">
        <v>252.54</v>
      </c>
      <c r="J41" s="29">
        <v>0</v>
      </c>
      <c r="K41" s="29">
        <v>0</v>
      </c>
      <c r="L41" s="29">
        <v>0</v>
      </c>
      <c r="M41" s="29">
        <v>3916.3789400000001</v>
      </c>
      <c r="N41" s="29">
        <v>0</v>
      </c>
      <c r="O41" s="29">
        <v>44647.903539999999</v>
      </c>
      <c r="P41" s="29">
        <v>0</v>
      </c>
      <c r="Q41" s="29">
        <v>0</v>
      </c>
      <c r="R41" s="29">
        <v>0</v>
      </c>
      <c r="S41" s="29">
        <v>1163.6891900000001</v>
      </c>
      <c r="T41" s="29">
        <v>2175.7710099999999</v>
      </c>
      <c r="U41" s="29">
        <v>0</v>
      </c>
      <c r="V41" s="29">
        <v>15.50625</v>
      </c>
      <c r="W41" s="29">
        <v>-44991.52493</v>
      </c>
      <c r="X41" s="29">
        <v>-878.12076000000002</v>
      </c>
    </row>
    <row r="42" spans="1:24" x14ac:dyDescent="0.2">
      <c r="A42" s="35" t="s">
        <v>2505</v>
      </c>
      <c r="B42" s="29">
        <v>0</v>
      </c>
      <c r="C42" s="29">
        <v>9.3289599999999986</v>
      </c>
      <c r="D42" s="29">
        <v>0</v>
      </c>
      <c r="E42" s="29">
        <v>31.187950000000001</v>
      </c>
      <c r="F42" s="29">
        <v>202.55463</v>
      </c>
      <c r="G42" s="29">
        <v>0</v>
      </c>
      <c r="H42" s="29">
        <v>3459.1124899999991</v>
      </c>
      <c r="I42" s="29">
        <v>37.712690000000002</v>
      </c>
      <c r="J42" s="29">
        <v>0</v>
      </c>
      <c r="K42" s="29">
        <v>0</v>
      </c>
      <c r="L42" s="29">
        <v>0</v>
      </c>
      <c r="M42" s="29">
        <v>11710</v>
      </c>
      <c r="N42" s="29">
        <v>-500</v>
      </c>
      <c r="O42" s="29">
        <v>0</v>
      </c>
      <c r="P42" s="29">
        <v>0</v>
      </c>
      <c r="Q42" s="29">
        <v>0</v>
      </c>
      <c r="R42" s="29">
        <v>0</v>
      </c>
      <c r="S42" s="29">
        <v>27.406279999999999</v>
      </c>
      <c r="T42" s="29">
        <v>370.58539000000002</v>
      </c>
      <c r="U42" s="29">
        <v>0</v>
      </c>
      <c r="V42" s="29">
        <v>0</v>
      </c>
      <c r="W42" s="29">
        <v>-11592.70602</v>
      </c>
      <c r="X42" s="29">
        <v>3076.9700499999999</v>
      </c>
    </row>
    <row r="43" spans="1:24" x14ac:dyDescent="0.2">
      <c r="A43" s="35" t="s">
        <v>2506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15171.395869999998</v>
      </c>
      <c r="I43" s="29">
        <v>2519.3631299999997</v>
      </c>
      <c r="J43" s="29">
        <v>0</v>
      </c>
      <c r="K43" s="29">
        <v>0</v>
      </c>
      <c r="L43" s="29">
        <v>0</v>
      </c>
      <c r="M43" s="29">
        <v>350000</v>
      </c>
      <c r="N43" s="29">
        <v>0</v>
      </c>
      <c r="O43" s="29">
        <v>25643.36995</v>
      </c>
      <c r="P43" s="29">
        <v>0</v>
      </c>
      <c r="Q43" s="29">
        <v>0</v>
      </c>
      <c r="R43" s="29">
        <v>0</v>
      </c>
      <c r="S43" s="29">
        <v>43767.564290000002</v>
      </c>
      <c r="T43" s="29">
        <v>18527.44371</v>
      </c>
      <c r="U43" s="29">
        <v>2006.2564399999999</v>
      </c>
      <c r="V43" s="29">
        <v>0</v>
      </c>
      <c r="W43" s="29">
        <v>9122.3524499999985</v>
      </c>
      <c r="X43" s="29">
        <v>50532.621749999998</v>
      </c>
    </row>
    <row r="44" spans="1:24" x14ac:dyDescent="0.2">
      <c r="A44" s="35" t="s">
        <v>1290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20594.31971</v>
      </c>
      <c r="I44" s="45">
        <v>9531.2581999999984</v>
      </c>
      <c r="J44" s="45">
        <v>0</v>
      </c>
      <c r="K44" s="45">
        <v>0</v>
      </c>
      <c r="L44" s="45">
        <v>0</v>
      </c>
      <c r="M44" s="45">
        <v>80000</v>
      </c>
      <c r="N44" s="45">
        <v>0</v>
      </c>
      <c r="O44" s="45">
        <v>118495.35223999999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-2173.5923599999996</v>
      </c>
      <c r="V44" s="45">
        <v>0</v>
      </c>
      <c r="W44" s="45">
        <v>-12673.95075</v>
      </c>
      <c r="X44" s="45">
        <v>19463.853910000005</v>
      </c>
    </row>
    <row r="45" spans="1:24" x14ac:dyDescent="0.2">
      <c r="A45" s="38" t="s">
        <v>289</v>
      </c>
      <c r="B45" s="28">
        <v>1007.0319499999999</v>
      </c>
      <c r="C45" s="28">
        <v>9.3289599999999986</v>
      </c>
      <c r="D45" s="28">
        <v>0</v>
      </c>
      <c r="E45" s="28">
        <v>31.192959999999999</v>
      </c>
      <c r="F45" s="28">
        <v>361.13740999999999</v>
      </c>
      <c r="G45" s="28">
        <v>15297.859839999999</v>
      </c>
      <c r="H45" s="28">
        <v>430786.87375000003</v>
      </c>
      <c r="I45" s="28">
        <v>62901.476889999998</v>
      </c>
      <c r="J45" s="28">
        <v>6078.8637900000003</v>
      </c>
      <c r="K45" s="28">
        <v>0</v>
      </c>
      <c r="L45" s="28">
        <v>785.47280000000001</v>
      </c>
      <c r="M45" s="28">
        <v>1872607.9634400001</v>
      </c>
      <c r="N45" s="28">
        <v>-1149.1307199999999</v>
      </c>
      <c r="O45" s="28">
        <v>535429.92119000002</v>
      </c>
      <c r="P45" s="28">
        <v>83.039460000000005</v>
      </c>
      <c r="Q45" s="28">
        <v>1227.0282099999999</v>
      </c>
      <c r="R45" s="28">
        <v>11351.292230000001</v>
      </c>
      <c r="S45" s="28">
        <v>201200.23862000002</v>
      </c>
      <c r="T45" s="28">
        <v>505421.19368999987</v>
      </c>
      <c r="U45" s="28">
        <v>1103506.7364803418</v>
      </c>
      <c r="V45" s="28">
        <v>7137.033840000001</v>
      </c>
      <c r="W45" s="28">
        <v>-279867.65792392445</v>
      </c>
      <c r="X45" s="28">
        <v>141311.51270000028</v>
      </c>
    </row>
    <row r="46" spans="1:24" x14ac:dyDescent="0.2">
      <c r="A46" s="35" t="s">
        <v>2507</v>
      </c>
      <c r="B46" s="44">
        <v>0</v>
      </c>
      <c r="C46" s="44">
        <v>0</v>
      </c>
      <c r="D46" s="44">
        <v>0</v>
      </c>
      <c r="E46" s="44">
        <v>4996.076</v>
      </c>
      <c r="F46" s="44">
        <v>0</v>
      </c>
      <c r="G46" s="44">
        <v>34591.053340000006</v>
      </c>
      <c r="H46" s="44">
        <v>0</v>
      </c>
      <c r="I46" s="44">
        <v>906.73299999999995</v>
      </c>
      <c r="J46" s="44">
        <v>0</v>
      </c>
      <c r="K46" s="44">
        <v>0</v>
      </c>
      <c r="L46" s="44">
        <v>0</v>
      </c>
      <c r="M46" s="44">
        <v>30000</v>
      </c>
      <c r="N46" s="44">
        <v>-140.78982999999999</v>
      </c>
      <c r="O46" s="44">
        <v>21080.244260000003</v>
      </c>
      <c r="P46" s="44">
        <v>0</v>
      </c>
      <c r="Q46" s="44">
        <v>0</v>
      </c>
      <c r="R46" s="44">
        <v>0</v>
      </c>
      <c r="S46" s="44">
        <v>24.85453</v>
      </c>
      <c r="T46" s="44">
        <v>66.007469999999998</v>
      </c>
      <c r="U46" s="44">
        <v>0</v>
      </c>
      <c r="V46" s="44">
        <v>0</v>
      </c>
      <c r="W46" s="44">
        <v>-37811.922500000001</v>
      </c>
      <c r="X46" s="44">
        <v>-25514.729289999999</v>
      </c>
    </row>
    <row r="47" spans="1:24" x14ac:dyDescent="0.2">
      <c r="A47" s="35" t="s">
        <v>2508</v>
      </c>
      <c r="B47" s="29">
        <v>0</v>
      </c>
      <c r="C47" s="29">
        <v>0</v>
      </c>
      <c r="D47" s="29">
        <v>402449.00468000001</v>
      </c>
      <c r="E47" s="29">
        <v>0</v>
      </c>
      <c r="F47" s="29">
        <v>0</v>
      </c>
      <c r="G47" s="29">
        <v>47902.46789</v>
      </c>
      <c r="H47" s="29">
        <v>155.14285000000001</v>
      </c>
      <c r="I47" s="29">
        <v>1683.4405400000001</v>
      </c>
      <c r="J47" s="29">
        <v>38.080500000000001</v>
      </c>
      <c r="K47" s="29">
        <v>0</v>
      </c>
      <c r="L47" s="29">
        <v>0</v>
      </c>
      <c r="M47" s="29">
        <v>20000</v>
      </c>
      <c r="N47" s="29">
        <v>0</v>
      </c>
      <c r="O47" s="29">
        <v>16192.7829</v>
      </c>
      <c r="P47" s="29">
        <v>0</v>
      </c>
      <c r="Q47" s="29">
        <v>160.34155999999999</v>
      </c>
      <c r="R47" s="29">
        <v>263.85709000000003</v>
      </c>
      <c r="S47" s="29">
        <v>0</v>
      </c>
      <c r="T47" s="29">
        <v>0</v>
      </c>
      <c r="U47" s="29">
        <v>45.314579999999999</v>
      </c>
      <c r="V47" s="29">
        <v>0</v>
      </c>
      <c r="W47" s="29">
        <v>0</v>
      </c>
      <c r="X47" s="29">
        <v>5699.0807599999998</v>
      </c>
    </row>
    <row r="48" spans="1:24" x14ac:dyDescent="0.2">
      <c r="A48" s="35" t="s">
        <v>2509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2400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2315.2910000000002</v>
      </c>
      <c r="T48" s="29">
        <v>776.92</v>
      </c>
      <c r="U48" s="29">
        <v>0</v>
      </c>
      <c r="V48" s="29">
        <v>0</v>
      </c>
      <c r="W48" s="29">
        <v>-567.57000000000005</v>
      </c>
      <c r="X48" s="29">
        <v>12951.191000000001</v>
      </c>
    </row>
    <row r="49" spans="1:24" x14ac:dyDescent="0.2">
      <c r="A49" s="35" t="s">
        <v>2510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4524.7</v>
      </c>
      <c r="J49" s="29">
        <v>0</v>
      </c>
      <c r="K49" s="29">
        <v>0</v>
      </c>
      <c r="L49" s="29">
        <v>0</v>
      </c>
      <c r="M49" s="29">
        <v>175000</v>
      </c>
      <c r="N49" s="29">
        <v>0</v>
      </c>
      <c r="O49" s="29">
        <v>0</v>
      </c>
      <c r="P49" s="29">
        <v>0</v>
      </c>
      <c r="Q49" s="29">
        <v>125.91028</v>
      </c>
      <c r="R49" s="29">
        <v>0</v>
      </c>
      <c r="S49" s="29">
        <v>34696.300080000001</v>
      </c>
      <c r="T49" s="29">
        <v>56029.812890000001</v>
      </c>
      <c r="U49" s="29">
        <v>30503.14344</v>
      </c>
      <c r="V49" s="29">
        <v>0</v>
      </c>
      <c r="W49" s="29">
        <v>0</v>
      </c>
      <c r="X49" s="29">
        <v>25285.434309999997</v>
      </c>
    </row>
    <row r="50" spans="1:24" x14ac:dyDescent="0.2">
      <c r="A50" s="35" t="s">
        <v>2511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20000</v>
      </c>
      <c r="N50" s="45">
        <v>0</v>
      </c>
      <c r="O50" s="45">
        <v>8076.3311399999993</v>
      </c>
      <c r="P50" s="45">
        <v>0</v>
      </c>
      <c r="Q50" s="45">
        <v>0</v>
      </c>
      <c r="R50" s="45">
        <v>0</v>
      </c>
      <c r="S50" s="45">
        <v>418.35277000000002</v>
      </c>
      <c r="T50" s="45">
        <v>1621.2396299999998</v>
      </c>
      <c r="U50" s="45">
        <v>0</v>
      </c>
      <c r="V50" s="45">
        <v>0</v>
      </c>
      <c r="W50" s="45">
        <v>-13991.095369999999</v>
      </c>
      <c r="X50" s="45">
        <v>-6209.1103499999999</v>
      </c>
    </row>
    <row r="51" spans="1:24" x14ac:dyDescent="0.2">
      <c r="A51" s="37" t="s">
        <v>2512</v>
      </c>
      <c r="B51" s="29">
        <v>14.318630000000001</v>
      </c>
      <c r="C51" s="29">
        <v>0</v>
      </c>
      <c r="D51" s="29">
        <v>293129.08064</v>
      </c>
      <c r="E51" s="29">
        <v>0</v>
      </c>
      <c r="F51" s="29">
        <v>0</v>
      </c>
      <c r="G51" s="29">
        <v>475698.56135000003</v>
      </c>
      <c r="H51" s="29">
        <v>0</v>
      </c>
      <c r="I51" s="29">
        <v>6481.9870300000002</v>
      </c>
      <c r="J51" s="29">
        <v>0</v>
      </c>
      <c r="K51" s="29">
        <v>0</v>
      </c>
      <c r="L51" s="29">
        <v>0</v>
      </c>
      <c r="M51" s="29">
        <v>82320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0.74682999999999999</v>
      </c>
      <c r="T51" s="29">
        <v>11.49408</v>
      </c>
      <c r="U51" s="29">
        <v>1806.7159899999999</v>
      </c>
      <c r="V51" s="29">
        <v>0</v>
      </c>
      <c r="W51" s="29">
        <v>-1835.13564</v>
      </c>
      <c r="X51" s="29">
        <v>-23033.921750000001</v>
      </c>
    </row>
    <row r="52" spans="1:24" x14ac:dyDescent="0.2">
      <c r="A52" s="35" t="s">
        <v>2513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229788.52815</v>
      </c>
      <c r="H52" s="29">
        <v>9510.0184800000006</v>
      </c>
      <c r="I52" s="29">
        <v>1523.72956</v>
      </c>
      <c r="J52" s="29">
        <v>0</v>
      </c>
      <c r="K52" s="29">
        <v>0</v>
      </c>
      <c r="L52" s="29">
        <v>0</v>
      </c>
      <c r="M52" s="29">
        <v>23370</v>
      </c>
      <c r="N52" s="29">
        <v>0</v>
      </c>
      <c r="O52" s="29">
        <v>2.7537600000000002</v>
      </c>
      <c r="P52" s="29">
        <v>0</v>
      </c>
      <c r="Q52" s="29">
        <v>0</v>
      </c>
      <c r="R52" s="29">
        <v>0</v>
      </c>
      <c r="S52" s="29">
        <v>4674.3351600000005</v>
      </c>
      <c r="T52" s="29">
        <v>0</v>
      </c>
      <c r="U52" s="29">
        <v>945.04935</v>
      </c>
      <c r="V52" s="29">
        <v>0</v>
      </c>
      <c r="W52" s="29">
        <v>82.24051</v>
      </c>
      <c r="X52" s="29">
        <v>10318.7572</v>
      </c>
    </row>
    <row r="53" spans="1:24" x14ac:dyDescent="0.2">
      <c r="A53" s="371" t="s">
        <v>287</v>
      </c>
      <c r="B53" s="29">
        <v>0</v>
      </c>
      <c r="C53" s="29">
        <v>0</v>
      </c>
      <c r="D53" s="29">
        <v>168048.27502</v>
      </c>
      <c r="E53" s="29">
        <v>0</v>
      </c>
      <c r="F53" s="29">
        <v>0</v>
      </c>
      <c r="G53" s="29">
        <v>139749.65299999999</v>
      </c>
      <c r="H53" s="29">
        <v>273.42700000000002</v>
      </c>
      <c r="I53" s="29">
        <v>1534.64203</v>
      </c>
      <c r="J53" s="29">
        <v>0</v>
      </c>
      <c r="K53" s="29">
        <v>0</v>
      </c>
      <c r="L53" s="29">
        <v>0</v>
      </c>
      <c r="M53" s="29">
        <v>50000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8422.1286600000003</v>
      </c>
      <c r="T53" s="29">
        <v>10196.3498</v>
      </c>
      <c r="U53" s="29">
        <v>87.039199999999994</v>
      </c>
      <c r="V53" s="29">
        <v>0</v>
      </c>
      <c r="W53" s="29">
        <v>0</v>
      </c>
      <c r="X53" s="29">
        <v>34566.067590000006</v>
      </c>
    </row>
    <row r="54" spans="1:24" x14ac:dyDescent="0.2">
      <c r="A54" s="35" t="s">
        <v>2514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11114.038940000002</v>
      </c>
      <c r="H54" s="29">
        <v>0</v>
      </c>
      <c r="I54" s="29">
        <v>157.78630999999999</v>
      </c>
      <c r="J54" s="29">
        <v>0</v>
      </c>
      <c r="K54" s="29">
        <v>0</v>
      </c>
      <c r="L54" s="29">
        <v>0</v>
      </c>
      <c r="M54" s="29">
        <v>7000</v>
      </c>
      <c r="N54" s="29">
        <v>0</v>
      </c>
      <c r="O54" s="29">
        <v>4915.7592500000001</v>
      </c>
      <c r="P54" s="29">
        <v>0</v>
      </c>
      <c r="Q54" s="29">
        <v>0</v>
      </c>
      <c r="R54" s="29">
        <v>0</v>
      </c>
      <c r="S54" s="29">
        <v>2388.03611</v>
      </c>
      <c r="T54" s="29">
        <v>5795.5096800000001</v>
      </c>
      <c r="U54" s="29">
        <v>-202.17443</v>
      </c>
      <c r="V54" s="29">
        <v>0</v>
      </c>
      <c r="W54" s="29">
        <v>-4048.05143</v>
      </c>
      <c r="X54" s="29">
        <v>11255.602010000001</v>
      </c>
    </row>
    <row r="55" spans="1:24" x14ac:dyDescent="0.2">
      <c r="A55" s="36" t="s">
        <v>2515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28077.225600000002</v>
      </c>
      <c r="H55" s="29">
        <v>0</v>
      </c>
      <c r="I55" s="29">
        <v>193.39279999999999</v>
      </c>
      <c r="J55" s="29">
        <v>0</v>
      </c>
      <c r="K55" s="29">
        <v>0</v>
      </c>
      <c r="L55" s="29">
        <v>0</v>
      </c>
      <c r="M55" s="29">
        <v>15095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584.11109999999996</v>
      </c>
      <c r="T55" s="29">
        <v>2.1169799999999999</v>
      </c>
      <c r="U55" s="29">
        <v>0</v>
      </c>
      <c r="V55" s="29">
        <v>0</v>
      </c>
      <c r="W55" s="29">
        <v>-952.91660999999999</v>
      </c>
      <c r="X55" s="29">
        <v>1112.8226000000002</v>
      </c>
    </row>
    <row r="56" spans="1:24" x14ac:dyDescent="0.2">
      <c r="A56" s="35" t="s">
        <v>288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59252.670340000004</v>
      </c>
      <c r="H56" s="44">
        <v>327.99923999999999</v>
      </c>
      <c r="I56" s="44">
        <v>791.02261999999996</v>
      </c>
      <c r="J56" s="44">
        <v>0</v>
      </c>
      <c r="K56" s="44">
        <v>0</v>
      </c>
      <c r="L56" s="44">
        <v>0</v>
      </c>
      <c r="M56" s="44">
        <v>35000</v>
      </c>
      <c r="N56" s="44">
        <v>0</v>
      </c>
      <c r="O56" s="44">
        <v>4480.9218200000005</v>
      </c>
      <c r="P56" s="44">
        <v>0</v>
      </c>
      <c r="Q56" s="44">
        <v>0</v>
      </c>
      <c r="R56" s="44">
        <v>0</v>
      </c>
      <c r="S56" s="44">
        <v>521.61065999999994</v>
      </c>
      <c r="T56" s="44">
        <v>0</v>
      </c>
      <c r="U56" s="44">
        <v>71.183000000000007</v>
      </c>
      <c r="V56" s="44">
        <v>0</v>
      </c>
      <c r="W56" s="44">
        <v>-5093.8049800000008</v>
      </c>
      <c r="X56" s="44">
        <v>-4477.7340800000002</v>
      </c>
    </row>
    <row r="57" spans="1:24" x14ac:dyDescent="0.2">
      <c r="A57" s="35" t="s">
        <v>2516</v>
      </c>
      <c r="B57" s="29">
        <v>0</v>
      </c>
      <c r="C57" s="29">
        <v>0</v>
      </c>
      <c r="D57" s="29">
        <v>83153.487240000599</v>
      </c>
      <c r="E57" s="29">
        <v>0</v>
      </c>
      <c r="F57" s="29">
        <v>0</v>
      </c>
      <c r="G57" s="29">
        <v>35163.193690000015</v>
      </c>
      <c r="H57" s="29">
        <v>0</v>
      </c>
      <c r="I57" s="29">
        <v>889.36991</v>
      </c>
      <c r="J57" s="29">
        <v>0</v>
      </c>
      <c r="K57" s="29">
        <v>0</v>
      </c>
      <c r="L57" s="29">
        <v>0</v>
      </c>
      <c r="M57" s="29">
        <v>26700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224.90648000000002</v>
      </c>
      <c r="T57" s="29">
        <v>0</v>
      </c>
      <c r="U57" s="29">
        <v>-111.72141999999999</v>
      </c>
      <c r="V57" s="29">
        <v>0</v>
      </c>
      <c r="W57" s="29">
        <v>-12335.905870000001</v>
      </c>
      <c r="X57" s="29">
        <v>-7495.6182299989014</v>
      </c>
    </row>
    <row r="58" spans="1:24" x14ac:dyDescent="0.2">
      <c r="A58" s="35" t="s">
        <v>2517</v>
      </c>
      <c r="B58" s="29">
        <v>121.89207</v>
      </c>
      <c r="C58" s="29">
        <v>0</v>
      </c>
      <c r="D58" s="29">
        <v>0</v>
      </c>
      <c r="E58" s="29">
        <v>0</v>
      </c>
      <c r="F58" s="29">
        <v>0</v>
      </c>
      <c r="G58" s="29">
        <v>67586.901400000002</v>
      </c>
      <c r="H58" s="29">
        <v>0</v>
      </c>
      <c r="I58" s="29">
        <v>1439.7398899999998</v>
      </c>
      <c r="J58" s="29">
        <v>0</v>
      </c>
      <c r="K58" s="29">
        <v>0</v>
      </c>
      <c r="L58" s="29">
        <v>0</v>
      </c>
      <c r="M58" s="29">
        <v>50000</v>
      </c>
      <c r="N58" s="29">
        <v>0</v>
      </c>
      <c r="O58" s="29">
        <v>3084.4450400000001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450.93554</v>
      </c>
      <c r="V58" s="29">
        <v>0</v>
      </c>
      <c r="W58" s="29">
        <v>-24517.407890000002</v>
      </c>
      <c r="X58" s="29">
        <v>19797.831039999997</v>
      </c>
    </row>
    <row r="59" spans="1:24" x14ac:dyDescent="0.2">
      <c r="A59" s="35" t="s">
        <v>2518</v>
      </c>
      <c r="B59" s="29">
        <v>0</v>
      </c>
      <c r="C59" s="29">
        <v>0</v>
      </c>
      <c r="D59" s="29">
        <v>0</v>
      </c>
      <c r="E59" s="29">
        <v>0</v>
      </c>
      <c r="F59" s="29">
        <v>80.018389999999997</v>
      </c>
      <c r="G59" s="29">
        <v>125371.23374</v>
      </c>
      <c r="H59" s="29">
        <v>0</v>
      </c>
      <c r="I59" s="29">
        <v>322.08211999999997</v>
      </c>
      <c r="J59" s="29">
        <v>0</v>
      </c>
      <c r="K59" s="29">
        <v>0</v>
      </c>
      <c r="L59" s="29">
        <v>0</v>
      </c>
      <c r="M59" s="29">
        <v>10000</v>
      </c>
      <c r="N59" s="29">
        <v>0</v>
      </c>
      <c r="O59" s="29">
        <v>1297.9116299999998</v>
      </c>
      <c r="P59" s="29">
        <v>0</v>
      </c>
      <c r="Q59" s="29">
        <v>0</v>
      </c>
      <c r="R59" s="29">
        <v>0</v>
      </c>
      <c r="S59" s="29">
        <v>2678.9035199999998</v>
      </c>
      <c r="T59" s="29">
        <v>5548.7224699999997</v>
      </c>
      <c r="U59" s="29">
        <v>-97.926649999999995</v>
      </c>
      <c r="V59" s="29">
        <v>0</v>
      </c>
      <c r="W59" s="29">
        <v>0</v>
      </c>
      <c r="X59" s="29">
        <v>2096.67301</v>
      </c>
    </row>
    <row r="60" spans="1:24" x14ac:dyDescent="0.2">
      <c r="A60" s="35" t="s">
        <v>2519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451.79833000000002</v>
      </c>
      <c r="H60" s="45">
        <v>0</v>
      </c>
      <c r="I60" s="45">
        <v>18.32451</v>
      </c>
      <c r="J60" s="45">
        <v>0</v>
      </c>
      <c r="K60" s="45">
        <v>0</v>
      </c>
      <c r="L60" s="45">
        <v>0</v>
      </c>
      <c r="M60" s="45">
        <v>3185.7</v>
      </c>
      <c r="N60" s="45">
        <v>0</v>
      </c>
      <c r="O60" s="45">
        <v>7378.3580700000002</v>
      </c>
      <c r="P60" s="45">
        <v>0</v>
      </c>
      <c r="Q60" s="45">
        <v>0</v>
      </c>
      <c r="R60" s="45">
        <v>0</v>
      </c>
      <c r="S60" s="45">
        <v>270.81626</v>
      </c>
      <c r="T60" s="45">
        <v>466.81658000000004</v>
      </c>
      <c r="U60" s="45">
        <v>0</v>
      </c>
      <c r="V60" s="45">
        <v>0</v>
      </c>
      <c r="W60" s="45">
        <v>-7615.1769899999999</v>
      </c>
      <c r="X60" s="45">
        <v>-974.65665000000001</v>
      </c>
    </row>
    <row r="61" spans="1:24" x14ac:dyDescent="0.2">
      <c r="A61" s="37" t="s">
        <v>2520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19218.594399999998</v>
      </c>
      <c r="H61" s="29">
        <v>0</v>
      </c>
      <c r="I61" s="29">
        <v>233.36551</v>
      </c>
      <c r="J61" s="29">
        <v>0</v>
      </c>
      <c r="K61" s="29">
        <v>0</v>
      </c>
      <c r="L61" s="29">
        <v>0</v>
      </c>
      <c r="M61" s="29">
        <v>5300</v>
      </c>
      <c r="N61" s="29">
        <v>0</v>
      </c>
      <c r="O61" s="29">
        <v>168.80403000000001</v>
      </c>
      <c r="P61" s="29">
        <v>0</v>
      </c>
      <c r="Q61" s="29">
        <v>0</v>
      </c>
      <c r="R61" s="29">
        <v>0</v>
      </c>
      <c r="S61" s="29">
        <v>231.95364999999998</v>
      </c>
      <c r="T61" s="29">
        <v>749.93939</v>
      </c>
      <c r="U61" s="29">
        <v>35.547110000000004</v>
      </c>
      <c r="V61" s="29">
        <v>0</v>
      </c>
      <c r="W61" s="29">
        <v>83.292779999999993</v>
      </c>
      <c r="X61" s="29">
        <v>246.21513000000002</v>
      </c>
    </row>
    <row r="62" spans="1:24" x14ac:dyDescent="0.2">
      <c r="A62" s="35" t="s">
        <v>2521</v>
      </c>
      <c r="B62" s="29">
        <v>0</v>
      </c>
      <c r="C62" s="29">
        <v>0</v>
      </c>
      <c r="D62" s="29">
        <v>160178.96752000001</v>
      </c>
      <c r="E62" s="29">
        <v>0</v>
      </c>
      <c r="F62" s="29">
        <v>0</v>
      </c>
      <c r="G62" s="29">
        <v>378030.56083999999</v>
      </c>
      <c r="H62" s="29">
        <v>0</v>
      </c>
      <c r="I62" s="29">
        <v>3891.3854300000003</v>
      </c>
      <c r="J62" s="29">
        <v>0</v>
      </c>
      <c r="K62" s="29">
        <v>0</v>
      </c>
      <c r="L62" s="29">
        <v>0</v>
      </c>
      <c r="M62" s="29">
        <v>20000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7136.1057599999995</v>
      </c>
      <c r="T62" s="29">
        <v>43683.911240000001</v>
      </c>
      <c r="U62" s="29">
        <v>-1327.5409399999999</v>
      </c>
      <c r="V62" s="29">
        <v>0</v>
      </c>
      <c r="W62" s="29">
        <v>0</v>
      </c>
      <c r="X62" s="29">
        <v>14012.104188198588</v>
      </c>
    </row>
    <row r="63" spans="1:24" x14ac:dyDescent="0.2">
      <c r="A63" s="35" t="s">
        <v>2522</v>
      </c>
      <c r="B63" s="29">
        <v>0</v>
      </c>
      <c r="C63" s="29">
        <v>0</v>
      </c>
      <c r="D63" s="29">
        <v>170024.764</v>
      </c>
      <c r="E63" s="29">
        <v>0</v>
      </c>
      <c r="F63" s="29">
        <v>81.531000000000006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40000</v>
      </c>
      <c r="N63" s="29">
        <v>0</v>
      </c>
      <c r="O63" s="29">
        <v>1159.7719999999999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-17146.378000000001</v>
      </c>
      <c r="X63" s="29">
        <v>-4298.9620000000004</v>
      </c>
    </row>
    <row r="64" spans="1:24" x14ac:dyDescent="0.2">
      <c r="A64" s="35" t="s">
        <v>2523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500</v>
      </c>
      <c r="N64" s="29">
        <v>0</v>
      </c>
      <c r="O64" s="29">
        <v>8429.2041199999985</v>
      </c>
      <c r="P64" s="29">
        <v>0</v>
      </c>
      <c r="Q64" s="29">
        <v>0</v>
      </c>
      <c r="R64" s="29">
        <v>0</v>
      </c>
      <c r="S64" s="29">
        <v>234.37456</v>
      </c>
      <c r="T64" s="29">
        <v>2675.2378799999997</v>
      </c>
      <c r="U64" s="29">
        <v>0</v>
      </c>
      <c r="V64" s="29">
        <v>0</v>
      </c>
      <c r="W64" s="29">
        <v>-10344.013799999999</v>
      </c>
      <c r="X64" s="29">
        <v>-1193.1653999999999</v>
      </c>
    </row>
    <row r="65" spans="1:24" x14ac:dyDescent="0.2">
      <c r="A65" s="35" t="s">
        <v>2524</v>
      </c>
      <c r="B65" s="29">
        <v>6.8429399999999996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2241.1307999999999</v>
      </c>
      <c r="J65" s="29">
        <v>0</v>
      </c>
      <c r="K65" s="29">
        <v>0</v>
      </c>
      <c r="L65" s="29">
        <v>8959.5596100000002</v>
      </c>
      <c r="M65" s="29">
        <v>26500</v>
      </c>
      <c r="N65" s="29">
        <v>0</v>
      </c>
      <c r="O65" s="29">
        <v>20102.795050000001</v>
      </c>
      <c r="P65" s="29">
        <v>0</v>
      </c>
      <c r="Q65" s="29">
        <v>0</v>
      </c>
      <c r="R65" s="29">
        <v>0</v>
      </c>
      <c r="S65" s="29">
        <v>2902.0941800000001</v>
      </c>
      <c r="T65" s="29">
        <v>136.15174999999999</v>
      </c>
      <c r="U65" s="29">
        <v>-347.7165</v>
      </c>
      <c r="V65" s="29">
        <v>0</v>
      </c>
      <c r="W65" s="29">
        <v>-373.27962000000002</v>
      </c>
      <c r="X65" s="29">
        <v>13899.841410000001</v>
      </c>
    </row>
    <row r="66" spans="1:24" x14ac:dyDescent="0.2">
      <c r="A66" s="35" t="s">
        <v>1291</v>
      </c>
      <c r="B66" s="29">
        <v>233.87200000000001</v>
      </c>
      <c r="C66" s="29">
        <v>0</v>
      </c>
      <c r="D66" s="29">
        <v>0</v>
      </c>
      <c r="E66" s="29">
        <v>0</v>
      </c>
      <c r="F66" s="29">
        <v>0</v>
      </c>
      <c r="G66" s="29">
        <v>518593.43726999999</v>
      </c>
      <c r="H66" s="29">
        <v>13773.26074</v>
      </c>
      <c r="I66" s="29">
        <v>5313.2563799999998</v>
      </c>
      <c r="J66" s="29">
        <v>0</v>
      </c>
      <c r="K66" s="29">
        <v>0</v>
      </c>
      <c r="L66" s="29">
        <v>0</v>
      </c>
      <c r="M66" s="29">
        <v>58000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810.00192000000004</v>
      </c>
      <c r="V66" s="29">
        <v>0</v>
      </c>
      <c r="W66" s="29">
        <v>-5131.6057199999996</v>
      </c>
      <c r="X66" s="29">
        <v>-4660.8114800000003</v>
      </c>
    </row>
    <row r="67" spans="1:24" x14ac:dyDescent="0.2">
      <c r="A67" s="38" t="s">
        <v>290</v>
      </c>
      <c r="B67" s="46">
        <v>376.92563999999999</v>
      </c>
      <c r="C67" s="46">
        <v>0</v>
      </c>
      <c r="D67" s="46">
        <v>1276983.5791000007</v>
      </c>
      <c r="E67" s="46">
        <v>4996.076</v>
      </c>
      <c r="F67" s="46">
        <v>161.54939000000002</v>
      </c>
      <c r="G67" s="46">
        <v>2170589.9182800003</v>
      </c>
      <c r="H67" s="46">
        <v>24039.848310000001</v>
      </c>
      <c r="I67" s="46">
        <v>32146.088440000007</v>
      </c>
      <c r="J67" s="46">
        <v>38.080500000000001</v>
      </c>
      <c r="K67" s="46">
        <v>0</v>
      </c>
      <c r="L67" s="46">
        <v>8959.5596100000002</v>
      </c>
      <c r="M67" s="46">
        <v>700370.7</v>
      </c>
      <c r="N67" s="46">
        <v>-140.78982999999999</v>
      </c>
      <c r="O67" s="46">
        <v>96370.083070000008</v>
      </c>
      <c r="P67" s="46">
        <v>0</v>
      </c>
      <c r="Q67" s="46">
        <v>286.25183999999996</v>
      </c>
      <c r="R67" s="46">
        <v>263.85709000000003</v>
      </c>
      <c r="S67" s="46">
        <v>67724.921310000005</v>
      </c>
      <c r="T67" s="46">
        <v>127760.22984</v>
      </c>
      <c r="U67" s="46">
        <v>32667.850190000001</v>
      </c>
      <c r="V67" s="46">
        <v>0</v>
      </c>
      <c r="W67" s="46">
        <v>-141598.73113</v>
      </c>
      <c r="X67" s="46">
        <v>73382.91101819968</v>
      </c>
    </row>
    <row r="68" spans="1:24" x14ac:dyDescent="0.2">
      <c r="A68" s="299" t="s">
        <v>2590</v>
      </c>
      <c r="B68" s="46">
        <v>1383.9575899999998</v>
      </c>
      <c r="C68" s="46">
        <v>9.3289599999999986</v>
      </c>
      <c r="D68" s="46">
        <v>1276983.5791000007</v>
      </c>
      <c r="E68" s="46">
        <v>5027.2689600000003</v>
      </c>
      <c r="F68" s="46">
        <v>522.68679999999995</v>
      </c>
      <c r="G68" s="46">
        <v>2185887.7781200004</v>
      </c>
      <c r="H68" s="46">
        <v>454826.72206</v>
      </c>
      <c r="I68" s="46">
        <v>95047.565330000012</v>
      </c>
      <c r="J68" s="46">
        <v>6116.9442900000004</v>
      </c>
      <c r="K68" s="46">
        <v>0</v>
      </c>
      <c r="L68" s="46">
        <v>9745.0324099999998</v>
      </c>
      <c r="M68" s="46">
        <v>2572978.6634400003</v>
      </c>
      <c r="N68" s="46">
        <v>-1289.92055</v>
      </c>
      <c r="O68" s="46">
        <v>631800.00426000007</v>
      </c>
      <c r="P68" s="46">
        <v>83.039460000000005</v>
      </c>
      <c r="Q68" s="46">
        <v>1513.2800499999998</v>
      </c>
      <c r="R68" s="46">
        <v>11615.14932</v>
      </c>
      <c r="S68" s="46">
        <v>268925.15993000002</v>
      </c>
      <c r="T68" s="46">
        <v>633181.4235299998</v>
      </c>
      <c r="U68" s="46">
        <v>1136174.5866703417</v>
      </c>
      <c r="V68" s="46">
        <v>7137.033840000001</v>
      </c>
      <c r="W68" s="46">
        <v>-421466.38905392442</v>
      </c>
      <c r="X68" s="46">
        <v>214694.42371819998</v>
      </c>
    </row>
    <row r="69" spans="1:24" x14ac:dyDescent="0.2">
      <c r="A69" s="39" t="s">
        <v>2591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</row>
    <row r="70" spans="1:24" x14ac:dyDescent="0.2">
      <c r="A70" s="35" t="s">
        <v>1292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100620.27656</v>
      </c>
      <c r="I70" s="45">
        <v>4197.7560100000001</v>
      </c>
      <c r="J70" s="45">
        <v>0</v>
      </c>
      <c r="K70" s="45">
        <v>19.512270000000001</v>
      </c>
      <c r="L70" s="45">
        <v>0</v>
      </c>
      <c r="M70" s="45">
        <v>343000</v>
      </c>
      <c r="N70" s="45">
        <v>0</v>
      </c>
      <c r="O70" s="45">
        <v>0</v>
      </c>
      <c r="P70" s="45">
        <v>0</v>
      </c>
      <c r="Q70" s="45">
        <v>40419.867090000007</v>
      </c>
      <c r="R70" s="45">
        <v>0</v>
      </c>
      <c r="S70" s="45">
        <v>10498.70982</v>
      </c>
      <c r="T70" s="45">
        <v>12500</v>
      </c>
      <c r="U70" s="45">
        <v>41369.87124</v>
      </c>
      <c r="V70" s="45">
        <v>40465.269950000002</v>
      </c>
      <c r="W70" s="45">
        <v>0</v>
      </c>
      <c r="X70" s="45">
        <v>48413.135090000003</v>
      </c>
    </row>
    <row r="71" spans="1:24" ht="13.5" thickBot="1" x14ac:dyDescent="0.25">
      <c r="A71" s="300" t="s">
        <v>1550</v>
      </c>
      <c r="B71" s="31">
        <v>1383.9575899999998</v>
      </c>
      <c r="C71" s="31">
        <v>9.3289599999999986</v>
      </c>
      <c r="D71" s="31">
        <v>1276983.5791000007</v>
      </c>
      <c r="E71" s="31">
        <v>5027.2689600000003</v>
      </c>
      <c r="F71" s="31">
        <v>522.68679999999995</v>
      </c>
      <c r="G71" s="31">
        <v>2185887.7781200004</v>
      </c>
      <c r="H71" s="31">
        <v>555446.99861999997</v>
      </c>
      <c r="I71" s="31">
        <v>99245.321340000024</v>
      </c>
      <c r="J71" s="31">
        <v>6116.9442900000004</v>
      </c>
      <c r="K71" s="31">
        <v>19.512270000000001</v>
      </c>
      <c r="L71" s="31">
        <v>9745.0324099999998</v>
      </c>
      <c r="M71" s="31">
        <v>2915978.6634400003</v>
      </c>
      <c r="N71" s="31">
        <v>-1289.92055</v>
      </c>
      <c r="O71" s="31">
        <v>631800.00426000007</v>
      </c>
      <c r="P71" s="31">
        <v>83.039460000000005</v>
      </c>
      <c r="Q71" s="31">
        <v>41933.147140000001</v>
      </c>
      <c r="R71" s="31">
        <v>11615.14932</v>
      </c>
      <c r="S71" s="31">
        <v>279423.86975000001</v>
      </c>
      <c r="T71" s="31">
        <v>645681.4235299998</v>
      </c>
      <c r="U71" s="31">
        <v>1177544.4579103417</v>
      </c>
      <c r="V71" s="31">
        <v>47602.303790000005</v>
      </c>
      <c r="W71" s="31">
        <v>-421466.38905392442</v>
      </c>
      <c r="X71" s="31">
        <v>263107.55880819994</v>
      </c>
    </row>
  </sheetData>
  <mergeCells count="32">
    <mergeCell ref="A5:L6"/>
    <mergeCell ref="M5:W6"/>
    <mergeCell ref="C9:C12"/>
    <mergeCell ref="N9:N12"/>
    <mergeCell ref="D9:D12"/>
    <mergeCell ref="G9:G12"/>
    <mergeCell ref="K8:K12"/>
    <mergeCell ref="L8:L12"/>
    <mergeCell ref="X5:X6"/>
    <mergeCell ref="A8:A12"/>
    <mergeCell ref="B8:B12"/>
    <mergeCell ref="C8:D8"/>
    <mergeCell ref="E8:E12"/>
    <mergeCell ref="F8:F12"/>
    <mergeCell ref="X8:X12"/>
    <mergeCell ref="P9:P12"/>
    <mergeCell ref="Q9:Q12"/>
    <mergeCell ref="R9:R12"/>
    <mergeCell ref="S9:S12"/>
    <mergeCell ref="T9:T12"/>
    <mergeCell ref="U9:U12"/>
    <mergeCell ref="V9:V12"/>
    <mergeCell ref="W8:W12"/>
    <mergeCell ref="P8:R8"/>
    <mergeCell ref="S8:V8"/>
    <mergeCell ref="M9:M12"/>
    <mergeCell ref="G8:H8"/>
    <mergeCell ref="I8:I12"/>
    <mergeCell ref="O9:O12"/>
    <mergeCell ref="H9:H12"/>
    <mergeCell ref="J8:J12"/>
    <mergeCell ref="M8:O8"/>
  </mergeCells>
  <phoneticPr fontId="2" type="noConversion"/>
  <conditionalFormatting sqref="A14:A69 A71">
    <cfRule type="expression" dxfId="105" priority="1" stopIfTrue="1">
      <formula>$AW14=1</formula>
    </cfRule>
  </conditionalFormatting>
  <conditionalFormatting sqref="B14:X71">
    <cfRule type="expression" dxfId="104" priority="2" stopIfTrue="1">
      <formula>$BA14=1</formula>
    </cfRule>
  </conditionalFormatting>
  <conditionalFormatting sqref="A70">
    <cfRule type="expression" dxfId="103" priority="3" stopIfTrue="1">
      <formula>#REF!=1</formula>
    </cfRule>
  </conditionalFormatting>
  <hyperlinks>
    <hyperlink ref="A1" location="ICINDEKILER!A1" display="İçindekiler"/>
    <hyperlink ref="A2" location="CONTENTS!A1" display="Contents"/>
  </hyperlinks>
  <printOptions horizontalCentered="1" verticalCentered="1"/>
  <pageMargins left="0.39370078740157483" right="0.31496062992125984" top="0.74803149606299213" bottom="0.74803149606299213" header="0.35433070866141736" footer="0.51181102362204722"/>
  <pageSetup paperSize="8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70</vt:i4>
      </vt:variant>
      <vt:variant>
        <vt:lpstr>Adlandırılmış Aralıklar</vt:lpstr>
      </vt:variant>
      <vt:variant>
        <vt:i4>49</vt:i4>
      </vt:variant>
    </vt:vector>
  </HeadingPairs>
  <TitlesOfParts>
    <vt:vector size="119" baseType="lpstr">
      <vt:lpstr>ICINDEKILER</vt:lpstr>
      <vt:lpstr>CONTENTS</vt:lpstr>
      <vt:lpstr>1A</vt:lpstr>
      <vt:lpstr>1B</vt:lpstr>
      <vt:lpstr>2A</vt:lpstr>
      <vt:lpstr>2B</vt:lpstr>
      <vt:lpstr>3A</vt:lpstr>
      <vt:lpstr>3B</vt:lpstr>
      <vt:lpstr>3C</vt:lpstr>
      <vt:lpstr>4A</vt:lpstr>
      <vt:lpstr>4B</vt:lpstr>
      <vt:lpstr>5</vt:lpstr>
      <vt:lpstr>6</vt:lpstr>
      <vt:lpstr>7A</vt:lpstr>
      <vt:lpstr>7B</vt:lpstr>
      <vt:lpstr>7C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32A</vt:lpstr>
      <vt:lpstr>32B</vt:lpstr>
      <vt:lpstr>33</vt:lpstr>
      <vt:lpstr>34</vt:lpstr>
      <vt:lpstr>35</vt:lpstr>
      <vt:lpstr>36</vt:lpstr>
      <vt:lpstr>37</vt:lpstr>
      <vt:lpstr>38</vt:lpstr>
      <vt:lpstr>39</vt:lpstr>
      <vt:lpstr>40A</vt:lpstr>
      <vt:lpstr>40B</vt:lpstr>
      <vt:lpstr>41A</vt:lpstr>
      <vt:lpstr>41B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56A</vt:lpstr>
      <vt:lpstr>56B</vt:lpstr>
      <vt:lpstr>57</vt:lpstr>
      <vt:lpstr>'13'!Yazdırma_Alanı</vt:lpstr>
      <vt:lpstr>'14'!Yazdırma_Alanı</vt:lpstr>
      <vt:lpstr>'15'!Yazdırma_Alanı</vt:lpstr>
      <vt:lpstr>'16'!Yazdırma_Alanı</vt:lpstr>
      <vt:lpstr>'17'!Yazdırma_Alanı</vt:lpstr>
      <vt:lpstr>'19'!Yazdırma_Alanı</vt:lpstr>
      <vt:lpstr>'1A'!Yazdırma_Alanı</vt:lpstr>
      <vt:lpstr>'1B'!Yazdırma_Alanı</vt:lpstr>
      <vt:lpstr>'20'!Yazdırma_Alanı</vt:lpstr>
      <vt:lpstr>'21'!Yazdırma_Alanı</vt:lpstr>
      <vt:lpstr>'22'!Yazdırma_Alanı</vt:lpstr>
      <vt:lpstr>'23'!Yazdırma_Alanı</vt:lpstr>
      <vt:lpstr>'25'!Yazdırma_Alanı</vt:lpstr>
      <vt:lpstr>'26'!Yazdırma_Alanı</vt:lpstr>
      <vt:lpstr>'27'!Yazdırma_Alanı</vt:lpstr>
      <vt:lpstr>'29'!Yazdırma_Alanı</vt:lpstr>
      <vt:lpstr>'2A'!Yazdırma_Alanı</vt:lpstr>
      <vt:lpstr>'2B'!Yazdırma_Alanı</vt:lpstr>
      <vt:lpstr>'30'!Yazdırma_Alanı</vt:lpstr>
      <vt:lpstr>'31'!Yazdırma_Alanı</vt:lpstr>
      <vt:lpstr>'32A'!Yazdırma_Alanı</vt:lpstr>
      <vt:lpstr>'33'!Yazdırma_Alanı</vt:lpstr>
      <vt:lpstr>'34'!Yazdırma_Alanı</vt:lpstr>
      <vt:lpstr>'35'!Yazdırma_Alanı</vt:lpstr>
      <vt:lpstr>'36'!Yazdırma_Alanı</vt:lpstr>
      <vt:lpstr>'37'!Yazdırma_Alanı</vt:lpstr>
      <vt:lpstr>'38'!Yazdırma_Alanı</vt:lpstr>
      <vt:lpstr>'39'!Yazdırma_Alanı</vt:lpstr>
      <vt:lpstr>'3A'!Yazdırma_Alanı</vt:lpstr>
      <vt:lpstr>'3B'!Yazdırma_Alanı</vt:lpstr>
      <vt:lpstr>'3C'!Yazdırma_Alanı</vt:lpstr>
      <vt:lpstr>'40A'!Yazdırma_Alanı</vt:lpstr>
      <vt:lpstr>'40B'!Yazdırma_Alanı</vt:lpstr>
      <vt:lpstr>'41A'!Yazdırma_Alanı</vt:lpstr>
      <vt:lpstr>'41B'!Yazdırma_Alanı</vt:lpstr>
      <vt:lpstr>'42'!Yazdırma_Alanı</vt:lpstr>
      <vt:lpstr>'44'!Yazdırma_Alanı</vt:lpstr>
      <vt:lpstr>'45'!Yazdırma_Alanı</vt:lpstr>
      <vt:lpstr>'46'!Yazdırma_Alanı</vt:lpstr>
      <vt:lpstr>'4A'!Yazdırma_Alanı</vt:lpstr>
      <vt:lpstr>'4B'!Yazdırma_Alanı</vt:lpstr>
      <vt:lpstr>'5'!Yazdırma_Alanı</vt:lpstr>
      <vt:lpstr>'54'!Yazdırma_Alanı</vt:lpstr>
      <vt:lpstr>'55'!Yazdırma_Alanı</vt:lpstr>
      <vt:lpstr>'56A'!Yazdırma_Alanı</vt:lpstr>
      <vt:lpstr>'56B'!Yazdırma_Alanı</vt:lpstr>
      <vt:lpstr>'57'!Yazdırma_Alanı</vt:lpstr>
      <vt:lpstr>'6'!Yazdırma_Alanı</vt:lpstr>
      <vt:lpstr>'8'!Yazdırma_Alanı</vt:lpstr>
    </vt:vector>
  </TitlesOfParts>
  <Company>hm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Insurance Report - Part Two</dc:title>
  <dc:creator>HMSDK</dc:creator>
  <cp:lastModifiedBy>HMSDK</cp:lastModifiedBy>
  <cp:lastPrinted>2007-06-25T08:32:06Z</cp:lastPrinted>
  <dcterms:created xsi:type="dcterms:W3CDTF">2007-05-21T08:15:33Z</dcterms:created>
  <dcterms:modified xsi:type="dcterms:W3CDTF">2016-04-06T15:01:10Z</dcterms:modified>
</cp:coreProperties>
</file>